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Fojta" reservationPassword="0"/>
  <workbookPr/>
  <bookViews>
    <workbookView xWindow="240" yWindow="120" windowWidth="14940" windowHeight="9225" activeTab="0"/>
  </bookViews>
  <sheets>
    <sheet name="Rekapitulace" sheetId="1" r:id="rId1"/>
    <sheet name="D.1.1" sheetId="2" r:id="rId2"/>
    <sheet name="D.1.2" sheetId="3" r:id="rId3"/>
    <sheet name="D.1.3" sheetId="4" r:id="rId4"/>
    <sheet name="D.2.1.1" sheetId="5" r:id="rId5"/>
    <sheet name="D.2.1.2" sheetId="6" r:id="rId6"/>
    <sheet name="D.2.1.4" sheetId="7" r:id="rId7"/>
    <sheet name="D.2.1.5" sheetId="8" r:id="rId8"/>
    <sheet name="D.2.1.6" sheetId="9" r:id="rId9"/>
    <sheet name="D.2.1.8" sheetId="10" r:id="rId10"/>
    <sheet name="D.2.1.9" sheetId="11" r:id="rId11"/>
    <sheet name="D.2.2.1" sheetId="12" r:id="rId12"/>
    <sheet name="D.2.2.4" sheetId="13" r:id="rId13"/>
    <sheet name="D.2.2.5" sheetId="14" r:id="rId14"/>
    <sheet name="D.2.2.6" sheetId="15" r:id="rId15"/>
    <sheet name="D.2.3.6" sheetId="16" r:id="rId16"/>
    <sheet name="D.2.3.8" sheetId="17" r:id="rId17"/>
    <sheet name="D.2.4.1" sheetId="18" r:id="rId18"/>
    <sheet name="SO 90-90" sheetId="19" r:id="rId19"/>
    <sheet name="SO 98-98" sheetId="20" r:id="rId20"/>
  </sheets>
  <definedNames/>
  <calcPr/>
  <webPublishing/>
</workbook>
</file>

<file path=xl/sharedStrings.xml><?xml version="1.0" encoding="utf-8"?>
<sst xmlns="http://schemas.openxmlformats.org/spreadsheetml/2006/main" count="33819" uniqueCount="5616">
  <si>
    <t>Aspe</t>
  </si>
  <si>
    <t>Rekapitulace ceny</t>
  </si>
  <si>
    <t>20068</t>
  </si>
  <si>
    <t>Rekonstrukce žst. Rožnov pod Radhoštěm  SOUTĚŽ</t>
  </si>
  <si>
    <t>ZŘ</t>
  </si>
  <si>
    <t/>
  </si>
  <si>
    <t>Celková cena bez DPH:</t>
  </si>
  <si>
    <t>Celková cena s DPH:</t>
  </si>
  <si>
    <t>Objekt</t>
  </si>
  <si>
    <t>Popis</t>
  </si>
  <si>
    <t>Cena bez DPH</t>
  </si>
  <si>
    <t>DPH</t>
  </si>
  <si>
    <t>Cena s DPH</t>
  </si>
  <si>
    <t>Počet neoceněných položek</t>
  </si>
  <si>
    <t>D.1</t>
  </si>
  <si>
    <t>Technologická část</t>
  </si>
  <si>
    <t xml:space="preserve">  D.1.1</t>
  </si>
  <si>
    <t>Zabezpečovací zařízení</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</si>
  <si>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</si>
  <si>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</si>
  <si>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</si>
  <si>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</si>
  <si>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</si>
  <si>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</si>
  <si>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</si>
  <si>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</si>
  <si>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</si>
  <si>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</si>
  <si>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</si>
  <si>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</si>
  <si>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</si>
  <si>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</si>
  <si>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</si>
  <si>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</si>
  <si>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</si>
  <si>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</si>
  <si>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</si>
  <si>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</si>
  <si>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</si>
  <si>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</si>
  <si>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</si>
  <si>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</si>
  <si>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</si>
  <si>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</si>
  <si>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</si>
  <si>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D.1.1</t>
  </si>
  <si>
    <t>O2</t>
  </si>
  <si>
    <t>PS 01-01-11A</t>
  </si>
  <si>
    <t>Žst. Rožnov p. R., úprava SZZ</t>
  </si>
  <si>
    <t>SD</t>
  </si>
  <si>
    <t>100</t>
  </si>
  <si>
    <t>ZEMNÍ PRÁCE</t>
  </si>
  <si>
    <t>P</t>
  </si>
  <si>
    <t>1</t>
  </si>
  <si>
    <t>13293</t>
  </si>
  <si>
    <t>HLOUBENÍ RÝH ŠÍŘ DO 2M PAŽ I NEPAŽ TŘ. III</t>
  </si>
  <si>
    <t>M3</t>
  </si>
  <si>
    <t>2020_OTSKP</t>
  </si>
  <si>
    <t>PP</t>
  </si>
  <si>
    <t>VV</t>
  </si>
  <si>
    <t>TS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</si>
  <si>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</si>
  <si>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132938</t>
  </si>
  <si>
    <t>HLOUBENÍ RÝH DO 2M PAŽ. I NEPAŽ. TŘ.III, ODVOZ DO 20KM</t>
  </si>
  <si>
    <t>OTSKP 2019</t>
  </si>
  <si>
    <t>Podle polohopisných výkresů</t>
  </si>
  <si>
    <t>Položka zahrnuje:                                                                                                                                                                                                                                                                        -- vodorovná a svislá doprava, přemístění, přeložení, manipulace s výkopkem                                                                                                                                                          -- --   - kompletní provedení vykopávky nezapažené i zapažené                                                                                                                                                                                         ---- + - ošetření výkopiště po celou dobu práce v něm vč.klimatických opatření                                                                                                                                                                   ---- ztížení vykopávek v blízkosti podzemního vedení, konstrukcí a objektů vč.jejich dočasného zajištění                                                                                                                    -- ztížení pod vodou, v okolí výbušnin, ve stísněných prostorech apod.                                                                                                                                                                                 - těžení po vrstvách, pásech a po jiných nutných částech (figurách)                                                                                                                                                                                                - čerpání vody vč. čerpacích jímek, potrubí a pohotovostní čerpací soupravy (viz ustanovení k pol.1151,2)                                                                                                                                                                                                                                                                                 - potřebné snížení hladiny spodních vod                                                                                                                                                                                                                                   - těžení a rozpojování jednotlivých balvanů                                                                                                                                                                                                                             - vytahování a nošení výkopku                                                                                                                                                                                                                                                  -- svahování a přesvah.svahů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 odvedení nebo obvedení vody v okolí výkopiště a ve výkopišti                                                                                                                                                                                   ----- třídění výkopku                                                                                                                                                                                                                                                                            - veškeré pomocné konstrukce umožňující provedení vykopávky (příjezdy, sjezdy, nájezdy, lešení, podpěr.konstrukce, přemostění, zpěvněné plochy, zakrytí apod.)                                                                                                                                                                        - nezahrnuje uložení zeminy (na skládku, do násypu) ani poplatky za skládku, vykazují se v položce č.0141.</t>
  </si>
  <si>
    <t>17411</t>
  </si>
  <si>
    <t>ZÁSYP JAM A RÝH SE ZHUTNĚNÍM</t>
  </si>
  <si>
    <t>Položka zahrnuje:                                                                                                                                                                                                                                                                        -- kompletní provedení zemní konstrukce vč. výběru vhodného materiálu                                                                                                                                                          -- --   - -- úprava ukládaného materiálu vlhčením, tříděním, promícháním nebo vysoušením, příp. jiné úpravyza účelem zlepšení  jeho mechanických vlastností                                                                                                                                                                                         - hutnění i různé míry hutnění                                                                                                                                                                                                                                                                                                                                                                                                                                                                                       - ošetření výkopiště po celou dobu práce v něm vč.klimatických opatření                                                                                                                                                                           - ztížení v okolí vedení, konstrukcí a objektů a jejich dočasné zajištění                                                                                                                                                                                                        - ztížení provádění vč.hutnění ve ztížených podmínkách a stísněných prostorech                                                                                                                                                                       - ztížené ukládání sypaniny pod vodu                                                                                                                                                                                                                                                                                                                                                                                             - ukládání po vrstvách a po jiných nutných částech (figurách) vč.dosypávek                                                                                                                                                                                               -  spouštění a nošení materiálu                                                                                                                                                                                                                                                                                                                                       - výměna částí zemní konstrukce znehodnocené klimatickými vlivy                                                                                                                                                                                                                                   - ruční hutnění                                                                                                                                                                                                                                                                                                                                                                                - udržování úložiště a jeho ochrana proti vodě                                                                                                                                                                                                                                                                                                                                                                                                                                                                                                                                                                                                                                                                                                                  - odvedení nebo obvedení vody v okolí výkopiště a ve výkopišti                                                                                                                                                                                                                                                                                                                                     - veškeré pomocné konstrukce umožňující provedení zemní konstrukce (příjezdy, sjezdy, nájezdy, lešení, podpěrné konstrukce, přemostění, zpěvněné plochy, zakrytí apod.)</t>
  </si>
  <si>
    <t>4</t>
  </si>
  <si>
    <t>18215</t>
  </si>
  <si>
    <t>ÚPRAVA POVRCHŮ SROVNÁNÍM ÚZEMÍ V TL. DO 0,5M</t>
  </si>
  <si>
    <t>M2</t>
  </si>
  <si>
    <t>Položka zahrnuje srovnání výškových rozdílů terénu.</t>
  </si>
  <si>
    <t>7</t>
  </si>
  <si>
    <t>Přidružená stavební výroba</t>
  </si>
  <si>
    <t>17</t>
  </si>
  <si>
    <t>741911</t>
  </si>
  <si>
    <t>UZEMŇOVACÍ VODIČ V ZEMI FEZN DO 120 MM2</t>
  </si>
  <si>
    <t>M</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</si>
  <si>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</si>
  <si>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18</t>
  </si>
  <si>
    <t>741C02</t>
  </si>
  <si>
    <t>UZEMŇOVACÍ SVORKA</t>
  </si>
  <si>
    <t>KUS</t>
  </si>
  <si>
    <t>1. Položka obsahuje:  
– veškeré příslušenství  
2. Položka neobsahuje:  
X  
3. Způsob měření:  
Udává se počet kusů kompletní konstrukce nebo práce.</t>
  </si>
  <si>
    <t>19</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</si>
  <si>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</si>
  <si>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</si>
  <si>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</si>
  <si>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20</t>
  </si>
  <si>
    <t>741C11</t>
  </si>
  <si>
    <t>ZKUŠEBNÍ JÍMKA, UZEMNĚNÍ VENKOVNÍ DO VOLNÉHO TERÉNU</t>
  </si>
  <si>
    <t>KPL</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</si>
  <si>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 ní nedělitelný celek daný názvem položky.</t>
  </si>
  <si>
    <t>21</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</si>
  <si>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</si>
  <si>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</si>
  <si>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</si>
  <si>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52</t>
  </si>
  <si>
    <t>75C8C1</t>
  </si>
  <si>
    <t>MEZIKOLEJOVÁ LANOVÁ PROPOJKA DLOUHÁ (DO 3 LAN) - DODÁVKA</t>
  </si>
  <si>
    <t>1. Položka obsahuje:  
– dodávka mezikolejové lanové propojky podle typu a potřebné délky včetně potřebného pomocného materiálu a dopravy do staveništního skladu  
– dodávku mezikolejové lanové propojky včetně pomocného materiálu, dopravu do staveništního skladu  
2. Položka neobsahuje:  
X  
3. Způsob měření:  
Udává se v m kompletní konstrukce nebo práce.</t>
  </si>
  <si>
    <t>53</t>
  </si>
  <si>
    <t>75C8C7</t>
  </si>
  <si>
    <t>MEZIKOLEJOVÁ LANOVÁ PROPOJKA DLOUHÁ (DO 3 LAN) - MONTÁŽ</t>
  </si>
  <si>
    <t>1. Položka obsahuje:  
– rozměření místa připojení, případné vyvrtání otvorů, montáž mezikolejové lanové propojky  
– montáž mezikolejové lanové propojky se všemi pomocnými a doplňujícími pracemi a součástmi, případné použití mechanizmů, včetně dopravy ze skladu k místu montáže  
2. Položka neobsahuje:  
X  
3. Způsob měření:  
Udává se v m kompletní konstrukce nebo práce.</t>
  </si>
  <si>
    <t>70</t>
  </si>
  <si>
    <t>ZEMNÍ KABELIZACE</t>
  </si>
  <si>
    <t>5</t>
  </si>
  <si>
    <t>701001</t>
  </si>
  <si>
    <t>OZNAČOVACÍ ŠTÍTEK KABELOVÉHO VEDENÍ, SPOJKY NEBO KABELOVÉ SKŘÍNĚ (VČETNĚ OBJÍMKY)</t>
  </si>
  <si>
    <t>Podle schéma kabelů a tabulky kabelů</t>
  </si>
  <si>
    <t>1. Položka obsahuje:  
– pomocné mechanismy  
2. Položka neobsahuje:  
X  
3. Způsob měření:  
Měří se plocha v metrech čtverečných.</t>
  </si>
  <si>
    <t>6</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</si>
  <si>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</si>
  <si>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</si>
  <si>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t>
  </si>
  <si>
    <t>701005</t>
  </si>
  <si>
    <t>VYHLEDÁVACÍ MARKER ZEMNÍ S MOŽNOSTÍ ZÁPISU</t>
  </si>
  <si>
    <t>1. Položka obsahuje:  
– úpravu dna výkopu  
– položení betonového žlabu/chráničky včetně zakrytí  
– pomocné mechanismy   
2. Položka neobsahuje:  
X  
3. Způsob měření:  
Udává se počet kusů kompletní konstrukce nebo práce.</t>
  </si>
  <si>
    <t>8</t>
  </si>
  <si>
    <t>702111</t>
  </si>
  <si>
    <t>KABELOVÝ ŽLAB ZEMNÍ VČETNĚ KRYTU SVĚTLÉ ŠÍŘKY DO 120MM</t>
  </si>
  <si>
    <t>1. Položka obsahuje:  
– kompletní montáž, rozměření, řezání, spojování apod.  
– veškerý spojovací a montážní materiál vč. upevňovacího materiálu (držáky  apod.)  
– pomocné mechanismy   
2. Položka neobsahuje:  
X  
3. Způsob měření:  
Měří se metr délkový.</t>
  </si>
  <si>
    <t>9</t>
  </si>
  <si>
    <t>702112</t>
  </si>
  <si>
    <t>KABELOVÝ ŽLAB ZEMNÍ VČETNĚ KRYTU SVĚTLÉ ŠÍŘKY PŘES 120 DO 250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</si>
  <si>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</si>
  <si>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10</t>
  </si>
  <si>
    <t>702222</t>
  </si>
  <si>
    <t>KABELOVÁ CHRÁNIČKA ZEMNÍ UV STABILNÍ DN PŘES 100 DO 200 MM</t>
  </si>
  <si>
    <t>1. Položka obsahuje:  
– přípravu podkladu pro osazení  
2. Položka neobsahuje:  
X  
3. Způsob měření:  
Měří se metr délkový.</t>
  </si>
  <si>
    <t>11</t>
  </si>
  <si>
    <t>702312</t>
  </si>
  <si>
    <t>ZAKRYTÍ KABELŮ VÝSTRAŽNOU FÓLIÍ ŠÍŘKY PŘES 20 DO 40 CM</t>
  </si>
  <si>
    <t>Položka obsahuje: Vyrovnání povrchu kabelové rýhy, rozvinutí a uložení výstražné fólie z PVC do rýhy. Dále obsahuje cenu za pom. mechanismy včetně všech ostatních vedlejších nákladů.</t>
  </si>
  <si>
    <t>12</t>
  </si>
  <si>
    <t>703755</t>
  </si>
  <si>
    <t>PROTIPOŽÁRNÍ UCPÁVKA PROSTUPU KABELOVÉHO PR. DO 200MM, DO EI 90 MIN.</t>
  </si>
  <si>
    <t>Podle dispozice</t>
  </si>
  <si>
    <t>Položka obsahuje: Dodávku a montáž protipožární ucpávky vč. příslušenství a pomocného materiálu, vyhotovéní a dodání atestu. Dále obsahuje cenu za pom. mechanismy včetně všech ostatních vedlejších nákladů.</t>
  </si>
  <si>
    <t>13</t>
  </si>
  <si>
    <t>703763</t>
  </si>
  <si>
    <t>KABELOVÁ UCPÁVKA VODĚ ODOLNÁ PRO VNITŘNÍ PRŮMĚR OTVORU 105 - 185MM</t>
  </si>
  <si>
    <t>Položka obsahuje: Dodávku a montáž kabelové ucpávky vč. příslušenství (utěsňovací spony apod.) a pomocného materiálu, vyhotovení a dodání  atestu. Dále obsahuje cenu za pom. mechanismy včetně všech ostatních vedlejších nákladů.</t>
  </si>
  <si>
    <t>14</t>
  </si>
  <si>
    <t>709110</t>
  </si>
  <si>
    <t>PROVIZORNÍ ZAJIŠTĚNÍ KABELU VE VÝKOPU</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</si>
  <si>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</si>
  <si>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15</t>
  </si>
  <si>
    <t>709210</t>
  </si>
  <si>
    <t>KŘIŽOVATKA KABELOVÝCH VEDENÍ SE STÁVAJÍCÍ INŽENÝRSKOU SÍTÍ (KABELEM, POTRUBÍM APOD.)</t>
  </si>
  <si>
    <t>1. Položka obsahuje: – kompletní montáž, rozměření, upevnění, řezání, spojování a pod.  – veškerý spojovací a montážní materiál vč. upevňovacího materiálu ( držáky apod.) – pomocné mechanismy2. Položka neobsahuje: X3. Způsob měření:Měří se metr délkový.</t>
  </si>
  <si>
    <t>16</t>
  </si>
  <si>
    <t>709400</t>
  </si>
  <si>
    <t>ZATAŽENÍ LANKA DO CHRÁNIČKY NEBO ŽLABU</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</si>
  <si>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metr délkový.</t>
  </si>
  <si>
    <t>30</t>
  </si>
  <si>
    <t>75A410</t>
  </si>
  <si>
    <t>OZNAČENÍ KABELŮ ZNAČKOVACÍ KABELOVOU OBJÍMKOU</t>
  </si>
  <si>
    <t>1. Položka obsahuje: – zhotovení kabelového štítku, vyražení znaku kabelu, ovinutí štítku páskou PVC, připevnění objímky na kabel – výrobu štítků, použití mechanizmu, dopravu k místnímu použití, mzdy2. Položka neobsahuje: X3. Způsob měření:Udává se počet kusů kompletní konstrukce nebo práce.</t>
  </si>
  <si>
    <t>64</t>
  </si>
  <si>
    <t>75IH91</t>
  </si>
  <si>
    <t>UKONČENÍ KABELU ŠTÍTEK KABELOVÝ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</si>
  <si>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</si>
  <si>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65</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</si>
  <si>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</si>
  <si>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</si>
  <si>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</si>
  <si>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73</t>
  </si>
  <si>
    <t>R744ADA</t>
  </si>
  <si>
    <t>PRÁZDNÁ SKŘÍŇ V PROVEDENÍ KOMPAKTNÍ PILÍŘ, PLASTOVÁ, VENKOVNÍ MIN. IP44, ŠÍŘE DO 530MM, VÝŠKA DO 1500MM, HLOUBKA DO 320MM</t>
  </si>
  <si>
    <t>1. Položka obsahuje:  
 – dodávka kabelového objektu venkovního, potřebného pomocného materiálu a dopravy do staveništního skladu  
 – dodávku kabelového objektu včetně pomocného materiálu, dopravu do staveništního skladu                                                                                                                                               -  zapojení kabelových forem (včetně měření a zapojení po měření)  
2. Položka neobsahuje:  
 X  
3. Způsob měření:  
Udává se počet kusů kompletní konstrukce nebo práce.</t>
  </si>
  <si>
    <t>79</t>
  </si>
  <si>
    <t>R75D157</t>
  </si>
  <si>
    <t>PRÁZDNÁ SKŘÍŇ V PROVEDENÍ KOMPAKTNÍ PILÍŘ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</si>
  <si>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</si>
  <si>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75</t>
  </si>
  <si>
    <t>MONTÁŽ SDĚLOVACÍ A ZABEZPEČOVACÍ TECHNIKY</t>
  </si>
  <si>
    <t>22</t>
  </si>
  <si>
    <t>75A151</t>
  </si>
  <si>
    <t>KABEL METALICKÝ SE STÍNĚNÍM DO 12 PÁRŮ - DODÁVKA</t>
  </si>
  <si>
    <t>KMPÁR</t>
  </si>
  <si>
    <t>1. Položka obsahuje: – dodání kabelů podle typu od výrobců včetně mimostaveništní dopravy2. Položka neobsahuje: X3. Způsob měření:Měří se n-násobky páru vodičů na kilometr.</t>
  </si>
  <si>
    <t>23</t>
  </si>
  <si>
    <t>75A161</t>
  </si>
  <si>
    <t>KABEL METALICKÝ SE STÍNĚNÍM PŘES 12 PÁRŮ - DODÁVKA</t>
  </si>
  <si>
    <t>24</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</si>
  <si>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</si>
  <si>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</si>
  <si>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hmot2. Položka neobsahuje: X3. Způsob měření:Měří se n-násobky páru vodičů na kilometr.</t>
  </si>
  <si>
    <t>25</t>
  </si>
  <si>
    <t>75A247</t>
  </si>
  <si>
    <t>ZATAŽENÍ A SPOJKOVÁNÍ KABELŮ SE STÍNĚNÍM PŘES 12 PÁRŮ - MONTÁŽ</t>
  </si>
  <si>
    <t>26</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</si>
  <si>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</si>
  <si>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</si>
  <si>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štítku2. Položka neobsahuje: X3. Způsob měření:Udává se počet kusů kompletní konstrukce nebo práce.</t>
  </si>
  <si>
    <t>27</t>
  </si>
  <si>
    <t>75A312</t>
  </si>
  <si>
    <t>KABELOVÁ FORMA (UKONČENÍ KABELŮ) PRO KABELY ZABEZPEČOVACÍ PŘES 12 PÁRŮ</t>
  </si>
  <si>
    <t>28</t>
  </si>
  <si>
    <t>75A331</t>
  </si>
  <si>
    <t>SPOJKA ROVNÁ PRO PLASTOVÉ KABELYSE STÍNĚNÍM S JÁDRY O PRŮMĚRU 1MM DO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</si>
  <si>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hmot2. Položka neobsahuje: X3. Způsob měření:Udává se počet kusů kompletní konstrukce nebo práce.</t>
  </si>
  <si>
    <t>29</t>
  </si>
  <si>
    <t>75A332</t>
  </si>
  <si>
    <t>SPOJKA ROVNÁ PRO PLASTOVÉ KABELY SE STÍNĚNÍM S JÁDRY O PRŮMĚRU 1MM PŘES 12 PÁRŮ</t>
  </si>
  <si>
    <t>31</t>
  </si>
  <si>
    <t>75B711</t>
  </si>
  <si>
    <t>PŘEPĚŤOVÁ OCHRANA PRO PRVEK V KOLEJIŠTI - DODÁVKA</t>
  </si>
  <si>
    <t>Podle Technické zprávy</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</si>
  <si>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</si>
  <si>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32</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</si>
  <si>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</si>
  <si>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</si>
  <si>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</si>
  <si>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33</t>
  </si>
  <si>
    <t>75C188</t>
  </si>
  <si>
    <t>PŘESTAVNÍK MECHANICKÝ - DEMONTÁŽ</t>
  </si>
  <si>
    <t>Podle situačního schéma</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</si>
  <si>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</si>
  <si>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34</t>
  </si>
  <si>
    <t>75C221</t>
  </si>
  <si>
    <t>VÝKOLEJKA SE ZÁMKEM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</si>
  <si>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skladu2. Položka neobsahuje: X3. Způsob měření:Udává se počet kusů kompletní konstrukce nebo práce.</t>
  </si>
  <si>
    <t>35</t>
  </si>
  <si>
    <t>75C227</t>
  </si>
  <si>
    <t>VÝKOLEJKA SE ZÁMKEM - MONTÁŽ</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</si>
  <si>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montáže2. Položka neobsahuje: X3. Způsob měření:Udává se počet kusů kompletní konstrukce nebo práce.</t>
  </si>
  <si>
    <t>36</t>
  </si>
  <si>
    <t>75C228</t>
  </si>
  <si>
    <t>VÝKOLEJKA SE ZÁMKEM - DEMONTÁŽ</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</si>
  <si>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</si>
  <si>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37</t>
  </si>
  <si>
    <t>75C231</t>
  </si>
  <si>
    <t>NÁVĚSTNÍ TĚLESO PRO VÝHYBKU A VÝKOLEJKU - DODÁVKA</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</si>
  <si>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</si>
  <si>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38</t>
  </si>
  <si>
    <t>75C237</t>
  </si>
  <si>
    <t>NÁVĚSTNÍ TĚLESO PRO VÝHYBKU A VÝKOLEJKU - MONTÁŽ</t>
  </si>
  <si>
    <t>1. Položka obsahuje: – demontáž návěstního tělesa pro výhybku podle typu daného položkou – demontáž návěstního tělesa pro výhybku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</si>
  <si>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39</t>
  </si>
  <si>
    <t>75C238</t>
  </si>
  <si>
    <t>NÁVĚSTNÍ TĚLESO PRO VÝHYBKU A VÝKOLEJKU - DEMONTÁŽ</t>
  </si>
  <si>
    <t>40</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</si>
  <si>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</si>
  <si>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</si>
  <si>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t>
  </si>
  <si>
    <t>41</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</si>
  <si>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</si>
  <si>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</si>
  <si>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t>
  </si>
  <si>
    <t>42</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</si>
  <si>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</si>
  <si>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</si>
  <si>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t>
  </si>
  <si>
    <t>43</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</si>
  <si>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</si>
  <si>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</si>
  <si>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</si>
  <si>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44</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</si>
  <si>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</si>
  <si>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</si>
  <si>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</si>
  <si>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45</t>
  </si>
  <si>
    <t>75C518</t>
  </si>
  <si>
    <t>STOŽÁROVÉ NÁVĚSTIDLO DO DVOU SVĚTEL - DEMONTÁŽ</t>
  </si>
  <si>
    <t>1. Položka obsahuje:  
 – demontáž betonového základu, demontáž stožárového návěstidla do 2 světel, zasypání jámy po základu návěstidla  
 – demontáž stožárového návěstidla do 2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</si>
  <si>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46</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</si>
  <si>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</si>
  <si>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</si>
  <si>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</si>
  <si>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47</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</si>
  <si>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</si>
  <si>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</si>
  <si>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</si>
  <si>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48</t>
  </si>
  <si>
    <t>75C718</t>
  </si>
  <si>
    <t>OZNAČOVACÍ PÁS NÁVĚSTIDLA - DEMONTÁŽ</t>
  </si>
  <si>
    <t>1. Položka obsahuje: – demontáž označovacího pásu návěstidla podle typu daného položkou – demontáž označovacího pásu návěstidla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</si>
  <si>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49</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</si>
  <si>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</si>
  <si>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</si>
  <si>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určení2. Položka neobsahuje: X3. Způsob měření:Udává se počet kusů kompletní konstrukce nebo práce.</t>
  </si>
  <si>
    <t>50</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</si>
  <si>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</si>
  <si>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</si>
  <si>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montáže2. Položka neobsahuje: X3. Způsob měření:Udává se počet kusů kompletní konstrukce nebo práce.</t>
  </si>
  <si>
    <t>51</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</si>
  <si>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</si>
  <si>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</si>
  <si>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</si>
  <si>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54</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</si>
  <si>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</si>
  <si>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</si>
  <si>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Měří se v metrech délkových propojky nebo jiné konstrukce.</t>
  </si>
  <si>
    <t>55</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</si>
  <si>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</si>
  <si>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</si>
  <si>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</si>
  <si>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56</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</si>
  <si>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</si>
  <si>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</si>
  <si>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</si>
  <si>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</si>
  <si>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75E117</t>
  </si>
  <si>
    <t>DOZOR PRACOVNÍKŮ PROVOZOVATELE PŘI PRÁCI NA ŽIVÉM ZAŘÍZENÍ</t>
  </si>
  <si>
    <t>HOD</t>
  </si>
  <si>
    <t>Podle Tech.zprávy</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</si>
  <si>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</si>
  <si>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58</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</si>
  <si>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</si>
  <si>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</si>
  <si>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</si>
  <si>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59</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</si>
  <si>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</si>
  <si>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</si>
  <si>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</si>
  <si>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60</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</si>
  <si>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</si>
  <si>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</si>
  <si>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přezkoušenía regulaci  
 2. Položka neobsahuje:  
 X  
3. Způsob měření:  
Udává se počet kusů kompletní konstrukce nebo práce.</t>
  </si>
  <si>
    <t>61</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</si>
  <si>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</si>
  <si>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</si>
  <si>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regulaci2. Položka neobsahuje: X3. Způsob měření:Udává se počet kusů kompletní konstrukce nebo práce.</t>
  </si>
  <si>
    <t>62</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</si>
  <si>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</si>
  <si>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</si>
  <si>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</si>
  <si>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63</t>
  </si>
  <si>
    <t>75E1C7</t>
  </si>
  <si>
    <t>PROTOKOL UTZ</t>
  </si>
  <si>
    <t>1. Položka obsahuje:  
 – protokol autorizovanou osobou podle požadavku ČSN, včetně hodnocení  
2. Položka neobsahuje:  
 X  
3. Způsob měření:  
Udává se počet kusů kompletní konstrukce nebo práce.</t>
  </si>
  <si>
    <t>74</t>
  </si>
  <si>
    <t>R75B959</t>
  </si>
  <si>
    <t>SW/HW PRO ELEKTRONICKÉ/RELEOVÉ PŘEJEZDOVÉ ZABEZPEČOVACÍ ZAŘÍZENÍ NA JEDNOKOLEJNÉ TRATI - ÚPRAVA</t>
  </si>
  <si>
    <t>1. Položka obsahuje: – úprava a instalace SW/HW pro elektronické/releové přejezdové zabezpečovací zařízení podle specifikace místa použití – úprava a instalaci příslušného programového vybavení2. Položka neobsahuje: X3. Způsob měření:Udává se počet kusů kompletní konstrukce nebo práce.</t>
  </si>
  <si>
    <t>R75C111</t>
  </si>
  <si>
    <t>PŘESTAVNÍK MECHANICKÝ - DODÁVKA</t>
  </si>
  <si>
    <t>76</t>
  </si>
  <si>
    <t>R75C117</t>
  </si>
  <si>
    <t>PŘESTAVNÍK MECHANICKÝ - MONTÁŽ</t>
  </si>
  <si>
    <t>77</t>
  </si>
  <si>
    <t>R75C531</t>
  </si>
  <si>
    <t>ZÁKLAD PRO NÁVĚSTIDLO - DODÁVKA</t>
  </si>
  <si>
    <t>KS</t>
  </si>
  <si>
    <t>[bez vazby na CS]</t>
  </si>
  <si>
    <t>1. Položka obsahuje: – dodávka prefabrikovaného základu pro stožárové návěstidlo od čtyř do šesti světel podle jeho typu a potřebného pomocného materiálu a dopravy do staveništního skladu – dodávku stožárového návěstidla od čtyř do šesti světel včetně pomocného materiálu, dopravu do místa určení2. Položka neobsahuje: X3. Způsob měření:Udává se počet kusů kompletní konstrukce nebo práce.</t>
  </si>
  <si>
    <t>78</t>
  </si>
  <si>
    <t>R75C537</t>
  </si>
  <si>
    <t>ZÁKLAD PRO NÁVĚSTIDLO - MONTÁŽ</t>
  </si>
  <si>
    <t>1. Položka obsahuje: – výkop jámy pro BETONOVÝ základ návěstidla – usazení betonového základu, se všemi pomocnými a doplňujícími pracemi a součástmi, případné použití mechanizmů, včetně dopravy ze skladu k místu montáže2. Položka neobsahuje: X3. Způsob měření:Udává se počet kusů kompletní konstrukce nebo práce.</t>
  </si>
  <si>
    <t>80</t>
  </si>
  <si>
    <t>R75O661</t>
  </si>
  <si>
    <t>OVLÁDACÍ TLAČÍTKO s dálkovým ovladačem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</si>
  <si>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</si>
  <si>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81</t>
  </si>
  <si>
    <t>R75O66X</t>
  </si>
  <si>
    <t>OVLÁDACÍ TLAČÍTKO - MONTÁŽ</t>
  </si>
  <si>
    <t>82</t>
  </si>
  <si>
    <t>R75O66Y</t>
  </si>
  <si>
    <t>OVLÁDACÍ TLAČÍTKO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</si>
  <si>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bloku/zařízení2. Položka neobsahuje: X3. Způsob měření:Udává se počet kusů kompletní konstrukce nebo práce.</t>
  </si>
  <si>
    <t>990</t>
  </si>
  <si>
    <t>Poplatky za skládky</t>
  </si>
  <si>
    <t>66</t>
  </si>
  <si>
    <t>R015113</t>
  </si>
  <si>
    <t>903</t>
  </si>
  <si>
    <t>NEOCEŇOVAT - POPLATKY ZA LIKVIDACI ODPADŮ NEKONTAMINOVANÝCH - 17 05 04 VYTĚŽENÉ ZEMINY A HORNINY - III. TŘÍDA TĚŽITELNOSTI VČETNĚ DOPRAVY</t>
  </si>
  <si>
    <t>T</t>
  </si>
  <si>
    <t>Evidenční položka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</si>
  <si>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</si>
  <si>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67</t>
  </si>
  <si>
    <t>R015140</t>
  </si>
  <si>
    <t>908</t>
  </si>
  <si>
    <t>NEOCEŇOVAT - POPLATKY ZA LIKVIDACI ODPADŮ NEKONTAMINOVANÝCH - 17 01 01 BETON Z DEMOLIC OBJEKTŮ, ZÁKLADŮ TV, KŮLY A SLOUPY VČETNĚ DOPRAVY</t>
  </si>
  <si>
    <t>68</t>
  </si>
  <si>
    <t>R015420</t>
  </si>
  <si>
    <t>916</t>
  </si>
  <si>
    <t>NEOCEŇOVAT - POPLATKY ZA LIKVIDACI ODPADŮ NEKONTAMINOVANÝCH - 17 06 04 ZBYTKY IZOLAČNÍCH MATERIÁLŮ VČETNĚ DOPRAVY</t>
  </si>
  <si>
    <t>69</t>
  </si>
  <si>
    <t>R015840</t>
  </si>
  <si>
    <t>926</t>
  </si>
  <si>
    <t>NEOCEŇOVAT - POPLATKY ZA LIKVIDACI ODPADŮ NEKONTAMINOVANÝCH - 17 04 01 - ODPAD MĚDI A JEJÍCH SLITIN, VČETNĚ DOPRAVY</t>
  </si>
  <si>
    <t>Evidenční položka     
Druhotná surovina - výkup</t>
  </si>
  <si>
    <t>R015910</t>
  </si>
  <si>
    <t>928</t>
  </si>
  <si>
    <t>NEOCEŇOVAT - POPLATKY ZA LIKVIDACI ODPADŮ NEKONTAMINOVANÝCH - 15 01 02 - OBALY PLASTOVÉ, VČETNĚ DOPRAVY</t>
  </si>
  <si>
    <t>71</t>
  </si>
  <si>
    <t>R015920</t>
  </si>
  <si>
    <t>929</t>
  </si>
  <si>
    <t>NEOCEŇOVAT - POPLATKY ZA LIKVIDACI ODPADŮ NEKONTAMINOVANÝCH - 15 01 01 - OBALY PAPÍROVÉ, VČETNĚ DOPRAVY</t>
  </si>
  <si>
    <t>72</t>
  </si>
  <si>
    <t>R015930</t>
  </si>
  <si>
    <t>930</t>
  </si>
  <si>
    <t>NEOCEŇOVAT - POPLATKY ZA LIKVIDACI ODPADŮ NEKONTAMINOVANÝCH - 15 01 03 - OBALY DŘEVĚNÉ, VČETNĚ DOPRAVY</t>
  </si>
  <si>
    <t>PS 01-01-11B</t>
  </si>
  <si>
    <t>Žst. Rožnov p.R., úprava SZZ, Provizorní</t>
  </si>
  <si>
    <t>744ADAR</t>
  </si>
  <si>
    <t>75D157R</t>
  </si>
  <si>
    <t>75B959R</t>
  </si>
  <si>
    <t>75O66XR</t>
  </si>
  <si>
    <t>75O66YR</t>
  </si>
  <si>
    <t xml:space="preserve">  D.1.2</t>
  </si>
  <si>
    <t>Sdělovací zařízení</t>
  </si>
  <si>
    <t>D.1.2</t>
  </si>
  <si>
    <t>PS 01-02-11</t>
  </si>
  <si>
    <t>ŽST Rožnov p.R., MK</t>
  </si>
  <si>
    <t>Zemní práce</t>
  </si>
  <si>
    <t>13273</t>
  </si>
  <si>
    <t>HLOUBENÍ RÝH ŠÍŘ DO 2M PAŽ I NEPAŽ TŘ. I</t>
  </si>
  <si>
    <t>délka trasy: 13=13,000 [A]  
kyneta 50x50: 0,5*0,5=0,250 [B]  
Celkem: A*B=3,250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</si>
  <si>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</si>
  <si>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</si>
  <si>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</si>
  <si>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délka trasy: 13=13,000 [A]  
pískové lože 10x50: 0,1*0,5=0,050 [B]  
Celkem: A*B=0,650 [C]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</si>
  <si>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</si>
  <si>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</si>
  <si>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</si>
  <si>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KABELOVÝ ŽLAB ZEMNÍ VČETNĚ KRYTU SVĚTLÉ ŠÍŘKY DO 120 MM</t>
  </si>
  <si>
    <t>13=13,000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</si>
  <si>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</si>
  <si>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702311</t>
  </si>
  <si>
    <t>ZAKRYTÍ KABELŮ VÝSTRAŽNOU FÓLIÍ ŠÍŘKY DO 20 CM</t>
  </si>
  <si>
    <t>délka výkopu 13 m... 13=13,000 [A]  
rezerva 10%...A*1,1=14,300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</si>
  <si>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</si>
  <si>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</si>
  <si>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</si>
  <si>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703721</t>
  </si>
  <si>
    <t>KABELOVÁ PŘÍCHYTKA PRO ROZSAH UPNUTÍ DO 25 MM</t>
  </si>
  <si>
    <t>1. Položka obsahuje:    
– přípravu podkladu pro osazení    
2. Položka neobsahuje:    
X    
3. Způsob měření:    
Měří se metr délkový.</t>
  </si>
  <si>
    <t>703751</t>
  </si>
  <si>
    <t>PROTIPOŽÁRNÍ UCPÁVKA POD ROZVADĚČ DO EI 90 MIN.</t>
  </si>
  <si>
    <t>Položka obsahuje: Dodávku a montáž kabelové ucpávky vč. příslušenství ( utěsňovací spony apod. ) a pomocného materiálu, vyhotovení a dodání atestu. Dále obsahuje cenu za pom. mechanismy včetně všech ostatních vedlejších nákladů.</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</si>
  <si>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</si>
  <si>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75I211</t>
  </si>
  <si>
    <t>KABEL ZEMNÍ DVOUPLÁŠŤOVÝ BEZ PANCÍŘE PRŮMĚRU ŽÍLY 0,6 MM DO 5XN</t>
  </si>
  <si>
    <t>KMČTYŘKA</t>
  </si>
  <si>
    <t>délka kabelu v km: 0,084=0,084 [A]  
rezerva 10%: A*1,1=0,092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</si>
  <si>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</si>
  <si>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75I21X</t>
  </si>
  <si>
    <t>KABEL ZEMNÍ DVOUPLÁŠŤOVÝ BEZ PANCÍŘE PRŮMĚRU ŽÍLY 0,6 MM - MONTÁŽ</t>
  </si>
  <si>
    <t>délka kabelu v m: 84=84,000 [A]  
rezerva 10%: A*1,1=92,400 [B]</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</si>
  <si>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</si>
  <si>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75IF21</t>
  </si>
  <si>
    <t>ROZPOJOVACÍ SVORKOVNICE 2/10, 2/8</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</si>
  <si>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</si>
  <si>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75IF2X</t>
  </si>
  <si>
    <t>ROZPOJOVACÍ SVORKOVNICE 2/10, 2/8 -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</si>
  <si>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</si>
  <si>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75IF31</t>
  </si>
  <si>
    <t>ZEMNÍCÍ SVORKOVNICE</t>
  </si>
  <si>
    <t>75IF3X</t>
  </si>
  <si>
    <t>ZEMNÍCÍ SVORKOVNICE - MONTÁŽ</t>
  </si>
  <si>
    <t>75IF41</t>
  </si>
  <si>
    <t>MONTÁŽNÍ RÁM DO 10+1</t>
  </si>
  <si>
    <t>75IF4X</t>
  </si>
  <si>
    <t>MONTÁŽNÍ RÁM DO 10+1 - MONTÁŽ</t>
  </si>
  <si>
    <t>75IF91</t>
  </si>
  <si>
    <t>KONSTRUKCE DO SKŘÍNĚ 19" PRO UPEVNĚNÍ ZAŘÍZENÍ</t>
  </si>
  <si>
    <t>75IF9X</t>
  </si>
  <si>
    <t>KONSTRUKCE DO SKŘÍNĚ 19" PRO UPEVNĚNÍ ZAŘÍZENÍ - MONTÁŽ</t>
  </si>
  <si>
    <t>75IFA1</t>
  </si>
  <si>
    <t>NOSNÍK BLESKOJISTEK</t>
  </si>
  <si>
    <t>75IFAX</t>
  </si>
  <si>
    <t>NOSNÍK BLESKOJISTEK - MONTÁŽ</t>
  </si>
  <si>
    <t>75IFB1</t>
  </si>
  <si>
    <t>BLESKOJISTKA</t>
  </si>
  <si>
    <t>75IFBX</t>
  </si>
  <si>
    <t>BLESKOJISTKA - MONTÁŽ</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</si>
  <si>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</si>
  <si>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</si>
  <si>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</si>
  <si>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75IH31</t>
  </si>
  <si>
    <t>UKONČENÍ KABELU FORMA KABELOVÁ DÉLKY DO 0,5 M DO 5XN</t>
  </si>
  <si>
    <t>75IH71</t>
  </si>
  <si>
    <t>UKONČENÍ KABELU SMRŠŤOVACÍ KONCOVKA DO 40 MM</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</si>
  <si>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</si>
  <si>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75IH7X</t>
  </si>
  <si>
    <t>UKONČENÍ KABELU SMRŠŤOVACÍ KONCOVKA - MONTÁŽ</t>
  </si>
  <si>
    <t>75IH81</t>
  </si>
  <si>
    <t>UKONČENÍ KABELU OBJÍMKA KABELOVÁ</t>
  </si>
  <si>
    <t>75IH8X</t>
  </si>
  <si>
    <t>UKONČENÍ KABELU OBJÍMKA KABELOVÁ - MONTÁŽ</t>
  </si>
  <si>
    <t>UKONČENÍ KABELU ŠTÍTEK KABELOVÝ</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</si>
  <si>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</si>
  <si>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</si>
  <si>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</si>
  <si>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75J222</t>
  </si>
  <si>
    <t>KABEL SDĚLOVACÍ PRO VNITŘNÍ POUŽITÍ DO 20 PÁRŮ PRŮMĚRU 0,5 MM</t>
  </si>
  <si>
    <t>délka kabelu v km: 0,010=0,010 [A]  
20 párů: 20*A=0,200 [B]  
rezerva 10%: B*1,1=0,220 [C]</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</si>
  <si>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</si>
  <si>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</si>
  <si>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</si>
  <si>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délka kabelu v m: 10=10,000 [A]  
rezerva 10%: A*1,1=11,000 [B]</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</si>
  <si>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</si>
  <si>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75K111</t>
  </si>
  <si>
    <t>TRANSFORMÁTOR ODDĚLOVACÍ (OCHRANNÝ) DO 1000 VA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</si>
  <si>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</si>
  <si>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75K11X</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</si>
  <si>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</si>
  <si>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</si>
  <si>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R1</t>
  </si>
  <si>
    <t>MONTÁŽNÍ MATERIÁL, PŘÍSLUŠENSTVÍ, PŘÍPRAVNÉ PRÁCE</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</si>
  <si>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</si>
  <si>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R74F331</t>
  </si>
  <si>
    <t>DOHLED SPRÁVCE ZAŘÍZENÍ</t>
  </si>
  <si>
    <t>1. Položka obsahuje:    
 – zajištění pracoviště TDI vč. nájmu pracovníků a poUŽITÝch mechanismů nutných k výkonu    
2. Položka neobsahuje:    
 X    
3. Způsob měření:    
Udává se čas v hodinách.</t>
  </si>
  <si>
    <t>R75IFDY</t>
  </si>
  <si>
    <t>DEMONTÁŽ STÁVAJÍCÍHO/PROVIZORNÍHO SDĚLOVACÍHO ZAŘÍZENÍ</t>
  </si>
  <si>
    <t>celek</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</si>
  <si>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Měří se metr délkový.</t>
  </si>
  <si>
    <t>R75O2F1</t>
  </si>
  <si>
    <t>KABELOVÁ KNIHA - VYHOTOVENÍ</t>
  </si>
  <si>
    <t>délka kabelu v m: 84=84,000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</si>
  <si>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metrů pro které byla vyhotovena kabelová kniha.</t>
  </si>
  <si>
    <t>Poplatky z skládky</t>
  </si>
  <si>
    <t>R015240</t>
  </si>
  <si>
    <t>912</t>
  </si>
  <si>
    <t>NEOCEŇOVAT - POPLATKY ZA LIKVIDACI ODPADŮ NEKONTAMINOVANÝCH - 20 03 01 SMĚSNÝ KOMUNÁLNÍ ODPAD, VČETNĚ DOPRAVY</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</si>
  <si>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</si>
  <si>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R015310</t>
  </si>
  <si>
    <t>915</t>
  </si>
  <si>
    <t>NEOCEŇOVAT - POPLATKY ZA LIKVIDACI ODPADŮ NEKONTAMINOVANÝCH - 16 02 14 ELEKTROŠROT (VYŘAZENÁ ELEKTRICKÁ ZAŘÍZENÍ A PŘÍSTROJE), VČETNĚ DOPRAVY</t>
  </si>
  <si>
    <t>Evidenční položka       
Výzisk - přebírá Správa železnic</t>
  </si>
  <si>
    <t>PS 01-02-21</t>
  </si>
  <si>
    <t>ŽST Rožnov p. R., rozhlasové zařízení</t>
  </si>
  <si>
    <t>13283</t>
  </si>
  <si>
    <t>HLOUBENÍ RÝH ŠÍŘ DO 2M PAŽ I NEPAŽ TŘ. II</t>
  </si>
  <si>
    <t>provizorní:  
délka: 270=270,000 [A]  
šířka: 0,15=0,150 [B]  
hloubka: 0,6=0,600 [C]  
celkem: a*b*c=24,300 [D]  
definitivní:  
vnější nástupiště:200=200,000 [E]  
poloostrovní:200=200,000 [F]  
šířka:0,3=0,300 [G]  
hloubka: 0,60=0,600 [H]  
celkem: (E+F)*G*H=72,000 [I]  
celkem celkem: i+d=96,300 [J]</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</si>
  <si>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</si>
  <si>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nástupiště: 270=270,000 [A]  
centrální přechod: 15=15,000 [B]  
celkem: a+b=285,000 [C]</t>
  </si>
  <si>
    <t>702211</t>
  </si>
  <si>
    <t>KABELOVÁ CHRÁNIČKA ZEMNÍ DN DO 100 MM</t>
  </si>
  <si>
    <t>provizorní:   
délka: 400=400,000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</si>
  <si>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</si>
  <si>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75IF11</t>
  </si>
  <si>
    <t>SPOJOVACÍ SVORKOVNICE 2/10</t>
  </si>
  <si>
    <t>provizorní:  
1=1,000 [A]  
definitivní:  
3=3,000 [B]  
celkem: a+b=4,000 [C]</t>
  </si>
  <si>
    <t>provizorní:  
1=1,000 [A]  
definitivní:  
1=1,000 [B]  
celkem: a+b=2,000 [C]</t>
  </si>
  <si>
    <t>75J311</t>
  </si>
  <si>
    <t>KABEL SDĚLOVACÍ PRO STRUKTUROVANOU KABELÁŽ UTP</t>
  </si>
  <si>
    <t>páry: 4=4,000 [A]  
délka: 0,02 =0,020 [B]  
kmpár: a*b=0,080 [C]</t>
  </si>
  <si>
    <t>1. Položka obsahuje:    
– dodávku specifikované kabelizace včetně potřebného drobného montážního materiálu    
– dopravu a skladování    
2. Položka neobsahuje:    
X    
3. Způsob měření:    
Dodávka specifikované kabelizace se měří v délce udané v kmpárech.</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</si>
  <si>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</si>
  <si>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</si>
  <si>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</si>
  <si>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</si>
  <si>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</si>
  <si>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75L11Y</t>
  </si>
  <si>
    <t>ROZHLASOVÁ ÚSTŘEDNA - DEMONTÁŽ</t>
  </si>
  <si>
    <t>provizorní:  
1=1,000 [A]  
definitivní:</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</si>
  <si>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</si>
  <si>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75L161</t>
  </si>
  <si>
    <t>ROZHLASOVÉ PŘÍSLUŠENSTVÍ - KONZOLA PRO REPRODUKTOR</t>
  </si>
  <si>
    <t>75L172</t>
  </si>
  <si>
    <t>REPRODUKTOR VENKOVNÍ SMĚROVÝ S NASTAVITELNÝM VÝKONEM</t>
  </si>
  <si>
    <t>provizorní+definitivní:  
3=3,000 [A]  
pouze definitivní:  
8=8,000 [B]  
celkem:  
a+b=11,000 [C]</t>
  </si>
  <si>
    <t>75L17X</t>
  </si>
  <si>
    <t>REPRODUKTOR VENKOVNÍ - MONTÁŽ</t>
  </si>
  <si>
    <t>75L186</t>
  </si>
  <si>
    <t>REPRODUKTOR VNITŘNÍ STROPNÍ S NASTAVITELNÝM VÝKONEM</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</si>
  <si>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</si>
  <si>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75L18X</t>
  </si>
  <si>
    <t>REPRODUKTOR VNITŘNÍ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</si>
  <si>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</si>
  <si>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75L191</t>
  </si>
  <si>
    <t>KABEL SILOVÝ PRO ROZHLAS PRŮMĚRU DO 1,5 MM2</t>
  </si>
  <si>
    <t>kmžíla</t>
  </si>
  <si>
    <t>provizorní:  
délka: 0,450=0,450 [A]  
žil: 3=3,000 [B]  
celkem: A*b=1,350 [C]  
definitivní:  
počet repro: 11*0,005=0,055 [D]  
v nástupištích: 0,250=0,250 [E]  
v kabelovodu: 0,05=0,050 [F]  
centrální přechod: 0,075=0,075 [G]  
VB: 0,100=0,100 [I]  
celkem: (c+d+e+f+g+i)*1,1=2,068 [H]</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</si>
  <si>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</si>
  <si>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</si>
  <si>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</si>
  <si>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provizorní:  
délka: 0,350=0,350 [A]  
žil: 3=3,000 [B]  
celkem: A*b=1,050 [C]  
definitivní:  
počet repro: 11*0,005=0,055 [D]  
v nástupištích: 0,250=0,250 [E]  
v kabelovodu: 0,05=0,050 [F]  
centrální přechod: 0,075=0,075 [G]  
VB: 0,100=0,100 [I]  
celkem: (c+d+e+f+g+i)*1,1=1,738 [H]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</si>
  <si>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</si>
  <si>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</si>
  <si>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</si>
  <si>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</si>
  <si>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</si>
  <si>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</si>
  <si>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</si>
  <si>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</si>
  <si>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75L1C2</t>
  </si>
  <si>
    <t>DEMONTÁŽ ROZHLASOVÉHO ZAŘÍZENÍ VENKOVNÍ KABELOVÉ ROZVODY</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</si>
  <si>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</si>
  <si>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75L1C3</t>
  </si>
  <si>
    <t>DEMONTÁŽ ROZHLASOVÉHO ZAŘÍZENÍ DO 300 W</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</si>
  <si>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 ní nedělitelný celek daný názvem položky.</t>
  </si>
  <si>
    <t>Likvidace odpadů vč. dopravy</t>
  </si>
  <si>
    <t>R015112</t>
  </si>
  <si>
    <t>902</t>
  </si>
  <si>
    <t>NEOCEŇOVAT - POPLATKY ZA LIKVIDACI ODPADŮ NEKONTAMINOVANÝCH - 17 05 04 VYTĚŽENÉ ZEMINY A HORNINY - II. TŘÍDA TĚŽITELNOSTI VČETNĚ DOPRAVY</t>
  </si>
  <si>
    <t>R015120</t>
  </si>
  <si>
    <t>904</t>
  </si>
  <si>
    <t>NEOCEŇOVAT - POPLATKY ZA LIKVIDACI ODPADŮ NEKONTAMINOVANÝCH - 17 01 07 STAVEBNÍ A DEMOLIČNÍ SUŤ VČETNĚ DOPRAVY</t>
  </si>
  <si>
    <t>R015890</t>
  </si>
  <si>
    <t>927</t>
  </si>
  <si>
    <t>NEOCEŇOVAT - POPLATKY ZA LIKVIDACI ODPADŮ NEKONTAMINOVANÝCH - 17 04 11 - KABELY A VODIČE BEZ NEBEZPEČNÝCH LÁTEK, VČETNĚ DOPRAVY</t>
  </si>
  <si>
    <t>Evidenční položka       
Druhotná surovina - výkup</t>
  </si>
  <si>
    <t>PS 01-02-31</t>
  </si>
  <si>
    <t>ŽST Rožnov p.R, telefonní zapojovač</t>
  </si>
  <si>
    <t>0</t>
  </si>
  <si>
    <t>Všeobecné konstrukce a práce</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</si>
  <si>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</si>
  <si>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</si>
  <si>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MONTÁŽNÍ RÁM DO 10+1 - DODÁVKA</t>
  </si>
  <si>
    <t>KONSTRUKCE DO SKŘÍNĚ 19" PRO UPEVNĚNÍ ZAŘÍZENÍ - DODÁVKA</t>
  </si>
  <si>
    <t>NOSNÍK BLESKOJISTEK - DODÁVKA</t>
  </si>
  <si>
    <t>BLESKOJISTKA - DODÁVKA</t>
  </si>
  <si>
    <t>75IH32</t>
  </si>
  <si>
    <t>UKONČENÍ KABELU FORMA KABELOVÁ DÉLKY DO 0,5 M DO 25XN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</si>
  <si>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</si>
  <si>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délka kabelu: 0,010=0,010 [A]  
počet párů: 20=20,000 [B]  
A*B=0,200 [C]</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</si>
  <si>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</si>
  <si>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</si>
  <si>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</si>
  <si>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75M431</t>
  </si>
  <si>
    <t>TELEFONNÍ ZAPOJOVAČ DIGITÁLNÍ, BRÁNA IP/MB</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</si>
  <si>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</si>
  <si>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75M43X</t>
  </si>
  <si>
    <t>TELEFONNÍ ZAPOJOVAČ DIGITÁLNÍ, BRÁNA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</si>
  <si>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</si>
  <si>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75M442</t>
  </si>
  <si>
    <t>TELEFONNÍ ZAPOJOVAČ DIGITÁLNÍ, ŘÍDÍCÍ ČÁSTI SÍTĚ CUCM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</si>
  <si>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</si>
  <si>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</si>
  <si>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75M713</t>
  </si>
  <si>
    <t>ZÁZNAMOVÉ ZAŘÍZENÍ, LICENCE NA JEDEN KANÁL (DOPLNĚNÍ)</t>
  </si>
  <si>
    <t>75MA11</t>
  </si>
  <si>
    <t>SDĚLOVACÍ TRANSFORMÁTOR NF 600:600 SE 4KV IZOLAČNÍ PEVNOSTÍ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</si>
  <si>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</si>
  <si>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75MA1X</t>
  </si>
  <si>
    <t>SDĚLOVACÍ TRANSFORMÁTOR MONTÁŽ</t>
  </si>
  <si>
    <t>R75M251</t>
  </si>
  <si>
    <t>TELEFONNÍ ZAPOJOVAČ DIGITÁLNÍ, APLIKAČNÍ SERVER PRO MALÝ ZAPOJOVAČ - OŽIVENÍ</t>
  </si>
  <si>
    <t>R75M432</t>
  </si>
  <si>
    <t>TELEFONNÍ ZAPOJOVAČ DIGITÁLNÍ, BRÁNA VOIP PBX</t>
  </si>
  <si>
    <t>R75M433</t>
  </si>
  <si>
    <t>TELEFONNÍ ZAPOJOVAČ, UPGRADE STÁVAJÍCÍHO ZAPOJOVAČE</t>
  </si>
  <si>
    <t>R75M434</t>
  </si>
  <si>
    <t>ÚPRAVA SW TELEFONNÍHO ZAPOJOVAČE</t>
  </si>
  <si>
    <t>1. Položka obsahuje:    
 – úprava a doplnění požadovaného sw do IP telefonního zapojovače    
 – dodávku souvisejícího příslušenství pro specifikovaný blok/zařízení    
 – dopravu a skladování</t>
  </si>
  <si>
    <t>R75M43X</t>
  </si>
  <si>
    <t>TELEFONNÍ ZAPOJOVAČ DIGITÁLNÍ, MALÝ IP ZAPOJOVAČ S ROZŠÍŘENOU KLÁVESNICÍ - DODÁVKA</t>
  </si>
  <si>
    <t>R75M44Y</t>
  </si>
  <si>
    <t>TELEFONNÍ ZAPOJOVAČ DIGITÁLNÍ, APLIKAČNÍ SERVER PRO MALÝ ZAPOJOVAČ - DODÁVKA</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</si>
  <si>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</si>
  <si>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R75M714</t>
  </si>
  <si>
    <t>IP TELEFONNÍ ZAPOJOVAČ, LICENCE KAC</t>
  </si>
  <si>
    <t>PS 01-02-41</t>
  </si>
  <si>
    <t>ŽST Rožnov p. R., PZTS</t>
  </si>
  <si>
    <t>703412</t>
  </si>
  <si>
    <t>ELEKTROINSTALAČNÍ TRUBKA PLASTOVÁ VČETNĚ UPEVNĚNÍ A PŘÍSLUŠENSTVÍ DN PRŮMĚRU PŘES 25 DO 40 MM</t>
  </si>
  <si>
    <t>1. linka:  
ke koncentrátorová linka [m]: 60=60,000 [B]  
K1:  
k čidlům [m]: 10+6+6+2+6+2=32,000 [A]  
K2:  
k čidlům [m]:  20+18+20+5+10+5=78,000 [C]  
K3:  
k čidlům [m]: 10+10+10+15+10+5+10+5=75,000 [D]  
2. linka:  
koncentrátorová a klávesnicová linka: 20+10+2+20+1+22+5=80,000 [E]  
K4:  
k čidlům: 1+9+3+10+15+2+10+15=65,000 [F]  
K5:  
k čidlům: 5+15+10+4+12+5+3+6=60,000 [G]  
K6:  
k čidlům: 15+12+20+20+18+12+25=122,000 [H]  
3. linka:  
koncentrátorová a klávesnicová linka: 60+10=70,000 [I]  
K8:  
k čidlům: 35+25+10+5+18+25+6+5=129,000 [J]  
4. linka:  
koncentrátorová a klávesnicová linka: 35=35,000 [K]  
K9:  
k čidlům:14+1+10+21+20+18=84,000 [L]  
délka [km]: (a+b+c+d+e+f+g+h+i+j+k+l)*0,001=0,890 [M]  
pár: 4=4,000 [N]  
kmpár: (m*n)*1,1=3,916 [O]</t>
  </si>
  <si>
    <t>75J31X</t>
  </si>
  <si>
    <t>KABEL SDĚLOVACÍ PRO STRUKTUROVANOU KABELÁŽ UTP - MONTÁŽ</t>
  </si>
  <si>
    <t>75O1A4</t>
  </si>
  <si>
    <t>EPS (ZPDP), HLÁSIČ TEPLOTNÍ - LEHKÉ PROVEDENÍ</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</si>
  <si>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</si>
  <si>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75O1B1</t>
  </si>
  <si>
    <t>EPS (ZPDP), HLÁSIČ TLAČÍTKOVÝ - LEHKÉ PROVEDENÍ</t>
  </si>
  <si>
    <t>75O1B5</t>
  </si>
  <si>
    <t>EPS (ZPDP), HLÁSIČ SPECIÁLNÍ</t>
  </si>
  <si>
    <t>75O513</t>
  </si>
  <si>
    <t>EZS, ÚSTŘEDNA DO 264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</si>
  <si>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2. Položka neobsahuje: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X    
3. Způsob měření:    
Udává se počet kusů kompletní konstrukce nebo práce.</t>
  </si>
  <si>
    <t>75O51X</t>
  </si>
  <si>
    <t>EZS, ÚSTŘEDNA - MONTÁŽ</t>
  </si>
  <si>
    <t>75O521</t>
  </si>
  <si>
    <t>EZS, SOFTWARE ÚSTŘEDNY</t>
  </si>
  <si>
    <t>75O542</t>
  </si>
  <si>
    <t>EZS, KLÁVESNICE - LCD DISPLEJ</t>
  </si>
  <si>
    <t>75O543</t>
  </si>
  <si>
    <t>EZS, KLÁVESNICE - LCD DISPLEJ S VESTAVĚNOU BEZKONTAKTNÍ ČTEČKOU KARET</t>
  </si>
  <si>
    <t>75O54X</t>
  </si>
  <si>
    <t>EZS, KLÁVESNICE - MONTÁŽ</t>
  </si>
  <si>
    <t>75O551</t>
  </si>
  <si>
    <t>EZS, KONCENTRÁTOR 8 ZÓN + 4 PGM VÝSTUPY V PLASTOVÉM KRYTU</t>
  </si>
  <si>
    <t>75O554</t>
  </si>
  <si>
    <t>EZS, KONCENTRÁTOR 8 ZÓN + 4 PGM S POSILOVACÍM ZDROJEM V KOVOVÉM KRYTU</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</si>
  <si>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</si>
  <si>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75O55X</t>
  </si>
  <si>
    <t>EZS, KONCENTRÁTOR - MONTÁŽ</t>
  </si>
  <si>
    <t>75O571</t>
  </si>
  <si>
    <t>EZS, MAGNETICKÝ KONTAKT PLASTOVÝ - LEHKÉ PROVEDENÍ</t>
  </si>
  <si>
    <t>75O57X</t>
  </si>
  <si>
    <t>EZS, MAGNETICKÝ KONTAKT - MONTÁŽ</t>
  </si>
  <si>
    <t>75O592</t>
  </si>
  <si>
    <t>EZS, PROSTOROVÝ DETEKTOR DUÁLNÍ</t>
  </si>
  <si>
    <t>75O5B1</t>
  </si>
  <si>
    <t>EZS, HLÁSIČ KOUŘE</t>
  </si>
  <si>
    <t>75O5F1</t>
  </si>
  <si>
    <t>EZS, DVEŘNÍ MODUL</t>
  </si>
  <si>
    <t>75O5FX</t>
  </si>
  <si>
    <t>EZS, DVEŘNÍ MODUL - MONTÁŽ</t>
  </si>
  <si>
    <t>75O5I1</t>
  </si>
  <si>
    <t>EZS, ELEKTROMAGNETICKÝ ZÁMEK</t>
  </si>
  <si>
    <t>75O5IX</t>
  </si>
  <si>
    <t>EZS, ELEKTROMAGNETICKÝ ZÁMEK - MONTÁŽ</t>
  </si>
  <si>
    <t>75O5J1</t>
  </si>
  <si>
    <t>EZS, KOMUNIKAČNÍ ROZHRANÍ PRO INTEGRACI DO PROGRAMU TŘETÍCH STRAN TCP/IP</t>
  </si>
  <si>
    <t>75O5JX</t>
  </si>
  <si>
    <t>EZS, KOMUNIKAČNÍ ROZHRANÍ - MONTÁŽ</t>
  </si>
  <si>
    <t>75O5M2</t>
  </si>
  <si>
    <t>EZS, SIRÉNA VENKOVNÍ</t>
  </si>
  <si>
    <t>75O5MX</t>
  </si>
  <si>
    <t>EZS, SIRÉNA - MONTÁŽ</t>
  </si>
  <si>
    <t>75O5O2</t>
  </si>
  <si>
    <t>EZS, ZÁVĚREČNÉ OŽIVENÍ, NASTAVENÍ A FUN NÍ ODZKOUŠENÍ ZAŘÍZENÍ EZS</t>
  </si>
  <si>
    <t>75O5O4</t>
  </si>
  <si>
    <t>EZS, UVEDENÍ ÚSTŘEDNY EZS DO TRVALÉHO PROVOZU</t>
  </si>
  <si>
    <t>PS 01-02-51</t>
  </si>
  <si>
    <t>ŽST Rožnov p.R, úpravy TK a HDPE</t>
  </si>
  <si>
    <t>def.stav:   
délka trasy: 279=279,000 [A]   
kyneta 105x50: 1,05*0,5=0,525 [B]   
A*B=146,475 [C]   
prov.stav:   
délka trasy: 462=462,000 [D]   
kyneta 35x35: 0,35*0,35=0,123 [E]   
D*E=56,826 [F]   
Celkem: C+F=203,301 [G]</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</si>
  <si>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</si>
  <si>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def.stav:   
délka trasy: 279=279,000 [A]   
kyneta 105x10: 1,05*0,1=0,105 [B]   
A*B=29,295 [C]   
prov.stav:   
délka trasy: 462=462,000 [D]   
kyneta 35x10: 0,35*0,1=0,035 [E]   
D*E=16,170 [F]   
Celkem: C+F=45,465 [G]</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</si>
  <si>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</si>
  <si>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</si>
  <si>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701003</t>
  </si>
  <si>
    <t>BETONOVÝ OZNAČNÍK</t>
  </si>
  <si>
    <t>1. Položka obsahuje:     
 – veškeré práce a materiál obsažený v názvu položky     
2. Položka neobsahuje:     
 X     
3. Způsob měření:     
Udává se počet kusů kompletní konstrukce nebo práce.</t>
  </si>
  <si>
    <t>1. Položka obsahuje:     
 – úprava dna výkopu     
 – položení betonového žlabu / chráničky včetně zakrytí     
 – pomocné mechanismy     
2. Položka neobsahuje:     
 X     
3. Způsob měření:     
Udává se počet kusů kompletní konstrukce nebo práce.</t>
  </si>
  <si>
    <t>délka trasy: 272=272,000 [A]   
rezerva 5%: A*1,05=285,600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</si>
  <si>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</si>
  <si>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délka trasy: 462=462,000 [A]   
rezerva 5%: A*1,05=485,100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</si>
  <si>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</si>
  <si>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702313</t>
  </si>
  <si>
    <t>ZAKRYTÍ KABELŮ VÝSTRAŽNOU FÓLIÍ ŠÍŘKY PŘES 40 CM</t>
  </si>
  <si>
    <t>délka trasy: 272=272,000 [A]   
rezerva 10%: A*1,1=299,200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</si>
  <si>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</si>
  <si>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702903</t>
  </si>
  <si>
    <t>ZASYPÁNÍ KABELOVÉHO ŽLABU VRSTVOU Z PŘESÁTÉHO PÍSKU SVĚTLÉ ŠÍŘKY PŘES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</si>
  <si>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</si>
  <si>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703722</t>
  </si>
  <si>
    <t>KABELOVÁ PŘÍCHYTKA PRO ROZSAH UPNUTÍ OD 26 DO 50 MM</t>
  </si>
  <si>
    <t>1. Položka obsahuje:     
 – protažení tyčí, vyčištění otvoru čistící soupravou     
 – zatažení konopného lana (nebo ocelového)     
 – pomocné mechanismy     
2. Položka neobsahuje:     
 X     
3. Způsob měření:     
Měří se metr délkový.</t>
  </si>
  <si>
    <t>trasa ve žlebu: 272=272,000 [A]   
tresa v kabelovodu: 185=185,000 [B]   
Celkem: A+B=457,000 [C]</t>
  </si>
  <si>
    <t>75I222</t>
  </si>
  <si>
    <t>KABEL ZEMNÍ DVOUPLÁŠŤOVÝ BEZ PANCÍŘE PRŮMĚRU ŽÍLY 0,8 MM DO 25XN</t>
  </si>
  <si>
    <t>def.stav:   
délka kabelu v km: 0,478=0,478 [A]   
10XN: 10*A=4,780 [B]   
rezerva 10%: B*1,1=5,258 [C]   
prov.stav:   
délka kabelu v km: 0,467=0,467 [D]   
10XN: 10*D=4,670 [E]   
rezerva 10%: E*1,1=5,137 [F]   
Celkem: C+F=10,395 [G]</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</si>
  <si>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</si>
  <si>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75I22X</t>
  </si>
  <si>
    <t>KABEL ZEMNÍ DVOUPLÁŠŤOVÝ BEZ PANCÍŘE PRŮMĚRU ŽÍLY 0,8 MM - MONTÁŽ</t>
  </si>
  <si>
    <t>def.stav:   
délka kabelu v m: 478=478,000 [A]   
rezerva 10%: A*1,1=525,800 [B]   
prov.stav:   
délka kabelu v m: 467=467,000 [C]   
rezerva 10%: C*1,1=513,700 [D]   
Celkem: B+D=1 039,500 [E]</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</si>
  <si>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</si>
  <si>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75I911</t>
  </si>
  <si>
    <t>OPTOTRUBKA HDPE PRŮMĚRU DO 40 MM</t>
  </si>
  <si>
    <t>def.stav:  
délka HDPE v m: 478=478,000 [A]  
počet HDPE: 3*A=1 434,000 [B]  
rezerva 10%: B*1,1=1 577,400 [C]</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</si>
  <si>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</si>
  <si>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</si>
  <si>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</si>
  <si>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def.stav:   
délka HDPE v m: 0,478=0,478 [A]   
počet HDPE: 3*A=1,434 [B]   
rezerva 10%: B*1,1=1,577 [C]</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</si>
  <si>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</si>
  <si>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</si>
  <si>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</si>
  <si>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</si>
  <si>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</si>
  <si>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</si>
  <si>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</si>
  <si>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</si>
  <si>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</si>
  <si>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</si>
  <si>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</si>
  <si>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75IA1X</t>
  </si>
  <si>
    <t>OPTOTRUBKOVÁ SPOJKA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</si>
  <si>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</si>
  <si>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75IA51</t>
  </si>
  <si>
    <t>OPTOTRUBKOVÁ KONCOVKA PRŮMĚRU DO 40 MM</t>
  </si>
  <si>
    <t>75IA5X</t>
  </si>
  <si>
    <t>OPTOTRUBKOVÁ KONCOVKA - MONTÁŽ</t>
  </si>
  <si>
    <t>75IA61</t>
  </si>
  <si>
    <t>OPTOTRUBKOVÁ KONCOKA S VENTILKEM PRŮMĚRU DO 40 MM</t>
  </si>
  <si>
    <t>75IA6X</t>
  </si>
  <si>
    <t>OPTOTRUBKOVÁ KONCOKA S VENTILKEM - MONTÁŽ</t>
  </si>
  <si>
    <t>75ID21</t>
  </si>
  <si>
    <t>PLASTOVÁ ZEMNÍ KOMORA PRO ULOŽENÍ SPOJKY</t>
  </si>
  <si>
    <t>75ID2X</t>
  </si>
  <si>
    <t>PLASTOVÁ ZEMNÍ KOMORA PRO ULOŽENÍ SPOJKY - MONTÁŽ</t>
  </si>
  <si>
    <t>75IF2Y</t>
  </si>
  <si>
    <t>ROZPOJOVACÍ SVORKOVNICE 2/10, 2/8 -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</si>
  <si>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</si>
  <si>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75IF3Y</t>
  </si>
  <si>
    <t>ZEMNÍCÍ SVORKOVNICE - DEMONTÁŽ</t>
  </si>
  <si>
    <t>75IF4Y</t>
  </si>
  <si>
    <t>MONTÁŽNÍ RÁM DO 10+1 - DEMONTÁŽ</t>
  </si>
  <si>
    <t>75IF51</t>
  </si>
  <si>
    <t>MONTÁŽNÍ RÁM 15+1</t>
  </si>
  <si>
    <t>75IF5X</t>
  </si>
  <si>
    <t>MONTÁŽNÍ RÁM 15+1 - MONTÁŽ</t>
  </si>
  <si>
    <t>75IF9Y</t>
  </si>
  <si>
    <t>KONSTRUKCE DO SKŘÍNĚ 19" PRO UPEVNĚNÍ ZAŘÍZENÍ - DEMONTÁŽ</t>
  </si>
  <si>
    <t>75IFAY</t>
  </si>
  <si>
    <t>NOSNÍK BLESKOJISTEK - DEMONTÁŽ</t>
  </si>
  <si>
    <t>75IFBY</t>
  </si>
  <si>
    <t>BLESKOJISTKA - DEMONTÁŽ</t>
  </si>
  <si>
    <t>75IH12</t>
  </si>
  <si>
    <t>UKONČENÍ KABELU CELOPLASTOVÉHO BEZ PANCÍŘE DO 100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</si>
  <si>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</si>
  <si>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75IH42</t>
  </si>
  <si>
    <t>UKONČENÍ KABELU FORMA KABELOVÁ DÉLKY PŘES 0,5 M DO 25XN</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</si>
  <si>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</si>
  <si>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75IH9Y</t>
  </si>
  <si>
    <t>UKONČENÍ KABELU ŠTÍTEK KABELOVÝ - DEMONTÁŽ</t>
  </si>
  <si>
    <t>75II11</t>
  </si>
  <si>
    <t>SPOJKA PRO CELOPLASTOVÉ KABELY BEZ PANCÍŘE DO 100 ŽIL</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</si>
  <si>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</si>
  <si>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75II1X</t>
  </si>
  <si>
    <t>SPOJKA PRO CELOPLASTOVÉ KABELY BEZ PANCÍŘE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</si>
  <si>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</si>
  <si>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75II1Y</t>
  </si>
  <si>
    <t>SPOJKA PRO CELOPLASTOVÉ KABELY BEZ PANCÍŘE - DEMONTÁŽ</t>
  </si>
  <si>
    <t>délka kabelu: 0,005=0,005 [A]   
počet párů: 20=20,000 [B]   
A*B=0,100 [C]</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</si>
  <si>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</si>
  <si>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</si>
  <si>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75K11Y</t>
  </si>
  <si>
    <t>TRANSFORMÁTOR ODDĚLOVACÍ (OCHRANNÝ) - DEMONTÁŽ</t>
  </si>
  <si>
    <t>KABELOVÁ KNIHA -VYHOTOVENÍ</t>
  </si>
  <si>
    <t>def.stav:   
délka kabelu v m: 478=478,000 [A]   
rezerva 10%: A*1,1=525,800 [B]   
délka HDPE v m: 478=478,000 [C]   
počet HDPE: 3*C=1 434,000 [D]   
rezerva 10%: D*1,1=1 577,400 [E]   
Celkem: B+E=2 103,200 [F]</t>
  </si>
  <si>
    <t>RSUDOP</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</si>
  <si>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</si>
  <si>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Evidenční položka        
Výzisk - přebírá Správa železnic</t>
  </si>
  <si>
    <t>PS 01-02-71</t>
  </si>
  <si>
    <t>ŽST Rožnov p. R., informační zařízení</t>
  </si>
  <si>
    <t>13183</t>
  </si>
  <si>
    <t>HLOUBENÍ JAM ZAPAŽ I NEPAŽ TŘ II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</si>
  <si>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</si>
  <si>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délka: 10=10,000 [A]  
šířka: 0,3=0,300 [B]  
hloubka: 0,6=0,600 [C]  
celkem: a*b*c=1,800 [D]</t>
  </si>
  <si>
    <t>Základy</t>
  </si>
  <si>
    <t>27231</t>
  </si>
  <si>
    <t>ZÁKLADY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</si>
  <si>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</si>
  <si>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délky v metrech:  
poloostrovní nástupiště: 80+80=160,000 [A]  
vnější nástupiště: 40+40=80,000 [B]  
OM parkoviště: 90=90,000 [C]  
vnitřky: 35+20+5=60,000 [D]  
celkem: a+b+c+d=390,000 [F]</t>
  </si>
  <si>
    <t>1. Položka obsahuje:    
– manipulace a uložení kabelu (do země, chráničky, kanálu, na rošty, na TV a pod.)    
2. Položka neobsahuje:    
– příchytky, spojky, koncovky, chráničky apod.    
3. Způsob měření:    
Měří se metr délkový.</t>
  </si>
  <si>
    <t>75J321</t>
  </si>
  <si>
    <t>KABEL SDĚLOVACÍ PRO STRUKTUROVANOU KABELÁŽ FTP/STP</t>
  </si>
  <si>
    <t>délky v metrech:  
poloostrovní nástupiště: 80=80,000 [A]  
vnější nástupiště: 40=40,000 [B]  
OM parkoviště: 90=90,000 [C]  
vnitřky: 35+20+20=75,000 [D]  
páry: 4=4,000 [E]  
kmpár: (a+b+c+d)*0,001*4=1,140 [F]</t>
  </si>
  <si>
    <t>75L32X</t>
  </si>
  <si>
    <t>ODJEZDOVÁ NEBO PŘÍJEZDOVÁ TABULE IS - MONTÁŽ</t>
  </si>
  <si>
    <t>75L341</t>
  </si>
  <si>
    <t>ODJEZDOVÁ NEBO PŘÍJEZDOVÁ TABULE S OMEZENÝM POČTEM INFORMACÍ IS OBOUSTRANNÁ DO 6-TI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</si>
  <si>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</si>
  <si>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75L362</t>
  </si>
  <si>
    <t>NÁSTUPIŠTNÍ TABULE IS OBOUSTRANNÁ BEZ ČÍSLA KOLEJE + HODINY</t>
  </si>
  <si>
    <t>75L36X</t>
  </si>
  <si>
    <t>NÁSTUPIŠTNÍ TABULE IS - MONTÁŽ</t>
  </si>
  <si>
    <t>75L3A4</t>
  </si>
  <si>
    <t>INFORMAČNÍ PRVEK, ZÁVĚS PRO INFORMAČNÍ TABULE</t>
  </si>
  <si>
    <t>75L3A7</t>
  </si>
  <si>
    <t>INFORMAČNÍ PRVEK, SLOUP PRO JEDNU INFORMAČNÍ TABULI SE ZASTŘEŠENÍM</t>
  </si>
  <si>
    <t>75L3AX</t>
  </si>
  <si>
    <t>INFORMAČNÍ PRVEK, - MONTÁŽ</t>
  </si>
  <si>
    <t>75L3B2</t>
  </si>
  <si>
    <t>MONITOR IS LCD PŘES 40" PRO PROVOZ 24/7</t>
  </si>
  <si>
    <t>75L3C1</t>
  </si>
  <si>
    <t>PŘEVODNÍK RS232/485 S ANTÉNOU DCF (SLOUŽÍ JAKO HLAVNÍ HODINY PRO PC A SYNCHRONIZUJE ČAS V INFORMAČNÍCH TABULÍCH)</t>
  </si>
  <si>
    <t>75L3CX</t>
  </si>
  <si>
    <t>PŘEVODNÍK - MONTÁŽ</t>
  </si>
  <si>
    <t>75L3D1</t>
  </si>
  <si>
    <t>HW PRO ŘÍZENÍ SYSTÉMU ŘÍDÍCÍ SERVER PRO ŘÍZENÍ INFORMAČNÍHO ZAŘÍZENÍ</t>
  </si>
  <si>
    <t>75L3D4</t>
  </si>
  <si>
    <t>HW PRO ŘÍZENÍ SYSTÉMU MIKRO PC INFORMAČNÍHO SYSTÉMU VE FUNKCI ŘÍDÍCÍ JEDNOTKY</t>
  </si>
  <si>
    <t>75L3DX</t>
  </si>
  <si>
    <t>HW PRO ŘÍZENÍ SYSTÉMU - MONTÁŽ</t>
  </si>
  <si>
    <t>75L3EE</t>
  </si>
  <si>
    <t>SW MODUL PRO PODPORU HLASOVÉHO MODULU PRO NEVIDOMÉ PRO JEDNOTLIVOU STANICI NA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</si>
  <si>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</si>
  <si>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75L3F1</t>
  </si>
  <si>
    <t>SW PRO ŘÍZENÍ SYSTÉMU (ŽST. SAMOSTATNÁ MALÁ) - SW (KLIENT+SERVER) PRO 1 STANICI</t>
  </si>
  <si>
    <t>75L3F3</t>
  </si>
  <si>
    <t>SW PRO ŘÍZENÍ SYSTÉMU (ŽST. SAMOSTATNÁ MALÁ) - SW MODUL HLÁŠENÍ</t>
  </si>
  <si>
    <t>R75L3B4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</si>
  <si>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</si>
  <si>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</si>
  <si>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PS 01-02-81</t>
  </si>
  <si>
    <t>ŽST Rožnov p.R., úpravy radiové sítě</t>
  </si>
  <si>
    <t>75MA1Y</t>
  </si>
  <si>
    <t>SDĚLOVACÍ TRANSFORMÁTOR DEMONTÁŽ</t>
  </si>
  <si>
    <t>75N621</t>
  </si>
  <si>
    <t>KOMPLEXNÍ OCHRANA MRS PŘED BLESKEM A PŘEPĚTÍM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</si>
  <si>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</si>
  <si>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75N62X</t>
  </si>
  <si>
    <t>KOMPLEXNÍ OCHRANA MRS PŘED BLESKEM A PŘEPĚTÍM - MONTÁŽ</t>
  </si>
  <si>
    <t>75N62Y</t>
  </si>
  <si>
    <t>KOMPLEXNÍ OCHRANA MRS PŘED BLESKEM A PŘEPĚTÍM - DEMONTÁŽ</t>
  </si>
  <si>
    <t>75N641</t>
  </si>
  <si>
    <t>NAPĚŤOVÉ ODDĚLENÍ ANTÉNNÍ SOUSTAVY OD ZAŘÍZENÍ</t>
  </si>
  <si>
    <t>75N64X</t>
  </si>
  <si>
    <t>NAPĚŤOVÉ ODDĚLENÍ ANTÉNNÍ SOUSTAVY OD ZAŘÍZENÍ, MONTÁŽ</t>
  </si>
  <si>
    <t>75N64Y</t>
  </si>
  <si>
    <t>NAPĚŤOVÉ ODDĚLENÍ ANTÉNNÍ SOUSTAVY OD ZAŘÍZENÍ, DEMONTÁŽ</t>
  </si>
  <si>
    <t>R75N151</t>
  </si>
  <si>
    <t>INTERFACEL PRO PŘIPOJENÍ NA TRAŤOVÝ KABEL</t>
  </si>
  <si>
    <t>R75N15X</t>
  </si>
  <si>
    <t>INTERFACEL PRO PŘIPOJENÍ NA TRAŤOVÝ KABEL - MONTÁŽ</t>
  </si>
  <si>
    <t>R75N15Y</t>
  </si>
  <si>
    <t>INTERFACEL PRO PŘIPOJENÍ NA TRAŤOVÝ KABEL - DEMONTÁŽ</t>
  </si>
  <si>
    <t>R75N1C3</t>
  </si>
  <si>
    <t>SRV, KOAXIÁLNÍ KABEL VENKOVNÍ - SADA KONEKTORŮ (2KS)</t>
  </si>
  <si>
    <t>R75N21X</t>
  </si>
  <si>
    <t>SRV, RADIOSTANICE - MONTÁŽ</t>
  </si>
  <si>
    <t>R75N21Y</t>
  </si>
  <si>
    <t>SRV, RADIOSTANICE - DEMONTÁŽ</t>
  </si>
  <si>
    <t>R75N24X</t>
  </si>
  <si>
    <t>SRV, NAPÁJECÍ ZDROJ RADIOSTANICE - MONTÁŽ</t>
  </si>
  <si>
    <t>R75N24Y</t>
  </si>
  <si>
    <t>SRV, NAPÁJECÍ ZDROJ RADIOSTANICE - DEMONTÁŽ</t>
  </si>
  <si>
    <t>R75N255</t>
  </si>
  <si>
    <t>MRS,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</si>
  <si>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</si>
  <si>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R75N25X</t>
  </si>
  <si>
    <t>SRV, ANTÉNNNÍ SOUSTAVA - MONTÁŽ</t>
  </si>
  <si>
    <t>R75N25Y</t>
  </si>
  <si>
    <t>SRV, ANTÉNNNÍ SOUSTAVA - DEMONTÁŽ</t>
  </si>
  <si>
    <t>R75N261</t>
  </si>
  <si>
    <t>SRV, KOAXIÁLNÍ KABEL VENKOVNÍ PRŮMĚRU DO 35 MM</t>
  </si>
  <si>
    <t>def.stav:  
30=30,000 [A]  
prov.stav:  
15=15,000 [B]  
Celkem: A+B=45,000 [C]</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</si>
  <si>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</si>
  <si>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R75N26X</t>
  </si>
  <si>
    <t>SRV, KOAXIÁLNÍ KABEL VENKOVNÍ - MONTÁŽ</t>
  </si>
  <si>
    <t>1. Položka obsahuje:     
 – dodávku specifikované kabelizace včetně potřebného drobného montážního materiálu     
 – dopravu a skladování     
 – kompletní montáž (instalace, položení, zatžení...)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</si>
  <si>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R75N26Y</t>
  </si>
  <si>
    <t>SRV, KOAXIÁLNÍ KABEL VENKOVNÍ - DEMONTÁŽ</t>
  </si>
  <si>
    <t>prov.stav:  
15=15,000 [B]</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</si>
  <si>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</si>
  <si>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R75N411</t>
  </si>
  <si>
    <t>ANTÉNNÍ STOŽÁR TROJNOŽKA DO 5 M</t>
  </si>
  <si>
    <t>1. Položka obsahuje:    
– dodávku trubkového stožáru v přírubové nebo vetknuté variantě (případně tzv. "trojnožka")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</si>
  <si>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R75N41X</t>
  </si>
  <si>
    <t>ANTÉNNÍ STOŽÁR TROJNOŽKA - MONTÁŽ</t>
  </si>
  <si>
    <t>R75N41Y</t>
  </si>
  <si>
    <t>ANTÉNNÍ STOŽÁR TROJNOŽKA - DEMONTÁŽ</t>
  </si>
  <si>
    <t>R75N713</t>
  </si>
  <si>
    <t>MĚŘENÍ RÁDIOVÝCH SÍTÍ PŘEDPROJEKTOVÉ PRO PÁSMO 150 MHZ (SRV)</t>
  </si>
  <si>
    <t>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</si>
  <si>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R75N714</t>
  </si>
  <si>
    <t>MĚŘENÍ RÁDIOVÝCH SÍTÍ PO REALIZACI PRO PÁSMO 150 MHZ (SRV)</t>
  </si>
  <si>
    <t>1. Položka obsahuje:     
 – kompletní měření a vyhodnocení rádiového signálu po realizaci rádiového systému měřícím vozem     
 – vystavení měřících protokolů      
 – veškeré potřebné mechanizmy (měřící přístroje), včetně obsluhy, náklady na mzdy a přibližné (průměrné) náklady na pořízení potřebných materiálů včetně všech ostatních vedlejších nákladů     
2. Položka neobsahuje:     
 X     
3. Způsob měření:     
Udává se počet kusů kompletní konstrukce nebo práce.</t>
  </si>
  <si>
    <t>PS 01-02-91</t>
  </si>
  <si>
    <t>ŽST Rožnov p. R., sdělovací zařízení</t>
  </si>
  <si>
    <t>703123</t>
  </si>
  <si>
    <t>KABELOVÝ ROŠT/LÁVKA NOSNÝ NEREZOVÝ VČETNĚ UPEVNĚNÍ A PŘÍSLUŠENSTVÍ SVĚTLÉ ŠÍŘKY PŘES 250 DO 400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</si>
  <si>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</si>
  <si>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703124</t>
  </si>
  <si>
    <t>KABELOVÝ ROŠT/LÁVKA NOSNÝ NEREZOVÝ VČETNĚ UPEVNĚNÍ A PŘÍSLUŠENSTVÍ SVĚTLÉ ŠÍŘKY PŘES 400 DO 600 MM</t>
  </si>
  <si>
    <t>703411</t>
  </si>
  <si>
    <t>ELEKTROINSTALAČNÍ TRUBKA PLASTOVÁ VČETNĚ UPEVNĚNÍ A PŘÍSLUŠENSTVÍ DN PRŮMĚRU DO 25 MM</t>
  </si>
  <si>
    <t>Pokladna 1+2:  
30=30,000 [A]  
Hala:   
25=25,000 [B]  
celkem: a+b=55,000 [C]</t>
  </si>
  <si>
    <t>Rozvodna NN + NZP:  
15=15,000 [A]  
Stavědlovka + sdělovačka:  
15=15,000 [D]  
Kancelář 1:  
50=50,000 [B]  
Kancelář 2:  
60=60,000 [C]  
celkem: a+b+c+d=140,000 [E]</t>
  </si>
  <si>
    <t>pro hodiny (vteřinová ručička):  
150=150,000 [A]</t>
  </si>
  <si>
    <t>1. Položka obsahuje:   
 – manipulace a uložení kabelu (do země, chráničky, kanálu, na rošty, na TV a pod.)   
2. Položka neobsahuje:   
 – příchytky, spojky, koncovky, chráničky apod.   
3. Způsob měření:   
Měří se metr délkový.</t>
  </si>
  <si>
    <t>75J213</t>
  </si>
  <si>
    <t>KABEL SDĚLOVACÍ PRO VNITŘNÍ POUŽITÍ DO 10 PÁRŮ PRŮMĚRU 0,8 MM</t>
  </si>
  <si>
    <t>délka:  
15+15+10+10+30+50+30+50=210,000 [A]  
kmpár:  
a*0,001=0,210 [B]</t>
  </si>
  <si>
    <t>délka:  
15+15+10+10+30+50+30+50=210,000 [A]</t>
  </si>
  <si>
    <t>Rozvodna NN:  8*15=120,000 [A]  
Náhradní zadávací pracoviště: 4*15=60,000 [B]  
stavědlová ústředna: 4*15=60,000 [C]  
sdělovací místnost: 4*15=60,000 [D]  
pokladna 1: 2*30=60,000 [E]  
pokladna 2: 2*30=60,000 [F]  
hala: 25+25+25=75,000 [G]  
kancelář 1: 8*50=400,000 [H]  
kancelář 2: 8*60=480,000 [I]  
celkem: (a+b+c+d+e+f+g+h+i)*4*0,001=5,500 [J]</t>
  </si>
  <si>
    <t>Rozvodna NN:  4*15=60,000 [A]  
Náhradní zadávací pracoviště: 4*15=60,000 [B]  
stavědlová ústředna: 4*15=60,000 [C]  
sdělovací místnost: 4*15=60,000 [D]  
pokladna 1: 2*30=60,000 [E]  
pokladna 2: 2*30=60,000 [F]  
hala: 25=25,000 [G]  
kancelář 1: 8*50=400,000 [H]  
kancelář 2: 8*60=480,000 [I]  
celkem: (a+b+c+d+e+f+g+h+i)*4*0,001=5,060 [J]</t>
  </si>
  <si>
    <t>75JA21</t>
  </si>
  <si>
    <t>ZÁSUVKA DATOVÁ RJ45 POD OMÍTKU</t>
  </si>
  <si>
    <t>75JA2X</t>
  </si>
  <si>
    <t>ZÁSUVKA DATOVÁ RJ45 - MONTÁŽ</t>
  </si>
  <si>
    <t>75JA41</t>
  </si>
  <si>
    <t>ZÁSTRČKA DATOVÁ RJ45</t>
  </si>
  <si>
    <t>1. Položka obsahuje:    
– dodávku specifikovaného dílu    
– dopravu a skladování    
2. Položka neobsahuje:    
X    
3. Způsob měření:    
Udává se počet kusů dílu/bloku.</t>
  </si>
  <si>
    <t>75JA4X</t>
  </si>
  <si>
    <t>ZÁSTRČKA DATOVÁ RJ 45 - MONTÁŽ</t>
  </si>
  <si>
    <t>1. Položka obsahuje:    
– kompletní montáž specifikovaného bloku    
2. Položka neobsahuje:    
X    
3. Způsob měření:    
Udává se počet kusů kompletní konstrukce nebo práce.</t>
  </si>
  <si>
    <t>75JA51</t>
  </si>
  <si>
    <t>ROZVADĚČ STRUKT. KABELÁŽE, ORGANIZAR-DODÁVKA</t>
  </si>
  <si>
    <t>75JA54</t>
  </si>
  <si>
    <t>ROZVADĚČ STRUKT. KABELÁŽE, PATCHPANEL, 48 ZÁSUVEK, DODÁVKA</t>
  </si>
  <si>
    <t>75JA55</t>
  </si>
  <si>
    <t>ROZVADĚČ STRUKT. KABELÁŽE, PATCHPANEL, ZÁSUVKA RJ45, DODÁVKA, MONTÁŽ, UKONČ. KABELU</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</si>
  <si>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</si>
  <si>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75JA5X</t>
  </si>
  <si>
    <t>ROZVADĚČ STRUKT. KABELÁŽE, MONTÁŽ ORGANIZARU, PATCHPANELU</t>
  </si>
  <si>
    <t>75JB1X</t>
  </si>
  <si>
    <t>DATOVÝ ROZVADĚČ 19" 600X600 -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</si>
  <si>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</si>
  <si>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75JB1Y</t>
  </si>
  <si>
    <t>DATOVÝ ROZVADĚČ 19" 600X600 - DEMONTÁŽ</t>
  </si>
  <si>
    <t>75JB43</t>
  </si>
  <si>
    <t>DATOVÝ ROZVADĚČ 19" 800X800 DO 47 U</t>
  </si>
  <si>
    <t>75JB4X</t>
  </si>
  <si>
    <t>DATOVÝ ROZVADĚČ 19" 800X800 - MONTÁŽ</t>
  </si>
  <si>
    <t>75L211</t>
  </si>
  <si>
    <t>HLAVNÍ HODINY JEDNOLINKOVÉ</t>
  </si>
  <si>
    <t>75L21X</t>
  </si>
  <si>
    <t>HLAVNÍ HODINY - MONTÁŽ</t>
  </si>
  <si>
    <t>75L21Y</t>
  </si>
  <si>
    <t>HLAVNÍ HODINY - DEMONTÁŽ</t>
  </si>
  <si>
    <t>75L221</t>
  </si>
  <si>
    <t>PŘIJÍMAČ DCF</t>
  </si>
  <si>
    <t>75L231</t>
  </si>
  <si>
    <t>HODINY PODRUŽNÉ NEBO AUTONOMNÍ VNITŘNÍ RUČIČKOVÉ JEDNOSTRANNÉ DO 50 CM</t>
  </si>
  <si>
    <t>75L23X</t>
  </si>
  <si>
    <t>HODINY PODRUŽNÉ NEBO AUTONOMNÍ VNITŘNÍ - MONTÁŽ</t>
  </si>
  <si>
    <t>75L23Y</t>
  </si>
  <si>
    <t>HODINY PODRUŽNÉ NEBO AUTONOMNÍ VNITŘNÍ - DEMONTÁŽ</t>
  </si>
  <si>
    <t>75L271</t>
  </si>
  <si>
    <t>PŘEZKOUŠENÍ, UVEDENÍ FUNKCÍ A NASTAVENÍ HODIN NA PŘESNÝ ČAS</t>
  </si>
  <si>
    <t>75L272</t>
  </si>
  <si>
    <t>PŘEZKOUŠENÍ, UVEDENÍ HODINOVÉHO ZAŘÍZENÍ DO PROVOZU</t>
  </si>
  <si>
    <t>75M311</t>
  </si>
  <si>
    <t>DIGITÁLNÍ TELEFONIE A VOIP, TELEFONNÍ PŘÍSTROJ DIGITÁLNÍ ZÁKLADNÍ - DODÁVKA</t>
  </si>
  <si>
    <t>75M31X</t>
  </si>
  <si>
    <t>DIGITÁLNÍ TELEFONIE A VOIP, TELEFONNÍ PŘÍSTROJ DIGITÁLNÍ ZÁKLADNÍ - MONTÁŽ</t>
  </si>
  <si>
    <t>PS 01-02-92</t>
  </si>
  <si>
    <t>ŽST Rožnov p. R., kamerový systém</t>
  </si>
  <si>
    <t>11313</t>
  </si>
  <si>
    <t>ODSTRANĚNÍ KRYTU ZPEVNĚNÝCH PLOCH S ASFALTOVÝM POJIVEM</t>
  </si>
  <si>
    <t>70*0,3*0,3=6,300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</si>
  <si>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</si>
  <si>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příprava:  
70*0,9*0,3=18,900 [A]  
ostatní:  
20*0,6*0,3=3,600 [B]  
Celkem: A+B=22,500 [C]</t>
  </si>
  <si>
    <t>Komunikace</t>
  </si>
  <si>
    <t>57711</t>
  </si>
  <si>
    <t>VRSTVY PRO OBNOVU, OPRAVY - VTLAČOVANÝ ASFALTOVÝ BETON</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</si>
  <si>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</si>
  <si>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k TS:  
365=365,000 [A]  
ostatní:  
20=20,000 [B]  
celkem:  
a+b=385,000 [C]</t>
  </si>
  <si>
    <t>75I811</t>
  </si>
  <si>
    <t>KABEL OPTICKÝ SINGLEMODE DO 12 VLÁKEN</t>
  </si>
  <si>
    <t>KMVLÁKNO</t>
  </si>
  <si>
    <t>poloostrovní:  
TS3: 0,1*4=0,400 [A]  
TS4: 0,085*12=1,020 [B]  
TS5: 0,035*4=0,140 [C]  
vnější:  
TS1: 0,1*4=0,400 [D]  
TS2: 0,045*6=0,270 [E]  
celkem: a+b+c+d+e=2,230 [F]</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</si>
  <si>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</si>
  <si>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</si>
  <si>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</si>
  <si>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100+85+35+100+45=365,000 [A]</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</si>
  <si>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</si>
  <si>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365+200(příprava)=565,000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</si>
  <si>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</si>
  <si>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75IEE3</t>
  </si>
  <si>
    <t>OPTICKÝ ROZVADĚČ 19" PROVEDENÍ 36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</si>
  <si>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</si>
  <si>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</si>
  <si>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</si>
  <si>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75IEF1</t>
  </si>
  <si>
    <t>OPTICKÝ ROZVADĚČ NA ZEĎ DO 12 VLÁKEN</t>
  </si>
  <si>
    <t>75IEFX</t>
  </si>
  <si>
    <t>OPTICKÝ ROZVADĚČ NA ZEĎ - MONTÁŽ</t>
  </si>
  <si>
    <t>75IH61</t>
  </si>
  <si>
    <t>UKONČENÍ KABELU OPTICKÉHO DO 12 VLÁKEN</t>
  </si>
  <si>
    <t>TS:  
50=50,000 [A]  
vnitřní kamery:  
30+40+50+60=180,000 [B]  
délka:(a+b)/1000=0,230 [C]  
páry: 4=4,000 [D]  
kmpár: c*d=0,920 [E]</t>
  </si>
  <si>
    <t>75J922</t>
  </si>
  <si>
    <t>OPTICKÝ PATCHCORD SINGLEMODE PŘES 5 M</t>
  </si>
  <si>
    <t>1. Položka obsahuje:    
– dodávku specifikované kabelizace včetně potřebného drobného montážního materiálu    
– dopravu a skladování    
2. Položka neobsahuje:    
X    
3. Způsob měření:    
Dodávka specifikované kabelizace se měří v délce udané v kusech.</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</si>
  <si>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</si>
  <si>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</si>
  <si>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</si>
  <si>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75K222</t>
  </si>
  <si>
    <t>NAPÁJECÍ ZDROJ 24 V DC DO 10 A</t>
  </si>
  <si>
    <t>75K22X</t>
  </si>
  <si>
    <t>NAPÁJECÍ ZDROJ 24 V DC - MONTÁŽ</t>
  </si>
  <si>
    <t>75K331</t>
  </si>
  <si>
    <t>ZÁLOŽNÍ ZDROJ UPS 230 V DO 3000 VA - DODÁVKA</t>
  </si>
  <si>
    <t>75K33X</t>
  </si>
  <si>
    <t>ZÁLOŽNÍ ZDROJ UPS 230 V DO 3000 VA - MONTÁŽ</t>
  </si>
  <si>
    <t>75L421</t>
  </si>
  <si>
    <t>KAMERA DIGITÁLNÍ (IP) PEVNÁ</t>
  </si>
  <si>
    <t>2+3+2+2+2=11,000 [A]</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</si>
  <si>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</si>
  <si>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</si>
  <si>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</si>
  <si>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</si>
  <si>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</si>
  <si>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75L432</t>
  </si>
  <si>
    <t>KAMERA DIGITÁLNÍ (IP) DOME OTOČNÁ</t>
  </si>
  <si>
    <t>75L434</t>
  </si>
  <si>
    <t>KAMERA DIGITÁLNÍ (IP) DOME SW LICENCE</t>
  </si>
  <si>
    <t>75L43X</t>
  </si>
  <si>
    <t>KAMERA DIGITÁLNÍ (IP) DOME - MONTÁŽ</t>
  </si>
  <si>
    <t>75L453</t>
  </si>
  <si>
    <t>KAMEROVÝ SERVER - ZÁZNAMOVÉ ZAŘÍZENÍ, DO 32 KAMER (HW, SW, LICENCE)</t>
  </si>
  <si>
    <t>75L457</t>
  </si>
  <si>
    <t>KAMEROVÝ SERVER - HDD PŘES 2 TB, PRO PROVOZ 24/7</t>
  </si>
  <si>
    <t>75L45X</t>
  </si>
  <si>
    <t>KAMEROVÝ SERVER - MONTÁŽ</t>
  </si>
  <si>
    <t>75L46W</t>
  </si>
  <si>
    <t>KLIENSTKÉ PRACOVIŠTĚ - DOPLNĚNÍ HW, SW, LICENCE</t>
  </si>
  <si>
    <t>75L481</t>
  </si>
  <si>
    <t>PŘÍSLUŠENSTVÍ KS - ROZVODNÁ SKŘÍŇ KS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</si>
  <si>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</si>
  <si>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75L482</t>
  </si>
  <si>
    <t>PŘÍSLUŠENSTVÍ KS - PŘEPĚŤOVÁ OCHRANA PRO KS</t>
  </si>
  <si>
    <t>75L483</t>
  </si>
  <si>
    <t>PŘÍSLUŠENSTVÍ KS - DRŽÁK PRO KAMEROVÝ KRYT (KAMERU)</t>
  </si>
  <si>
    <t>11=11,000 [A]</t>
  </si>
  <si>
    <t>75L484</t>
  </si>
  <si>
    <t>PŘÍSLUŠENSTVÍ KS - ADAPTÉR PRO MONTÁŽ NA SLOUP</t>
  </si>
  <si>
    <t>5=5,000 [A]</t>
  </si>
  <si>
    <t>75L487</t>
  </si>
  <si>
    <t>PŘÍSLUŠENSTVÍ KS - INJECTOR PRO POE</t>
  </si>
  <si>
    <t>75L48X</t>
  </si>
  <si>
    <t>PŘÍSLUŠENSTVÍ KS - MONTÁŽ</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</si>
  <si>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</si>
  <si>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</si>
  <si>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</si>
  <si>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</si>
  <si>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</si>
  <si>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75M922</t>
  </si>
  <si>
    <t>DATOVÁ INFRASTRUKTURA LAN, PRŮMYSLOVÝ RINGSWITCH - L2 8X10/100 + 2XUPLINK</t>
  </si>
  <si>
    <t>VSS</t>
  </si>
  <si>
    <t>75M923</t>
  </si>
  <si>
    <t>DATOVÁ INFRASTRUKTURA LAN, PRŮMYSLOVÝ RINGSWITCH - L2 4X10/100 + 4X10/100 POE + 2XUPLINK</t>
  </si>
  <si>
    <t>75M927</t>
  </si>
  <si>
    <t>DATOVÁ INFRASTRUKTURA LAN, PRŮMYSLOVÝ RINGSWITCH - DOPLNĚNÍ 1GE SFP ZODOLNĚNÉ</t>
  </si>
  <si>
    <t>75M92X</t>
  </si>
  <si>
    <t>DATOVÁ INFRASTRUKTURA LAN, PRŮMYSLOVÝ RINGSWITCH - MONTÁŽ</t>
  </si>
  <si>
    <t>75M967</t>
  </si>
  <si>
    <t>DATOVÁ INFRASTRUKTURA LAN, MEDIAKONVERTOR - ETHERNET, SAMOSTATNÝ</t>
  </si>
  <si>
    <t>75M96X</t>
  </si>
  <si>
    <t>DATOVÁ INFRASTRUKTURA LAN, MEDIAKONVERTOR - MONTÁŽ</t>
  </si>
  <si>
    <t>75M971</t>
  </si>
  <si>
    <t>PŘEVODNÍK - SERIOVÉ ROZHRANÍ</t>
  </si>
  <si>
    <t>R75L3A7</t>
  </si>
  <si>
    <t>PŘÍSLUŠENSTVÍ KS, SLOUP KAMEROVÉHO SYSTÉMU</t>
  </si>
  <si>
    <t>R75M915</t>
  </si>
  <si>
    <t>DATOVÁ INFRASTRUKTURA LAN, SWITCH ETHERNET L2 - 8x SFP šachta</t>
  </si>
  <si>
    <t>dopravní</t>
  </si>
  <si>
    <t>PS 01-02-93</t>
  </si>
  <si>
    <t>Žst. Rožnov p. R., DDTS ŽDC - sdělovací zařízení</t>
  </si>
  <si>
    <t>703511</t>
  </si>
  <si>
    <t>ELEKTROINSTALAČNÍ LIŠTA ŠÍŘKY DO 30 MM</t>
  </si>
  <si>
    <t>Technická specifikace položky odpovídá příslušné cenové soustavě.</t>
  </si>
  <si>
    <t>742J29</t>
  </si>
  <si>
    <t>KABEL SDĚLOVACÍ LAN UTP/FTP UKONČENÝ KONEKTORY RJ45</t>
  </si>
  <si>
    <t>742J41</t>
  </si>
  <si>
    <t>JYTY 2X1, KABEL SDĚLOVACÍ IZOLACE PVC</t>
  </si>
  <si>
    <t>742J42</t>
  </si>
  <si>
    <t>JYTY 7X1, KABEL SDĚLOVACÍ IZOLACE PVC</t>
  </si>
  <si>
    <t>742L11</t>
  </si>
  <si>
    <t>UKONČENÍ DVOU AŽ PĚTIŽÍLOVÉHO KABELU V ROZVADĚČI NEBO NA PŘÍSTROJI DO 2,5 MM2</t>
  </si>
  <si>
    <t>742M11</t>
  </si>
  <si>
    <t>UKONČENÍ 7-12ŽÍLOVÉHO KABELU V ROZVADĚČI NEBO NA PŘÍSTROJI DO 2,5 MM2</t>
  </si>
  <si>
    <t>747301</t>
  </si>
  <si>
    <t>PROVEDENÍ PROHLÍDKY A ZKOUŠKY PRÁVNICKOU OSOBOU, VYDÁNÍ PRŮKAZU ZPŮSOBILOSTI</t>
  </si>
  <si>
    <t>747703</t>
  </si>
  <si>
    <t>ZKUŠEBNÍ PROVOZ</t>
  </si>
  <si>
    <t>747704</t>
  </si>
  <si>
    <t>ZAŠKOLENÍ OBSLUHY</t>
  </si>
  <si>
    <t>747705</t>
  </si>
  <si>
    <t>MANIPULACE NA ZAŘÍZENÍCH PROVÁDĚNÉ PROVOZOVATELEM</t>
  </si>
  <si>
    <t>75JA52</t>
  </si>
  <si>
    <t>ROZVADĚČ STRUKT. KABELÁŽE, PATCHPANEL, 12 ZÁSUVEK, DODÁVKA</t>
  </si>
  <si>
    <t>75K321</t>
  </si>
  <si>
    <t>ZÁLOŽNÍ ZDROJ UPS 230 V DO 1000 VA - DODÁVKA</t>
  </si>
  <si>
    <t>75K32X</t>
  </si>
  <si>
    <t>ZÁLOŽNÍ ZDROJ UPS 230 V DO 1000 VA - MONTÁŽ</t>
  </si>
  <si>
    <t>75O911</t>
  </si>
  <si>
    <t>DDTS ŽDC, INTEGRAČNÍ KONCENTRÁTOR</t>
  </si>
  <si>
    <t>75O913</t>
  </si>
  <si>
    <t>DDTS ŽDC, ŘÍDICÍ STANICE PLC DO 48XDI / 48XDO / 24XAI</t>
  </si>
  <si>
    <t>75O917</t>
  </si>
  <si>
    <t>DDTS ŽDC, SNÍMAČ TEPLOTY</t>
  </si>
  <si>
    <t>75O918</t>
  </si>
  <si>
    <t>DDTS ŽDC, SNÍMAČ TEPLOTY A VLHKOSTI</t>
  </si>
  <si>
    <t>75O91A</t>
  </si>
  <si>
    <t>DDTS ŽDC, KOMUNIKAČNÍ PŘEVODNÍK</t>
  </si>
  <si>
    <t>75O91X</t>
  </si>
  <si>
    <t>DDTS ŽDC, MONTÁŽ</t>
  </si>
  <si>
    <t>75O923</t>
  </si>
  <si>
    <t>DDTS ŽDC, SW DOPLNĚNÍ INS</t>
  </si>
  <si>
    <t>75O926</t>
  </si>
  <si>
    <t>DDTS ŽDC, SW DOPLNĚNÍ TES</t>
  </si>
  <si>
    <t>75O934</t>
  </si>
  <si>
    <t>DDTS ŽDC, SW DOPLNĚNÍ STACIONÁRNÍHO KLIENTA</t>
  </si>
  <si>
    <t>75O942</t>
  </si>
  <si>
    <t>DDTS ŽDC, INTEGRACE OSV</t>
  </si>
  <si>
    <t>75O943</t>
  </si>
  <si>
    <t>DDTS ŽDC, INTEGRACE EZS</t>
  </si>
  <si>
    <t>75O946</t>
  </si>
  <si>
    <t>DDTS ŽDC, INTEGRACE RDD</t>
  </si>
  <si>
    <t>75O948</t>
  </si>
  <si>
    <t>DDTS ŽDC, INTEGRACE ROZ</t>
  </si>
  <si>
    <t>75O949</t>
  </si>
  <si>
    <t>DDTS ŽDC, INTEGRACE ZPDP</t>
  </si>
  <si>
    <t>75O94A</t>
  </si>
  <si>
    <t>DDTS ŽDC, INTEGRACE KAM</t>
  </si>
  <si>
    <t>75O94B</t>
  </si>
  <si>
    <t>DDTS ŽDC, INTEGRACE AKTIVNÍHO PRVKU PŘENOSOVÉHO SYSTÉMU LTDS</t>
  </si>
  <si>
    <t>75O94D</t>
  </si>
  <si>
    <t>DDTS ŽDC, INTEGRACE ISC</t>
  </si>
  <si>
    <t>75O94H</t>
  </si>
  <si>
    <t>DDTS ŽDC, INTEGRACE VZT</t>
  </si>
  <si>
    <t>75O94I</t>
  </si>
  <si>
    <t>DDTS ŽDC, INTEGRACE EE</t>
  </si>
  <si>
    <t>75O951</t>
  </si>
  <si>
    <t>DDTS ŽDC, PŘIPOJENÍ INK DO INS</t>
  </si>
  <si>
    <t>75O952</t>
  </si>
  <si>
    <t>DDTS ŽDC, PARAMETRIZACE A NAPLNĚNÍ DATOVÝCH STRUKTUR</t>
  </si>
  <si>
    <t>75O953</t>
  </si>
  <si>
    <t>DDTS ŽDC, ODZKOUŠENÍ PROGRAMOVÉHO VYBAVENÍ</t>
  </si>
  <si>
    <t>75O954</t>
  </si>
  <si>
    <t>DDTS ŽDC, SYSTÉMOVÁ A DATOVÁ ANALÝZA TECHNOLOGICKÉHO MODELU</t>
  </si>
  <si>
    <t>75O955</t>
  </si>
  <si>
    <t>DDTS ŽDC, ÚPRAVA A ODZKOUŠENÍ PROGRAMOVÝCH PROSTŘEDKŮ</t>
  </si>
  <si>
    <t>75O956</t>
  </si>
  <si>
    <t>DDTS ŽDC, KONFIGURACE PŘENOSŮ DAT JEDNOTLIVÝCH TLS</t>
  </si>
  <si>
    <t>75O958</t>
  </si>
  <si>
    <t>75O959</t>
  </si>
  <si>
    <t>DDTS ŽDC, ZÁVĚREČNÁ ZKOUŠKA</t>
  </si>
  <si>
    <t>75O95E</t>
  </si>
  <si>
    <t>DDTS ŽDC, INTEGRACE NAPÁJECÍHO ZDROJE</t>
  </si>
  <si>
    <t>75O971</t>
  </si>
  <si>
    <t>DDTS ŽDC, VYBAVENÁ SKŘÍŇ PRO DDTS ROZVADĚČOVÁ ZÁVĚSNÁ VÝŠKY DO 1400 MM</t>
  </si>
  <si>
    <t>75O97X</t>
  </si>
  <si>
    <t>DDTS ŽDC, VYBAVENÁ SKŘÍŇ PRO DDTS ROZVADĚČOVÁ NA PODSTAVCI VÝŠKY DO 2000 MM</t>
  </si>
  <si>
    <t>R75O942</t>
  </si>
  <si>
    <t>DDTS ŽDC, Deaktivace OSV na InK v žst. Valašské Meziříčí</t>
  </si>
  <si>
    <t>1. Položka obsahuje:   
- SW deintegraci jednoho rozváděče OSV z integračního koncentrátoru DDTS ŽDC   
- parametrizaci a úpravu datových, technologických, telemetrických a řídicích struktur DDTS ŽDC   
- náklady na mzdy   
- programátorské práce včetně potřebného vybavení   
2. Položka neobsahuje:   
X   
3. Způsob měření:   
Udává se počet kusů kompletní konstrukce nebo práce.</t>
  </si>
  <si>
    <t>PS 90-02-32</t>
  </si>
  <si>
    <t>Valašské Meziříčí - Rožnov p.R., přenosové zařízení</t>
  </si>
  <si>
    <t>1. Položka obsahuje:    
 – manipulace a uložení kabelu (do země, chráničky, kanálu, na rošty, na TV a pod.)    
2. Položka neobsahuje:    
 – příchytky, spojky, koncovky, chráničky apod.    
3. Způsob měření:    
Měří se metr délkový.</t>
  </si>
  <si>
    <t>1. Položka obsahuje:     
 – všechny práce spojené s úpravou kabelů pro montáž včetně veškerého příslušentsví     
2. Položka neobsahuje:     
 X     
3. Způsob měření:     
Udává se počet kusů kompletní konstrukce nebo práce.</t>
  </si>
  <si>
    <t>délka kabelu v km: 0,020=0,020 [A]  
počet párů: 4*A=0,080 [B]</t>
  </si>
  <si>
    <t>1. Položka obsahuje:     
 – dodávku specifikované kabelizace včetně potřebného drobného montážního materiálu     
 – dopravu a skladování     
2. Položka neobsahuje:     
 X     
3. Způsob měření:     
Dodávka specifikované kabelizace se měří v délce udané v kmpárech.</t>
  </si>
  <si>
    <t>75JA5Y</t>
  </si>
  <si>
    <t>ROZVADĚČ STRUKT. KABELÁŽE, DEMONTÁŽ ORGANIZARU, PATCHPANELU</t>
  </si>
  <si>
    <t>75K233</t>
  </si>
  <si>
    <t>NAPÁJECÍ ZDROJ 48 V DC PŘES 10 A</t>
  </si>
  <si>
    <t>75K23X</t>
  </si>
  <si>
    <t>NAPÁJECÍ ZDROJ 48 V DC - MONTÁŽ</t>
  </si>
  <si>
    <t>75K413</t>
  </si>
  <si>
    <t>MĚNIČ NAPĚTÍ (STŘÍDAČ) 48 V DC/230 V AC DO 1000 VA</t>
  </si>
  <si>
    <t>75K416</t>
  </si>
  <si>
    <t>MĚNIČ NAPĚTÍ (STŘÍDAČ) 48 V DC/230 V AC - DOPLNĚNÍ BYPASSU</t>
  </si>
  <si>
    <t>75K41X</t>
  </si>
  <si>
    <t>MĚNIČ NAPĚTÍ (STŘÍDAČ) 48 V DC/230 V AC - MONTÁŽ</t>
  </si>
  <si>
    <t>75K521</t>
  </si>
  <si>
    <t>BATERIOVÉ VEDENÍ O PRŮŘEZU DO 35 MM2 - DODÁVKA</t>
  </si>
  <si>
    <t>1. Položka obsahuje:     
 – dodávku specifikované kabelizace včetně potřebného drobného montážního materiálu     
 – dopravu a skladování     
2. Položka neobsahuje:     
 X     
3. Způsob měření:     
Dodávka specifikované kabelizace se měří v délce udané v metrech.</t>
  </si>
  <si>
    <t>75K52X</t>
  </si>
  <si>
    <t>BATERIOVÉ VEDENÍ O PRŮŘEZU DO 35 MM2 -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</si>
  <si>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</si>
  <si>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75K651</t>
  </si>
  <si>
    <t>AKUMULÁTOROVÁ BATERIE PŘES 2000 VAH - DODÁVKA</t>
  </si>
  <si>
    <t>75K65X</t>
  </si>
  <si>
    <t>AKUMULÁTOROVÁ BATERIE PŘES 2000 VAH - MONTÁŽ</t>
  </si>
  <si>
    <t>75M915</t>
  </si>
  <si>
    <t>DATOVÁ INFRASTRUKTURA LAN, SWITCH ETHERNET L2 - 48X10/100 + 2XUPLINK</t>
  </si>
  <si>
    <t>75M91X</t>
  </si>
  <si>
    <t>DATOVÁ INFRASTRUKTURA LAN, SWITCH ETHERNET L2 - MONTÁŽ</t>
  </si>
  <si>
    <t>75M91Y</t>
  </si>
  <si>
    <t>DATOVÁ INFRASTRUKTURA LAN, SWITCH ETHERNET L2 - DEMONTÁŽ</t>
  </si>
  <si>
    <t>75M952</t>
  </si>
  <si>
    <t>DATOVÁ INFRASTRUKTURA LAN, MODEM - XHDSL, ROZHRANÍ ETHERNET</t>
  </si>
  <si>
    <t>75M95X</t>
  </si>
  <si>
    <t>DATOVÁ INFRASTRUKTURA LAN, MODEM - MONTÁŽ</t>
  </si>
  <si>
    <t>75M95Y</t>
  </si>
  <si>
    <t>DATOVÁ INFRASTRUKTURA LAN, MODEM - DEMONTÁŽ</t>
  </si>
  <si>
    <t>R75JA1X</t>
  </si>
  <si>
    <t>METALICKÝ PATCHCORD - MONTÁŽ</t>
  </si>
  <si>
    <t>R75JA21</t>
  </si>
  <si>
    <t>METALICKÝ PATCHCORD DO 10M, 2X RJ45</t>
  </si>
  <si>
    <t>R75JA54</t>
  </si>
  <si>
    <t>DISTRIBUČNÍ ROZVOD NAPÁJENÍ 48VDC NEBO 230VAC, DODÁVKA</t>
  </si>
  <si>
    <t>R75JA55</t>
  </si>
  <si>
    <t>DISTRIBUČNÍ ROZVOD NAPÁJENÍ 48VDC NEBO 230VAC, MONTÁŽ</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</si>
  <si>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</si>
  <si>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R75K671</t>
  </si>
  <si>
    <t>AKUMULÁTOROVÁ BATERIE - POLICE PRO VĚTŠÍ ZATÍŽENÍ - DODÁVKA</t>
  </si>
  <si>
    <t>R75K67X</t>
  </si>
  <si>
    <t>AKUMULÁTOROVÁ BATERIE - POLICE PRO VĚTŠÍ ZATÍŽENÍ - MONTÁŽ</t>
  </si>
  <si>
    <t>R75M444</t>
  </si>
  <si>
    <t>TELEFONNÍ POBOČKA - REGISTRACE A LICENCE V IP SÍTI</t>
  </si>
  <si>
    <t>R75M863</t>
  </si>
  <si>
    <t>BRÁNA IP/FXS</t>
  </si>
  <si>
    <t>1. Položka obsahuje:     
 – dodávku specifikovaného bloku/zařízení včetně potřebného drobného montážního materiálu     
 – dodávku souvisejícího příslušenství pro specifikovaný blok/zařízení     
 – dopravu a skladování     
2. Položka neobsahuje:     
 X     
3. Zp</t>
  </si>
  <si>
    <t>R75M86X</t>
  </si>
  <si>
    <t>BRÁNA IP/FXS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</si>
  <si>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</si>
  <si>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 xml:space="preserve">  D.1.3</t>
  </si>
  <si>
    <t>Silnoproudá technologie vč. DŘT</t>
  </si>
  <si>
    <t>D.1.3</t>
  </si>
  <si>
    <t>PS 01-03-71</t>
  </si>
  <si>
    <t>Žst. Rožnov p. R., Rozvodna nn</t>
  </si>
  <si>
    <t>Všeobecné práce pro silnoproud a slaboproud</t>
  </si>
  <si>
    <t>viz. přílohy projektové dokumentace</t>
  </si>
  <si>
    <t>1. Položka obsahuje: – pomocné mechanismy2. Položka neobsahuje: X3. Způsob měření:Měří se plocha v metrech čtverečných.</t>
  </si>
  <si>
    <t>703212</t>
  </si>
  <si>
    <t>KABELOVÝ ŽLAB NOSNÝ/DRÁTĚNÝ ŽÁROVĚ ZINKOVANÝ VČETNĚ UPEVNĚNÍ A PŘÍSLUŠENSTVÍ SVĚTLÉ ŠÍŘKY PŘES 100 DO 250 MM</t>
  </si>
  <si>
    <t>1. Položka obsahuje: – kompletní montáž, rozměření, upevnění, sváření, řezání, spojování a pod.  – veškerý spojovací a montážní materiál – pomocné mechanismy a nátěr2. Položka neobsahuje: X3. Způsob měření:Měří se metr délkový.</t>
  </si>
  <si>
    <t>703754</t>
  </si>
  <si>
    <t>PROTIPOŽÁRNÍ UCPÁVKA PROSTUPU KABELOVÉHO PR. DO 110MM, DO EI 90 MIN.</t>
  </si>
  <si>
    <t>703762</t>
  </si>
  <si>
    <t>KABELOVÁ UCPÁVKA VODĚ ODOLNÁ PRO VNITŘNÍ PRŮMĚR OTVORU 65 - 110MM</t>
  </si>
  <si>
    <t>741</t>
  </si>
  <si>
    <t>Silnoproud - Elektroinstalační materiál, ocelové konstrukce, uzemnění</t>
  </si>
  <si>
    <t>741811</t>
  </si>
  <si>
    <t>UZEMŇOVACÍ VODIČ NA POVRCHU FEZN DO 120 MM2</t>
  </si>
  <si>
    <t>1. Položka obsahuje: – uchycení vodiče na povrch vč. podpěr, konzol, svorek a pod. – měření, dělení, spojování – nátěr2. Položka neobsahuje: X3. Způsob měření:Měří se metr délkový.</t>
  </si>
  <si>
    <t>741C01</t>
  </si>
  <si>
    <t>EKVIPOTENCIÁLNÍ PŘÍPOJNICE</t>
  </si>
  <si>
    <t>1. Položka obsahuje: – veškeré práce a materiál obsažený v názvu položky2. Položka neobsahuje: X3. Způsob měření:Udává se počet kusů kompletní konstrukce nebo práce.</t>
  </si>
  <si>
    <t>741C04</t>
  </si>
  <si>
    <t>OCHRANNÉ POSPOJOVÁNÍ CU VODIČEM DO 16 MM2</t>
  </si>
  <si>
    <t>1. Položka obsahuje: – připojení zařízení vodičem do Cu 16mm2 k zemnícímu vodiči délky do 2m vč. ukončení2. Položka neobsahuje: X3. Způsob měření:Udává se počet kusů kompletní konstrukce nebo práce.</t>
  </si>
  <si>
    <t>741C05</t>
  </si>
  <si>
    <t>SPOJOVÁNÍ UZEMŇOVACÍCH VODIČŮ</t>
  </si>
  <si>
    <t>1. Položka obsahuje: – tvarování, přípravu spojů – svařování – ochranný nátěr spoje dle příslušných norem2. Položka neobsahuje: X3. Způsob měření:Udává se počet kusů kompletní konstrukce nebo práce.</t>
  </si>
  <si>
    <t>1. Položka obsahuje: – vodivé připojení vodiče na konstrukci – dělení, tvarování, spojování – ochranný i barevný nátěr spoje dle příslušných norem2. Položka neobsahuje: X3. Způsob měření:Udává se počet kusů kompletní konstrukce nebo práce.</t>
  </si>
  <si>
    <t>742</t>
  </si>
  <si>
    <t>Silnoproud - Silnoproudé rozvody</t>
  </si>
  <si>
    <t>1. Položka obsahuje: – manipulace a uložení kabelu (do země, chráničky, kanálu, na rošty, na TV a pod.)2. Položka neobsahuje: – příchytky, spojky, koncovky, chráničky apod.3. Způsob měření:Měří se metr délkový.</t>
  </si>
  <si>
    <t>742H11</t>
  </si>
  <si>
    <t>KABEL NN ČTYŘ- A PĚTIŽÍLOVÝ CU S PLASTOVOU IZOLACÍ DO 2,5 MM2</t>
  </si>
  <si>
    <t>742H12</t>
  </si>
  <si>
    <t>KABEL NN ČTYŘ- A PĚTIŽÍLOVÝ CU S PLASTOVOU IZOLACÍ OD 4 DO 16 MM2</t>
  </si>
  <si>
    <t>742H13</t>
  </si>
  <si>
    <t>KABEL NN ČTYŘ- A PĚTIŽÍLOVÝ CU S PLASTOVOU IZOLACÍ OD 25 DO 50 MM2</t>
  </si>
  <si>
    <t>742H24</t>
  </si>
  <si>
    <t>KABEL NN ČTYŘ- A PĚTIŽÍLOVÝ AL S PLASTOVOU IZOLACÍ OD 70 DO 120 MM2</t>
  </si>
  <si>
    <t>742J22</t>
  </si>
  <si>
    <t>SYKFY 5X2X0,5,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</si>
  <si>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</si>
  <si>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742J25</t>
  </si>
  <si>
    <t>SYKFY 20X2X0,5, KABEL SDĚLOVACÍ IZOLACE PVC</t>
  </si>
  <si>
    <t>1. Položka obsahuje: – všechny práce spojené s úpravou kabelů pro montáž včetně veškerého příslušentsví2. Položka neobsahuje: X3. Způsob měření:Udává se počet kusů kompletní konstrukce nebo práce.</t>
  </si>
  <si>
    <t>742L12</t>
  </si>
  <si>
    <t>UKONČENÍ DVOU AŽ PĚTIŽÍLOVÉHO KABELU V ROZVADĚČI NEBO NA PŘÍSTROJI OD 4 DO 16 MM2</t>
  </si>
  <si>
    <t>742L13</t>
  </si>
  <si>
    <t>UKONČENÍ DVOU AŽ PĚTIŽÍLOVÉHO KABELU V ROZVADĚČI NEBO NA PŘÍSTROJI OD 25 DO 50 MM2</t>
  </si>
  <si>
    <t>742L14</t>
  </si>
  <si>
    <t>UKONČENÍ DVOU AŽ PĚTIŽÍLOVÉHO KABELU V ROZVADĚČI NEBO NA PŘÍSTROJI OD 70 DO 120 MM2</t>
  </si>
  <si>
    <t>742N11</t>
  </si>
  <si>
    <t>UKONČENÍ 19-24ŽÍLOVÉHO KABELU V ROZVADĚČI NEBO NA PŘÍSTROJI DO 2,5 MM2</t>
  </si>
  <si>
    <t>742P13</t>
  </si>
  <si>
    <t>ZATAŽENÍ KABELU DO CHRÁNIČKY - KABEL DO 4 KG/M</t>
  </si>
  <si>
    <t>1. Položka obsahuje: – montáž kabelu o váze do 4 kg/m do chráničky/ kolektoru2. Položka neobsahuje: X3. Způsob měření:Měří se metr délkový.</t>
  </si>
  <si>
    <t>743</t>
  </si>
  <si>
    <t>Silnoproud - Silnoproudá zařízení</t>
  </si>
  <si>
    <t>743F11</t>
  </si>
  <si>
    <t>SKŘÍŇ ELEKTROMĚROVÁ DO VÝKLENKU PRO PŘÍMÉ MĚŘENÍ DO 80 A JEDNOSAZBOVÉ VČETNĚ VÝSTROJE</t>
  </si>
  <si>
    <t>1. Položka obsahuje: – instalaci vč. vybourání niky ve zdi pro skříň a kabely a zapravení zdiva, omítky a fasády po dokončené montáži – technický popis viz. projektová dokumentace2. Položka neobsahuje: X3. Způsob měření:Udává se počet kusů kompletní konstrukce nebo práce.</t>
  </si>
  <si>
    <t>743F13</t>
  </si>
  <si>
    <t>SKŘÍŇ ELEKTROMĚROVÁ DO VÝKLENKU PRO NEPŘÍMÉ MĚŘENÍ PŘES 80 A JEDNOSAZBOVÉ VČETNĚ VÝSTROJE</t>
  </si>
  <si>
    <t>744</t>
  </si>
  <si>
    <t>Silnoproud - Rozvaděče nn</t>
  </si>
  <si>
    <t>R1744111</t>
  </si>
  <si>
    <t>SKŘÍŇ ZZEE DLE TOS</t>
  </si>
  <si>
    <t>1. Položka obsahuje:    
 – přípravu podkladu pro osazení vč. upevňovacího materiálu    
 – dodávku rozvaděč dle TOS    
 – osazení rozvaděče     
– veškerý podružný a pomocný materiál ( včetně můstků, vnitřních propojů-vodičů a pod ), nosnou konstrukci, kotevní a spojovací prvky    
 – provedení zkoušek, dodání předepsaných zkoušek, revizí a atestů    
2. Položka neobsahuje:    
3. Způsob měření:    
Udává se počet kusů kompletní konstrukce nebo práce.</t>
  </si>
  <si>
    <t>R1744312</t>
  </si>
  <si>
    <t>ROZVADĚČ RH DLE TOS</t>
  </si>
  <si>
    <t>R2744312</t>
  </si>
  <si>
    <t>ROZVADĚČ RZS DLE TOS</t>
  </si>
  <si>
    <t>747</t>
  </si>
  <si>
    <t>Silnoproud - Zkoušky, revize a HZS</t>
  </si>
  <si>
    <t>747111</t>
  </si>
  <si>
    <t>KONTROLA SILOVÝCH ROZVADĚČŮ NN, 1 POLE</t>
  </si>
  <si>
    <t>1. Položka obsahuje: – cenu za kontrolu, revizi, seřízení a uvedení do provozu zařízení dle příslušných norem a předpisů, včetně vystavení protokolu2. Položka neobsahuje: X3. Způsob měření:Udává se počet kusů kompletní konstrukce nebo práce.</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</si>
  <si>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</si>
  <si>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</si>
  <si>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</si>
  <si>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747214</t>
  </si>
  <si>
    <t>CELKOVÁ PROHLÍDKA, ZKOUŠENÍ, MĚŘENÍ A VYHOTOVENÍ VÝCHOZÍ REVIZNÍ ZPRÁVY, PRO OBJEM IN - PŘÍPLATEK ZA KAŽDÝCH DALŠÍCH I ZAPOČATÝCH 500 TIS. KČ</t>
  </si>
  <si>
    <t>1. Položka obsahuje: – cenu za vyhotovení dokladu právnickou osobou o silnoproudých zařízeních a vydání průkazu způsobilosti2. Položka neobsahuje: X3. Způsob měření:Udává se počet kusů kompletní konstrukce nebo práce.</t>
  </si>
  <si>
    <t>747511</t>
  </si>
  <si>
    <t>ZKOUŠKY VODIČŮ A KABELŮ NN PRŮŘEZU ŽÍLY DO 5X25 MM2</t>
  </si>
  <si>
    <t>1. Položka obsahuje: – cenu za provedení měření kabelu/ vodiče vč. vyhotovení protokolu2. Položka neobsahuje: X3. Způsob měření:Udává se počet kusů kompletní konstrukce nebo práce.</t>
  </si>
  <si>
    <t>747512</t>
  </si>
  <si>
    <t>ZKOUŠKY VODIČŮ A KABELŮ NN PRŮŘEZU ŽÍLY OD 4X35 DO 120 MM2</t>
  </si>
  <si>
    <t>747611</t>
  </si>
  <si>
    <t>MĚŘENÍ EMC A EMI DLE ČSN EN 50 121 V ROZSAHU PS/SO</t>
  </si>
  <si>
    <t>1. Položka obsahuje: – cenu za měření dle příslušných norem a předpisů, včetně vystavení protokolu2. Položka neobsahuje: X3. Způsob měření:Udává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</si>
  <si>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</si>
  <si>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</si>
  <si>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apod.2. Položka neobsahuje: X3. Způsob měření:Udává se čas v hodinách.</t>
  </si>
  <si>
    <t>1. Položka obsahuje: – cenu za dobu kdy je zařízení po individálních zkouškách dáno do provozu s prokázáním technických a kvalitativních parametrů zařízení2. Položka neobsahuje: X3. Způsob měření:Udává se čas v hodinách.</t>
  </si>
  <si>
    <t>1. Položka obsahuje: – cenu za dobu kdy je s funkcí seznamována obsluha zařízení, včetně odevzdání dokumentace skutečného provedení2. Položka neobsahuje: X3. Způsob měření:Udává se čas v hodinách.</t>
  </si>
  <si>
    <t>1. Položka obsahuje: – cenu za manipulace na zařízeních prováděné provozovatelem nutných pro další práce zhotovitele na technologickém souboru2. Položka neobsahuje: X3. Způsob měření:Udává se čas v hodinách.</t>
  </si>
  <si>
    <t>748</t>
  </si>
  <si>
    <t>Silnoproud - Ostatní</t>
  </si>
  <si>
    <t>748112</t>
  </si>
  <si>
    <t>KOMPLETNÍ OSOBNÍ OCHRANNÉ PROSTŘEDKY A PRACOVNÍ POMŮCKY PRO ROZVODNU NN</t>
  </si>
  <si>
    <t>1. Položka obsahuje: – dodávku a montáž kompletní sady osobních ochranných prostředků a pracovních pomůcek pro elektrickou stanici dle požadavku provozovatele a v intencích normy TNŽ 38 19812. Položka neobsahuje: X3. Způsob měření:Udává se počet kusů kompletní konstrukce nebo práce.</t>
  </si>
  <si>
    <t>Slaboproud</t>
  </si>
  <si>
    <t>1. Položka obsahuje: – dodávku specifikované kabelizace včetně potřebného drobného montážního materiálu – dopravu a skladování2. Položka neobsahuje: X3. Způsob měření:Dodávka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</si>
  <si>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kmpárech.</t>
  </si>
  <si>
    <t>D.2</t>
  </si>
  <si>
    <t>Stavební část</t>
  </si>
  <si>
    <t xml:space="preserve">  D.2.1.1</t>
  </si>
  <si>
    <t>Kolejový svršek a spodek</t>
  </si>
  <si>
    <t>D.2.1.1</t>
  </si>
  <si>
    <t>SO 01-10-01</t>
  </si>
  <si>
    <t>Žst. Rožnov p. R., železniční svršek</t>
  </si>
  <si>
    <t>029611</t>
  </si>
  <si>
    <t>OSTATNÍ POŽADAVKY - ODBORNÝ DOZOR</t>
  </si>
  <si>
    <t>zahrnuje veškeré náklady spojené s objednatelem požadovaným dozorem</t>
  </si>
  <si>
    <t>R10297</t>
  </si>
  <si>
    <t>KONTROLA GPK MĚŘICÍM VOZEM</t>
  </si>
  <si>
    <t>KM</t>
  </si>
  <si>
    <t>celková délka zřizovaných dopravních kolejí</t>
  </si>
  <si>
    <t>R30297</t>
  </si>
  <si>
    <t>KONTROLA PROSTOROVÉ PRŮCHODNOSTI KOLEJE</t>
  </si>
  <si>
    <t>zahrnuje veškeré náklady spojené s objednatelem požadovaným měření a vyhodnocením</t>
  </si>
  <si>
    <t>512550</t>
  </si>
  <si>
    <t>KOLEJOVÉ LOŽE - ZŘÍZENÍ Z KAMENIVA HRUBÉHO DRCENÉHO (ŠTĚRK)</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</si>
  <si>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</si>
  <si>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</si>
  <si>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</si>
  <si>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533233</t>
  </si>
  <si>
    <t>J 49 1:6,6-190,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</si>
  <si>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</si>
  <si>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533253</t>
  </si>
  <si>
    <t>J 49 1:9-190, PR. BET., UP. PRUŽNÉ</t>
  </si>
  <si>
    <t>533293</t>
  </si>
  <si>
    <t>J 49 1:11-300, PR. BET., UP. PRUŽNÉ</t>
  </si>
  <si>
    <t>539101</t>
  </si>
  <si>
    <t>ZVLÁŠTNÍ VYBAVENÍ VÝHYBEK, PRAŽCE ŽLABOVÉ, SESTAVA 1 KS</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</si>
  <si>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</si>
  <si>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539403</t>
  </si>
  <si>
    <t>ZVLÁŠTNÍ VYBAVENÍ VÝHYBEK, VÁLEČKOVÉ STOLIČKY NADZVEDÁVACÍ (BEZ ROZLIŠENÍ PROFILU KOLEJNIC) PRO TVAR 1:6,6-190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</si>
  <si>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</si>
  <si>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539405</t>
  </si>
  <si>
    <t>ZVLÁŠTNÍ VYBAVENÍ VÝHYBEK, VÁLEČKOVÉ STOLIČKY NADZVEDÁVACÍ (BEZ ROZLIŠENÍ PROFILU KOLEJNIC) PRO TVAR 1:9-190</t>
  </si>
  <si>
    <t>539409</t>
  </si>
  <si>
    <t>ZVLÁŠTNÍ VYBAVENÍ VÝHYBEK, VÁLEČKOVÉ STOLIČKY NADZVEDÁVACÍ (BEZ ROZLIŠENÍ PROFILU KOLEJNIC) PRO TVAR 1:11-300</t>
  </si>
  <si>
    <t>539540</t>
  </si>
  <si>
    <t>ZVLÁŠTNÍ VYBAVENÍ VÝHYBEK, ČELISŤOVÝ ZÁVĚR</t>
  </si>
  <si>
    <t>1. Položka obsahuje:     
 – dodání a montáž čelisťového závěru     
2. Položka neobsahuje:     
 X     
3. Způsob měření:     
Udává se počet kusů kompletní konstrukce nebo práce.</t>
  </si>
  <si>
    <t>542121</t>
  </si>
  <si>
    <t>SMĚROVÉ A VÝŠKOVÉ VYROVNÁNÍ KOLEJE NA PRAŽCÍCH BETONOVÝCH DO 0,05 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</si>
  <si>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</si>
  <si>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545121</t>
  </si>
  <si>
    <t>SVAR KOLEJNIC (STEJNÉHO TVARU) 49 E1, T JEDNOTLIVĚ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</si>
  <si>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</si>
  <si>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</si>
  <si>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t>
  </si>
  <si>
    <t>R549510</t>
  </si>
  <si>
    <t>ŘEZÁNÍ KOLEJNIC BEZ OHLEDU NA TVAR</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</si>
  <si>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</si>
  <si>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Ostatní konstrukce a práce</t>
  </si>
  <si>
    <t>921930</t>
  </si>
  <si>
    <t>ANTIKOROZNÍ PROVEDENÍ UPEVŇOVADEL A JINÉHO DROBNÉHO KOLEJIVA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</si>
  <si>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</si>
  <si>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</si>
  <si>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</si>
  <si>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</si>
  <si>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922501</t>
  </si>
  <si>
    <t>ZARÁŽEDLO DYNAMICKÉ</t>
  </si>
  <si>
    <t>1. Položka obsahuje:     
 – dodávku a montáž dynamického kolejnicového zarážedla     
 – veškeré pomocné práce a materiál     
 – speciální montážní nářadí, závěsné a seřizovací zařízení ap.,     
 – případné posunutí pražců přilehlé koleje ap.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</si>
  <si>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923121</t>
  </si>
  <si>
    <t>HEKTOMETROVNÍK</t>
  </si>
  <si>
    <t>1. Položka obsahuje:     
 – dodávku a osazení včetně nutných zemních prací a obetonování     
 – odrazky nebo retroreflexní fólie     
2. Položka neobsahuje:     
 X     
3. Způsob měření:     
Udává se počet kusů kompletní konstrukce nebo práce.</t>
  </si>
  <si>
    <t>923131</t>
  </si>
  <si>
    <t>NÁMEZNÍK</t>
  </si>
  <si>
    <t>923321</t>
  </si>
  <si>
    <t>PŘEDVĚSTNÍK NS - TABULE</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</si>
  <si>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</si>
  <si>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923351</t>
  </si>
  <si>
    <t>RYCHLOSTNÍK NS - TABULE</t>
  </si>
  <si>
    <t>923441</t>
  </si>
  <si>
    <t>NÁVĚST "POSUN ZAKÁZÁN"</t>
  </si>
  <si>
    <t>923471</t>
  </si>
  <si>
    <t>SKLONOVNÍK</t>
  </si>
  <si>
    <t>923821</t>
  </si>
  <si>
    <t>SLOUPEK DN 60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</si>
  <si>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</si>
  <si>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923831</t>
  </si>
  <si>
    <t>KONZOLA PRO NÁVĚST</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</si>
  <si>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</si>
  <si>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923911</t>
  </si>
  <si>
    <t>ZAJIŠŤOVACÍ ZNAČKA REFERENČNÍHO BODU</t>
  </si>
  <si>
    <t>1. Položka obsahuje:     
 – geodetické zaměření a kontrolu připravenosti pro osazení značky referenčního bodu     
 – vyvrtání otvoru požadovaného průměru a další práce dle předpisu SŽDC M 21     
 – dodávku a montáž zajišťovací značky referenčního bodu     
 – veškerý pomocný materiál a nářadí     
 – kontrolní měření     
 – vyhotovení příslušné dokumentace     
2. Položka neobsahuje:     
 X     
3. Způsob měření:     
Udává se počet kusů kompletní konstrukce nebo práce.</t>
  </si>
  <si>
    <t>965010</t>
  </si>
  <si>
    <t>ODSTRANĚNÍ KOLEJOVÉHO LOŽE A DRÁŽNÍCH STEZEK</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</si>
  <si>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</si>
  <si>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965023</t>
  </si>
  <si>
    <t>ODSTRANĚNÍ KOLEJOVÉHO LOŽE A DRÁŽNÍCH STEZEK - ODVOZ NA RECYKLACI</t>
  </si>
  <si>
    <t>M3KM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</si>
  <si>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</si>
  <si>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</si>
  <si>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</si>
  <si>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</si>
  <si>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965116</t>
  </si>
  <si>
    <t>DEMONTÁŽ KOLEJE NA BETONOVÝCH PRAŽCÍCH - ODVOZ ROZEBRANÝCH SOUČÁSTÍ (Z MÍSTA DEMONTÁŽE NEBO Z MONTÁŽNÍ ZÁKLADNY) K LIKVIDACI</t>
  </si>
  <si>
    <t>tkm</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</si>
  <si>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</si>
  <si>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965123</t>
  </si>
  <si>
    <t>DEMONTÁŽ KOLEJE NA DŘEVĚNÝCH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</si>
  <si>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</si>
  <si>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965126</t>
  </si>
  <si>
    <t>DEMONTÁŽ KOLEJE NA DŘEVĚNÝCH PRAŽCÍCH - ODVOZ ROZEBRANÝCH SOUČÁSTÍ (Z MÍSTA DEMONTÁŽE NEBO Z MONTÁŽNÍ ZÁKLADNY) K LIKVIDACI</t>
  </si>
  <si>
    <t>965223</t>
  </si>
  <si>
    <t>DEMONTÁŽ VÝHYBKOVÉ KONSTRUKCE NA DŘEVĚNÝCH PRAŽCÍCH DO KOLEJOVÝCH POLÍ S ODVOZEM NA MONTÁŽNÍ ZÁKLADNU S NÁSLEDNÝM ROZEBRÁNÍM</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</si>
  <si>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</si>
  <si>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965226</t>
  </si>
  <si>
    <t>DEMONTÁŽ VÝHYBKOVÉ KONSTRUKCE NA DŘEVĚNÝCH PRAŽCÍCH - ODVOZ ROZEBRANÝCH SOUČÁSTÍ (Z MÍSTA DEMONTÁŽE NEBO Z MONTÁŽNÍ ZÁKLADNY) K LIKVIDACI</t>
  </si>
  <si>
    <t>965233</t>
  </si>
  <si>
    <t>DEMONTÁŽ VÝHYBKOVÉ KONSTRUKCE NA OCELOVÝCH PRAŽCÍCH DO KOLEJOVÝCH POLÍ S ODVOZEM NA MONTÁŽNÍ ZÁKLADNU S NÁSLEDNÝM ROZEBRÁNÍM</t>
  </si>
  <si>
    <t>965236</t>
  </si>
  <si>
    <t>DEMONTÁŽ VÝHYBKOVÉ KONSTRUKCE NA OCELOVÝCH PRAŽCÍCH - ODVOZ ROZEBRANÝCH SOUČÁSTÍ (Z MÍSTA DEMONTÁŽE NEBO Z MONTÁŽNÍ ZÁKLADNY) K LIKVIDACI</t>
  </si>
  <si>
    <t>965421</t>
  </si>
  <si>
    <t>ODSTRANĚNÍ ZARÁŽEDLA ZEMNÍHO</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</si>
  <si>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</si>
  <si>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965431</t>
  </si>
  <si>
    <t>ODSTRANĚNÍ ZARÁŽEDLA BETONOVÉHO</t>
  </si>
  <si>
    <t>965441</t>
  </si>
  <si>
    <t>ODSTRANĚNÍ ZARÁŽEDLA KOLEJNICOVÉHO</t>
  </si>
  <si>
    <t>965841</t>
  </si>
  <si>
    <t>DEMONTÁŽ JAKÉKOLIV NÁVĚSTI</t>
  </si>
  <si>
    <t>96616</t>
  </si>
  <si>
    <t>BOURÁNÍ KONSTRUKCÍ ZE ŽELEZOBETONU</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</si>
  <si>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</si>
  <si>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R925120</t>
  </si>
  <si>
    <t>DRÁŽNÍ STEZKY Z DRTI TL. PŘES 50 MM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</si>
  <si>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</si>
  <si>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R015111</t>
  </si>
  <si>
    <t>901</t>
  </si>
  <si>
    <t>NEOCEŇOVAT - POPLATKY ZA LIKVIDACI ODPADŮ NEKONTAMINOVANÝCH - 17 05 04 VYTĚŽENÉ ZEMINY A HORNINY - I. TŘÍDA TĚŽITELNOSTI VČETNĚ DOPRAVY</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</si>
  <si>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</si>
  <si>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R015150</t>
  </si>
  <si>
    <t>909</t>
  </si>
  <si>
    <t>NEOCEŇOVAT - POPLATKY ZA LIKVIDACI ODPADŮ NEKONTAMINOVANÝCH - 17 05 08 ŠTĚRK Z KOLEJIŠTĚ (ODPAD PO RECYKLACI) VČETNĚ DOPRAVY</t>
  </si>
  <si>
    <t>R015210</t>
  </si>
  <si>
    <t>911</t>
  </si>
  <si>
    <t>NEOCEŇOVAT - POPLATKY ZA LIKVIDACI ODPADŮ NEKONTAMINOVANÝCH - 17 01 01 ŽELEZNIČNÍ PRAŽCE BETONOVÉ VČETNĚ DOPRAVY</t>
  </si>
  <si>
    <t>R015250</t>
  </si>
  <si>
    <t>913</t>
  </si>
  <si>
    <t>NEOCEŇOVAT - DACI ODPADŮ NEKONTAMINOVANÝCH - 17 02 03 PLASTY: POLYETYLÉNOVÉ PODLOŽKY (ŽEL. SVRŠEK), HDPE TRUBKY, KANALIZAČNÍ TRUBKY, VČETNĚ DOPRAVY</t>
  </si>
  <si>
    <t>R015260</t>
  </si>
  <si>
    <t>914</t>
  </si>
  <si>
    <t>NEOCEŇOVAT - POPLATKY ZA LIKVIDACI ODPADŮ NEKONTAMINOVANÝCH - 07 02 99 PRYŽOVÉ PODLOŽKY (ŽEL. SVRŠEK), VČETNĚ DOPRAVY</t>
  </si>
  <si>
    <t>R015510</t>
  </si>
  <si>
    <t>917</t>
  </si>
  <si>
    <t>NEOCEŇOVAT - POPLATKY ZA LIKVIDACI ODPADŮ NEBEZPEČNÝCH - 17 05 07* ŠTĚRK Z KOLEJIŠTĚ (VÝHYBKY) LOKÁLNĚ ZNEČIŠTĚNÁ NEBEZPEČNÝMI LÁTKAMI (NAPŘ. As, Pb) - SKLÁDKA S-NO, VČETNĚ DOPRAVY</t>
  </si>
  <si>
    <t>Evidenční položka         
N odpad: nebezpečné látky: těžké kovy a pod. (třída vyluhovatelnosti překračuje I, a II. třídu a nepřekračuje III. třídu dle vyhlášky 294/2005 Sb.)         
Způsob likvidace: skládka S-NO</t>
  </si>
  <si>
    <t>R015511</t>
  </si>
  <si>
    <t>918</t>
  </si>
  <si>
    <t>NEOCEŇOVAT - POPLATKY ZA LIKVIDACI ODPADŮ NEBEZPEČNÝCH - 17 05 07* ŠTĚRK Z KOLEJIŠTĚ LOKÁLNĚ ZNEČIŠTĚNÝ ROPNÝMI LÁTKAMI (VÝHYBKY) - BIODEGRADACE, VČETNĚ DOPRAVY</t>
  </si>
  <si>
    <t>Evidenční položka         
N odpad: nebezpečné látky: ropné látky          
Způsob likvidace: biodegradace</t>
  </si>
  <si>
    <t>R015520</t>
  </si>
  <si>
    <t>921</t>
  </si>
  <si>
    <t>NEOCEŇOVAT - POPLATKY ZA LIKVIDACI ODPADŮ NEBEZPEČNÝCH - 17 02 04* ŽELEZNIČNÍ PRAŽCE DŘEVĚNÉ, KŮLY A SLOUPY DŘEVĚNÉ, MOSTNICE - IMPREGNACE NEBEZPEČNÝMI LÁTKAMI, VČETNĚ DOPRAVY</t>
  </si>
  <si>
    <t>Evidenční položka         
N odpad: nebezpečné látky: těžké kovy a pod.          
Způsob likvidace: spalovna N odpadu, skládka -NO</t>
  </si>
  <si>
    <t>R015540</t>
  </si>
  <si>
    <t>922</t>
  </si>
  <si>
    <t>NEOCEŇOVAT - POPLATKY ZA LIKVIDACI ODPADŮ NEBEZPEČNÝCH - 17 04 09* - KOVOVÝ ODPAD (VÝHYBKY) ZNEČIŠTĚNÉ MAZADLY, VČETNĚ DOPRAVY</t>
  </si>
  <si>
    <t>Evidenční položka         
N odpad: nebezpečné látky: těžké kovy, ropné látky a pod.          
Způsob likvidace: výkup, druhotná surovina</t>
  </si>
  <si>
    <t>R015810</t>
  </si>
  <si>
    <t>924</t>
  </si>
  <si>
    <t>NEOCEŇOVAT - POPLATKY ZA LIKVIDACI ODPADŮ NEKONTAMINOVANÝCH - 17 04 05 - ŽELEZNÝ A OCELOVÝ ŠROT, VČETNĚ DOPRAVY</t>
  </si>
  <si>
    <t>Evidenční položka         
Druhotná surovina - výkup</t>
  </si>
  <si>
    <t>R528172</t>
  </si>
  <si>
    <t>KOLEJ 49 E1, ROZD. "C", BEZSTYKOVÁ, PR. BET. VÝHYBKOVÝ KRÁTKÝ, UP.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</si>
  <si>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</si>
  <si>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R528192</t>
  </si>
  <si>
    <t>KOLEJ 49 E1, ROZD. "C", BEZSTYKOVÁ, PR. BET. VÝHYBKOVÝ DLOUHÝ, UP.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</si>
  <si>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</si>
  <si>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R529152</t>
  </si>
  <si>
    <t>KOLEJ 49 E1 DLOUHÉ PASY, ROZD. "C", BEZSTYKOVÁ, PR. BET. BEZPODKLADNICOVÝ, UP.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</si>
  <si>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</si>
  <si>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SO 01-10-01.01</t>
  </si>
  <si>
    <t>Žst. Rožnov p.R., železniční svršek - následné podbití</t>
  </si>
  <si>
    <t>542312</t>
  </si>
  <si>
    <t>NÁSLEDNÁ ÚPRAVA SMĚROVÉHO A VÝŠKOVÉHO USPOŘÁDÁNÍ KOLEJE - PRAŽCE BETONOVÉ</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</si>
  <si>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</si>
  <si>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542322</t>
  </si>
  <si>
    <t>NÁSLEDNÁ ÚPRAVA SMĚROVÉHO A VÝŠKOVÉHO USPOŘÁDÁNÍ VÝHYBKOVÉ KONSTRUKCE - PRAŽCE BETONOVÉ</t>
  </si>
  <si>
    <t>R965311</t>
  </si>
  <si>
    <t>ROZEBRÁNÍ A ZNOVUZŘÍZENÍ PŘEJEZDU, PŘECHODU Z DÍLCŮ NA BETONOVÝCH PRAŽCÍCH</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</si>
  <si>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 úpravu a případné přehutnění podloží přejezdové konstrukce  
 – montáž přejezdové konstrukce z dílů a součástí na místě při přerušení železničního a silničního provozu  
 – speciální montážní nářadí, závěsné zařízení  
 – zpětnou montáž dále zahrnující ochranné náběhy, koncové i mezilehlé zarážky, podélnou fixaci atd.  
 – příplatky za ztížené podmínky vyskytující se při zřízení přejezdu, např. za překážky na straně koleje ap  
 – náklady na zřízení a odstranění dopravního značení objízdné/obchozí trasy  
 – odvoz rozebíratelných částí materiálu na meziskládku  
2. Položka neobsahuje: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</si>
  <si>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SO 01-11-01</t>
  </si>
  <si>
    <t>Žst. Rožnov p. R., železniční spodek</t>
  </si>
  <si>
    <t>12373A</t>
  </si>
  <si>
    <t>ODKOP PRO SPOD STAVBU SILNIC A ŽELEZNIC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</si>
  <si>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</si>
  <si>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13273A</t>
  </si>
  <si>
    <t>HLOUBENÍ RÝH ŠÍŘ DO 2M PAŽ I NEPAŽ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</si>
  <si>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</si>
  <si>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13373A</t>
  </si>
  <si>
    <t>HLOUBENÍ ŠACHET ZAPAŽ I NEPAŽ TŘ. I - BEZ DOPRAVY</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</si>
  <si>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</si>
  <si>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</si>
  <si>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</si>
  <si>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</si>
  <si>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</si>
  <si>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</si>
  <si>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položka zahrnuje úpravu pláně včetně vyrovnání výškových rozdílů. Míru zhutnění určuje projekt.</t>
  </si>
  <si>
    <t>21197</t>
  </si>
  <si>
    <t>OPLÁŠTĚNÍ ODVODŇOVACÍCH ŽEBER Z GEOTEXTILIE</t>
  </si>
  <si>
    <t>položka zahrnuje dodávku předepsané geotextilie, mimostaveništní a vnitrostaveništní dopravu a její uložení včetně potřebných přesahů (nezapočítávají se do výměry)</t>
  </si>
  <si>
    <t>212645</t>
  </si>
  <si>
    <t>TRATIVODY KOMPL Z TRUB Z PLAST HM DN DO 200MM, RÝHA TŘ I</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</si>
  <si>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</si>
  <si>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Svislé konstrukce</t>
  </si>
  <si>
    <t>KONTINUÁLNÍ RADAROVÉ MĚŘENÍ PRAŽCOVÉHO PODLOŽÍ</t>
  </si>
  <si>
    <t>Vše, co obsahuje dané měření.</t>
  </si>
  <si>
    <t>Vodorovné konstrukce</t>
  </si>
  <si>
    <t>451312</t>
  </si>
  <si>
    <t>PODKLADNÍ A VÝPLŇOVÉ VRSTVY Z PROSTÉHO BETONU C12/15</t>
  </si>
  <si>
    <t>12,68+1,366=14,046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</si>
  <si>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</si>
  <si>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45152</t>
  </si>
  <si>
    <t>PODKLADNÍ A VÝPLŇOVÉ VRSTVY Z KAMENIVA DRCENÉHO</t>
  </si>
  <si>
    <t>20,484+0,683=21,167 [A]</t>
  </si>
  <si>
    <t>položka zahrnuje dodávku předepsaného kameniva, mimostaveništní a vnitrostaveništní dopravu a jeho uložení   
není-li v zadávací dokumentaci uvedeno jinak, jedná se o nakupovaný materiál</t>
  </si>
  <si>
    <t>501101</t>
  </si>
  <si>
    <t>ZŘÍZENÍ KONSTRU NÍ VRSTVY TĚLESA ŽELEZNIČNÍHO SPODKU ZE ŠTĚRKODRTI NOVÉ</t>
  </si>
  <si>
    <t>50+142,429=192,429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</si>
  <si>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</si>
  <si>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</si>
  <si>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 NÍ VRSTVY TĚLESA ŽELEZNIČNÍHO SPODKU ZE ŠTĚRKODRTI RECYKLOVANÉ</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</si>
  <si>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</si>
  <si>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</si>
  <si>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 NÍ VRSTVY TĚLESA ŽELEZNIČNÍHO SPODKU Z GEOTEXTILIE</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</si>
  <si>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</si>
  <si>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</si>
  <si>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 NÍ VRSTVY TĚLESA ŽELEZNIČNÍHO SPODKU Z GEOMŘÍŽKY</t>
  </si>
  <si>
    <t>Potrubí</t>
  </si>
  <si>
    <t>87534</t>
  </si>
  <si>
    <t>POTRUBÍ DREN Z TRUB PLAST DN DO 200MM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</si>
  <si>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</si>
  <si>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87634</t>
  </si>
  <si>
    <t>CHRÁNIČKY Z TRUB PLASTOVÝCH DN DO 200MM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</si>
  <si>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</si>
  <si>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894846</t>
  </si>
  <si>
    <t>ŠACHTY KANALIZAČNÍ PLASTOVÉ D 400MM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</si>
  <si>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</si>
  <si>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89486</t>
  </si>
  <si>
    <t>ŠACHTY KANALIZAČNÍ PLASTOVÉ D 800MM</t>
  </si>
  <si>
    <t>899523</t>
  </si>
  <si>
    <t>OBETONOVÁNÍ POTRUBÍ Z PROSTÉHO BETONU DO C16/20</t>
  </si>
  <si>
    <t>20,222+7,541=27,763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</si>
  <si>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</si>
  <si>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R015512</t>
  </si>
  <si>
    <t>919</t>
  </si>
  <si>
    <t>NEOCEŇOVAT - POPLATKY ZA LIKVIDACI ODPADŮ NEBEZPEČNÝCH - 17 05 03* ZEMINA Z KOLEJIŠTĚ (VÝHYBKY) LOKÁLNĚ ZNEČIŠTĚNÁ ROPNÝMI LÁTKAMI - BIODEGRADACE, VČETNĚ DOPRAVY</t>
  </si>
  <si>
    <t>Evidenční položka       
N odpad: nebezpečné látky: ropné látky        
Způsob likvidace: biodegradace</t>
  </si>
  <si>
    <t>R015513</t>
  </si>
  <si>
    <t>920</t>
  </si>
  <si>
    <t>NEOCEŇOVAT - POPLATKY ZA LIKVIDACI ODPADŮ NEBEZPEČNÝCH - 17 05 03* ZEMINA Z KOLEJIŠTĚ (VÝHYBKY) LOKÁLNĚ ZNEČIŠTĚNÁ NEBEZPEČNÝMI LÁTKAMI (NAPŘ. As, Pb) - SKLÁDKA S-NO, VČETNĚ DOPRAVY</t>
  </si>
  <si>
    <t>Evidenční položka       
N odpad: nebezpečné látky: těžké kovy a pod. (třída vyluhovatelnosti překračuje I, a II. třídu a nepřekračuje III. třídu dle vyhlášky 294/2005 Sb.)       
Způsob likvidace: skládka S-NO</t>
  </si>
  <si>
    <t xml:space="preserve">  D.2.1.2</t>
  </si>
  <si>
    <t>Nástupiště</t>
  </si>
  <si>
    <t>D.2.1.2</t>
  </si>
  <si>
    <t>SO 01-12-01</t>
  </si>
  <si>
    <t>Žst. Rožnov p. R., nástupiště</t>
  </si>
  <si>
    <t>2021_OTSKP</t>
  </si>
  <si>
    <t>11313A</t>
  </si>
  <si>
    <t>ODSTRANĚNÍ KRYTU ZPEVNĚNÝCH PLOCH S ASFALTOVÝM POJIVEM - BEZ DOPRAVY</t>
  </si>
  <si>
    <t>17,6+2,48=20.080 [A] 
17,6 m3 - stávající vrstvy 
2,48 m3 - provizorní chodník</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</si>
  <si>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</si>
  <si>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11332A</t>
  </si>
  <si>
    <t>ODSTRANĚNÍ PODKLADŮ ZPEVNĚNÝCH PLOCH Z KAMENIVA NESTMELENÉHO - BEZ DOPRAVY</t>
  </si>
  <si>
    <t>116,9 m3 - stávající vrstvy 
33,05 m3 - provizorní plochy</t>
  </si>
  <si>
    <t>11352A</t>
  </si>
  <si>
    <t>ODSTRANĚNÍ CHODNÍKOVÝCH A SILNIČNÍCH OBRUBNÍKŮ BETONOVÝCH - BEZ DOPRAVY</t>
  </si>
  <si>
    <t>341+95,7=436.700 [A] 
341 m - stávající stav 
95,7 m - provizorní stav</t>
  </si>
  <si>
    <t>12383A</t>
  </si>
  <si>
    <t>ODKOP PRO SPOD STAVBU SILNIC A ŽELEZNIC TŘ. II - BEZ DOPRAVY</t>
  </si>
  <si>
    <t>Výpočet ve výkazu výměr. Odkop pro přístupové chodníky a nástupiště. 
358,358 m3 - odkop pro nástupiště a chodníky 
89,2 m3 - odkop pro provizorní nástupiště  
199,95 m3  - odstranění provizorního nástupiště a chodníku</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</si>
  <si>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</si>
  <si>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12583A</t>
  </si>
  <si>
    <t>VYKOPÁVKY ZE ZEMNÍKŮ A SKLÁDEK TŘ. II - BEZ DOPRAVY</t>
  </si>
  <si>
    <t>Výkop z mezideponie na zásyp nástupiště a chodníků z vytěžených kčních vrstev a vytěžené zeminy vhodné do násypu  
772,806 m3 - nová nástupiště a chodníky 
199,95 m3 - provizorní nástupiště a chodníky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</si>
  <si>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eventuelně nutné druhotné rozpojení odstřelené horniny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</si>
  <si>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12583B</t>
  </si>
  <si>
    <t>VYKOPÁVKY ZE ZEMNÍKŮ A SKLÁDEK TŘ. II - DOPRAVA</t>
  </si>
  <si>
    <t>Položka zahrnuje samostatnou dopravu zeminy. Množství se určí jako součin kubatutry [m3] a požadované vzdálenosti [km].</t>
  </si>
  <si>
    <t>17110</t>
  </si>
  <si>
    <t>ULOŽENÍ SYPANINY DO NÁSYPŮ SE ZHUTNĚNÍM</t>
  </si>
  <si>
    <t>323,856 m3 - vytěžená zemina 
116,9 m3 - vytěžené konstrukční vrstvy 
499 m3 - z jiného objektu 
(772,806 m3 - nová nástupiště a chodníky) 
(199,95 m3 - provizorní nástupiště a chodníky - samostatná položka)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</si>
  <si>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</si>
  <si>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</si>
  <si>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</si>
  <si>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Výkop z mezideponie na zásyp nástupiště a chodníků z vytěžených kčních vrstev a vytěžené zeminy vhodné do násypu  
772,806 m3 - nová nástupiště a chodníky</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</si>
  <si>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</si>
  <si>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</si>
  <si>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18120</t>
  </si>
  <si>
    <t>ÚPRAVA PLÁNĚ SE ZHUTNĚNÍM V HORNINĚ TŘ. II</t>
  </si>
  <si>
    <t>Výpočet ve výkazu výměr.</t>
  </si>
  <si>
    <t>18222</t>
  </si>
  <si>
    <t>ROZPROSTŘENÍ ORNICE VE SVAHU V TL DO 0,15M</t>
  </si>
  <si>
    <t>položka zahrnuje:  
nutné přemístění ornice z dočasných skládek vzdálených do 50m  
rozprostření ornice v předepsané tloušťce ve svahu přes 1:5</t>
  </si>
  <si>
    <t>18242</t>
  </si>
  <si>
    <t>ZALOŽENÍ TRÁVNÍKU HYDROOSEVEM NA ORNICI</t>
  </si>
  <si>
    <t>Zahrnuje dodání předepsané travní směsi, hydroosev na ornici, zalévání, první pokosení, to vše bez ohledu na sklon terénu</t>
  </si>
  <si>
    <t>18600</t>
  </si>
  <si>
    <t>ZALÉVÁNÍ VODOU</t>
  </si>
  <si>
    <t>položka zahrnuje veškerý materiál, výrobky a polotovary, včetně mimostaveništní a vnitrostaveništní dopravy (rovněž přesuny), včetně naložení a složení, případně s uložením</t>
  </si>
  <si>
    <t>R17110</t>
  </si>
  <si>
    <t>provizorní násep</t>
  </si>
  <si>
    <t>Výkop z mezideponie na zásyp nástupiště a chodníků z vytěžených kčních vrstev a vytěžené zeminy vhodné do násypu  
199,95 m3 - provizorní nástupiště a chodníky</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</si>
  <si>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</si>
  <si>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272313</t>
  </si>
  <si>
    <t>ZÁKLADY Z PROSTÉHO BETONU DO C16/20</t>
  </si>
  <si>
    <t>Výpočet ve výkazu výměr. Patky zábradlí</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</si>
  <si>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</si>
  <si>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272325</t>
  </si>
  <si>
    <t>ZÁKLADY ZE ŽELEZOBETONU DO C30/37</t>
  </si>
  <si>
    <t>Základ zídek, beton pod nástupištěm č. 1 s odvodněním:  
36,62+73,8=110.420 [A]</t>
  </si>
  <si>
    <t>27232A</t>
  </si>
  <si>
    <t>ZÁKLADY ZE ŽELEZOBETONU DO C20/25</t>
  </si>
  <si>
    <t>Základová deska pod nástupištními prefabrikáty</t>
  </si>
  <si>
    <t>272365</t>
  </si>
  <si>
    <t>VÝZTUŽ ZÁKLADŮ Z OCELI 10505, B500B</t>
  </si>
  <si>
    <t>Monolitické zídky</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</si>
  <si>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</si>
  <si>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</si>
  <si>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</si>
  <si>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nástupištní prefabrikáty</t>
  </si>
  <si>
    <t>289971</t>
  </si>
  <si>
    <t>OPLÁŠTĚNÍ (ZPEVNĚNÍ) Z GEOTEXTILIE</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</si>
  <si>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</si>
  <si>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R272365</t>
  </si>
  <si>
    <t>VÝZTUŽ ZÁKLADU Z NEREZOVÉ OCELI MIN. TŘ. 1.4571</t>
  </si>
  <si>
    <t>DILATAČNÍ SMYKOVÉ TRNY VČETNĚ PLASTOVÉHO POUZDRA</t>
  </si>
  <si>
    <t>317325</t>
  </si>
  <si>
    <t>ŘÍMSY ZE ŽELEZOBETONU DO C30/37</t>
  </si>
  <si>
    <t>římsy zdí</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</si>
  <si>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</si>
  <si>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</si>
  <si>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</si>
  <si>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Monoilitické zídky</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</si>
  <si>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</si>
  <si>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327325</t>
  </si>
  <si>
    <t>ZDI OPĚRNÉ, ZÁRUBNÍ, NÁBŘEŽNÍ ZE ŽELEZOVÉHO BETONU DO C30/37</t>
  </si>
  <si>
    <t>dřík zdí</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</si>
  <si>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</si>
  <si>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327365</t>
  </si>
  <si>
    <t>VÝZTUŽ ZDÍ OPĚRNÝCH, ZÁRUBNÍCH, NÁBŘEŽNÍCH Z OCELI 10505, B500B</t>
  </si>
  <si>
    <t>348173</t>
  </si>
  <si>
    <t>ZÁBRADLÍ Z DÍLCŮ KOVOVÝCH ŽÁROVĚ ZINK PONOREM S NÁTĚREM</t>
  </si>
  <si>
    <t>KG</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</si>
  <si>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</si>
  <si>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R327365</t>
  </si>
  <si>
    <t>VÝZTUŽ ZDÍ OPĚR Z NEREZOVÉ OCELI MIN. TŘ. 1.4571</t>
  </si>
  <si>
    <t>431325</t>
  </si>
  <si>
    <t>SCHODIŠŤ KONSTR ZE ŽELEZOBETONU DO C30/37</t>
  </si>
  <si>
    <t>431365</t>
  </si>
  <si>
    <t>VÝZTUŽ SCHODIŠŤ KONSTR Z BETONÁŘSKÉ OCELI 10505, B500B</t>
  </si>
  <si>
    <t>451314</t>
  </si>
  <si>
    <t>PODKLADNÍ A VÝPLŇOVÉ VRSTVY Z PROSTÉHO BETONU C25/30</t>
  </si>
  <si>
    <t>podklad pod dlažbu z kamene</t>
  </si>
  <si>
    <t>451323</t>
  </si>
  <si>
    <t>PODKL A VÝPLŇ VRSTVY ZE ŽELEZOBET DO C16/20</t>
  </si>
  <si>
    <t>pod monolitické zídky</t>
  </si>
  <si>
    <t>451365</t>
  </si>
  <si>
    <t>VÝZTUŽ PODKL VRSTEV Z OCELI 10505, B500B</t>
  </si>
  <si>
    <t>Kotvení nástupištních prefabrikátů DN 25</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</si>
  <si>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</si>
  <si>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451366</t>
  </si>
  <si>
    <t>VÝZTUŽ PODKL VRSTEV Z KARI-SÍTÍ</t>
  </si>
  <si>
    <t>monolitické zídky</t>
  </si>
  <si>
    <t>45145</t>
  </si>
  <si>
    <t>PODKL A VÝPLŇ VRSTVY Z MALTY CEMENTOVÉ</t>
  </si>
  <si>
    <t>Podlití nástupištních prefabrikátů a zálivka kotvení</t>
  </si>
  <si>
    <t>Položka zahrnuje veškerý materiál, výrobky a polotovary, včetně mimostaveništní a vnitrostaveništní dopravy (rovněž přesuny), včetně naložení a složení, případně s uložením.</t>
  </si>
  <si>
    <t>465512</t>
  </si>
  <si>
    <t>DLAŽBY Z LOMOVÉHO KAMENE NA MC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</si>
  <si>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</si>
  <si>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56330</t>
  </si>
  <si>
    <t>VOZOVKOVÉ VRSTVY ZE ŠTĚRKODRTI</t>
  </si>
  <si>
    <t>Výpočet ve výkazu výměr. Nástupiště + chodníky.</t>
  </si>
  <si>
    <t>- dodání kameniva předepsané kvality a zrnitosti  
- rozprostření a zhutnění vrstvy v předepsané tloušťce  
- zřízení vrstvy bez rozlišení šířky, pokládání vrstvy po etapách  
- nezahrnuje postřiky, nátěry</t>
  </si>
  <si>
    <t>56331</t>
  </si>
  <si>
    <t>VOZOVKOVÉ VRSTVY ZE ŠTĚRKODRTI TL. DO 50MM</t>
  </si>
  <si>
    <t>povrch provizorního nástupiště</t>
  </si>
  <si>
    <t>56333</t>
  </si>
  <si>
    <t>VOZOVKOVÉ VRSTVY ZE ŠTĚRKODRTI TL. DO 150MM</t>
  </si>
  <si>
    <t>provizorní chodník a nástupiště, dále bude využit jako zásyp do nástupiště</t>
  </si>
  <si>
    <t>567316</t>
  </si>
  <si>
    <t>VRSTVY PRO OBNOVU A OPRAVY Z RECYKL MATERIÁLU TL DO 50MM</t>
  </si>
  <si>
    <t>PROVIZORNÍ CHODNÍK</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</si>
  <si>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</si>
  <si>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582611</t>
  </si>
  <si>
    <t>KRYTY Z BETON DLAŽDIC SE ZÁMKEM ŠEDÝCH TL 60MM DO LOŽE Z KAM</t>
  </si>
  <si>
    <t>Výpočet ve výkazu výměr. Dlažba na chodníku.</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</si>
  <si>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</si>
  <si>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582617</t>
  </si>
  <si>
    <t>KRYTY Z BETON DLAŽDIC SE ZÁMKEM ŠEDÝCH RELIÉF TL 60MM DO LOŽE Z KAM</t>
  </si>
  <si>
    <t>Výpočet ve výkazu výměr. Signální pás na nástupišti .</t>
  </si>
  <si>
    <t>58261A</t>
  </si>
  <si>
    <t>KRYTY Z BETON DLAŽDIC SE ZÁMKEM BAREV RELIÉF TL 60MM DO LOŽE Z KAM</t>
  </si>
  <si>
    <t>Dlažba u CP.</t>
  </si>
  <si>
    <t>R582611</t>
  </si>
  <si>
    <t>dlažba s nezkosenou hranou</t>
  </si>
  <si>
    <t>R5826113</t>
  </si>
  <si>
    <t>KRYTY Z BETON DLAŽDIC SE ZÁMKEM S NESRAŽENÝMI HRANAMI ŠEDÝCH SE ZDRSNĚNÝM POVRCHEM TL 60MM DO LOŽE Z KAM</t>
  </si>
  <si>
    <t>711111</t>
  </si>
  <si>
    <t>IZOLACE BĚŽNÝCH KONSTRUKCÍ PROTI ZEMNÍ VLHKOSTI ASFALTOVÝMI NÁTĚRY</t>
  </si>
  <si>
    <t>Nástupištní zídky</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</si>
  <si>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</si>
  <si>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</si>
  <si>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</si>
  <si>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711131</t>
  </si>
  <si>
    <t>IZOLACE BĚŽNÝCH KONSTRUKCÍ PROTI VOLNĚ STÉKAJÍCÍ VODĚ ASFALTOVÝMI NÁTĚRY</t>
  </si>
  <si>
    <t>Izolace monolitických zídek</t>
  </si>
  <si>
    <t>711132</t>
  </si>
  <si>
    <t>IZOLACE BĚŽNÝCH KONSTRUKCÍ PROTI VOLNĚ STÉKAJÍCÍ VODĚ ASFALTOVÝMI PÁSY</t>
  </si>
  <si>
    <t>711509</t>
  </si>
  <si>
    <t>OCHRANA IZOLACE NA POVRCHU TEXTILIÍ</t>
  </si>
  <si>
    <t>položka zahrnuje:  
- dodání  předepsaného ochranného materiálu  
- zřízení ochrany izolace</t>
  </si>
  <si>
    <t>78383</t>
  </si>
  <si>
    <t>NÁTĚRY BETON KONSTR TYP S4 (OS-C)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</si>
  <si>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</si>
  <si>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R76793</t>
  </si>
  <si>
    <t>OPLOCENÍ Z RÁMEČKOVÉHO PLETIVA</t>
  </si>
  <si>
    <t>mobilní staveništní oplocení okolo provizorního nástupiště</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</si>
  <si>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</si>
  <si>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87433</t>
  </si>
  <si>
    <t>POTRUBÍ Z TRUB PLASTOVÝCH ODPADNÍCH DN DO 150MM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</si>
  <si>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</si>
  <si>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897542</t>
  </si>
  <si>
    <t>VPUSŤ ODVOD ŽLABŮ Z POLYMERBETONU SV. ŠÍŘKY DO 150MM</t>
  </si>
  <si>
    <t>položka zahrnuje dodávku a osazení předepsaného dílce včetně mříže  
nezahrnuje předepsané podkladní konstrukce</t>
  </si>
  <si>
    <t>89911Q</t>
  </si>
  <si>
    <t>POKLOP PRO ZÁDLAŽBU B125</t>
  </si>
  <si>
    <t>Položka zahrnuje dodávku a osazení předepsané mříže včetně rámu</t>
  </si>
  <si>
    <t>91355</t>
  </si>
  <si>
    <t>EVIDENČNÍ ČÍSLO MOSTU</t>
  </si>
  <si>
    <t>položka zahrnuje štítek s evidenčním číslem mostu, sloupek dopravní značky včetně osazení a nutných zemních prací a zabetonování</t>
  </si>
  <si>
    <t>917223</t>
  </si>
  <si>
    <t>SILNIČNÍ A CHODNÍKOVÉ OBRUBY Z BETONOVÝCH OBRUBNÍKŮ ŠÍŘ 100MM</t>
  </si>
  <si>
    <t>96,673+95,7=192.373 [A] 
96,673m v rámci nového nástupiště 
95,7m v rámci provizorního nástupiště</t>
  </si>
  <si>
    <t>Položka zahrnuje:  
dodání a pokládku betonových obrubníků o rozměrech předepsaných zadávací dokumentací  
betonové lože i boční betonovou opěrku.</t>
  </si>
  <si>
    <t>921122</t>
  </si>
  <si>
    <t>ŽELEZNIČNÍ PŘECHOD CELOPRYŽOVÝ NA BETONOVÝCH PRAŽCÍCH</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</si>
  <si>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</si>
  <si>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924212</t>
  </si>
  <si>
    <t>NÁSTUPIŠTĚ TISCHER ÚROVŇOVÉ JEDNOSTRANNÉ, O. V. 4,50 M, TVÁRNICE + BETONOVÝ OBRUBNÍK Z UŽITÉHO MATERIÁLU</t>
  </si>
  <si>
    <t>1. Položka obsahuje:  
 – ověření kvality vyzískaných materiálů s případnou regenerací do předpisového stavu  
 – dodávku veškerých prvků a částí daného typu nástupiště dle odpovídajících vzorových listů a TKP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  
3. Způsob měření:  
Měří se vždy délka nástupní hrany nástupiště podél přilehlé koleje v metrech délkových, a to i u oboustranných nástupišť.</t>
  </si>
  <si>
    <t>924420</t>
  </si>
  <si>
    <t>NÁSTUPIŠTĚ L (H) BEZ KONZOLOVÝCH DESEK</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</si>
  <si>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</si>
  <si>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924911</t>
  </si>
  <si>
    <t>NÁSTUPIŠTĚ - VODICÍ LINIE ŠÍŘKY 0,40 M Z DLAŽDIC S PODÉLNÝMI DRÁŽKAMI</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</si>
  <si>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</si>
  <si>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924913</t>
  </si>
  <si>
    <t>NÁSTUPIŠTĚ - OPTICKÉ ZNAČENÍ NÁTĚREM ŠÍŘKY 0,15 M, ODSTÍN ŽLUTÁ 6200</t>
  </si>
  <si>
    <t>Výpočet ve výkazu výměr. Délka nástupiště - 220 m 
u schodiště - 5,4 m 
.</t>
  </si>
  <si>
    <t>1. Položka obsahuje:  
 – příprava a očištění podkladu  
 – dodání a aplikace nátěrové hmoty  
2. Položka neobsahuje:  
 X  
3. Způsob měření:  
Měří se metr délkový.</t>
  </si>
  <si>
    <t>93542</t>
  </si>
  <si>
    <t>ŽLABY Z DÍLCŮ Z POLYMERBETONU SVĚTLÉ ŠÍŘKY DO 150MM VČETNĚ MŘÍŽÍ</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</si>
  <si>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</si>
  <si>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965311</t>
  </si>
  <si>
    <t>ROZEBRÁNÍ PŘEJEZDU, PŘECHODU Z DÍLCŮ</t>
  </si>
  <si>
    <t>Plocha rozebraných přechodů.</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</si>
  <si>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</si>
  <si>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965312</t>
  </si>
  <si>
    <t>ROZEBRÁNÍ PŘEJEZDU, PŘECHODU Z DÍLCŮ - ODVOZ (NA LIKVIDACI ODPADŮ NEBO JINÉ URČENÉ MÍSTO)</t>
  </si>
  <si>
    <t>Výpočet ve výkazu výměr. Předání správci.</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</si>
  <si>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</si>
  <si>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965511</t>
  </si>
  <si>
    <t>ROZEBRÁNÍ NÁSTUPIŠTĚ TYPU TISCHER</t>
  </si>
  <si>
    <t>361 m - strávající stav 
55 m - provizorní stav</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</si>
  <si>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</si>
  <si>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965512</t>
  </si>
  <si>
    <t>ROZEBRÁNÍ NÁSTUPIŠTĚ TYPU TISCHER - ODVOZ (NA LIKVIDACI ODPADŮ NEBO JINÉ URČENÉ MÍSTO)</t>
  </si>
  <si>
    <t>Výpočet ve výkazu výměr. Odvoz na provizorní nástupiště.</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</si>
  <si>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</si>
  <si>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96615A</t>
  </si>
  <si>
    <t>BOURÁNÍ KONSTRUKCÍ Z PROSTÉHO BETONU - BEZ DOPRAVY</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</si>
  <si>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</si>
  <si>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R015130</t>
  </si>
  <si>
    <t>907</t>
  </si>
  <si>
    <t>NEOCEŇOVAT - POPLATKY ZA LIKVIDACI ODPADŮ NEKONTAMINOVANÝCH - 17 03 02 VYBOURANÝ ASFALTOVÝ BETON BEZ DEHTU VČETNĚ DOPRAVY</t>
  </si>
  <si>
    <t>Evidenční položka     
N odpad: nebezpečné látky: ropné látky      
Způsob likvidace: biodegradace</t>
  </si>
  <si>
    <t>Evidenční položka     
N odpad: nebezpečné látky: těžké kovy a pod. (třída vyluhovatelnosti překračuje I, a II. třídu a nepřekračuje III. třídu dle vyhlášky 294/2005 Sb.)     
Způsob likvidace: skládka S-NO</t>
  </si>
  <si>
    <t xml:space="preserve">  D.2.1.4</t>
  </si>
  <si>
    <t>Mosty</t>
  </si>
  <si>
    <t>D.2.1.4</t>
  </si>
  <si>
    <t>SO 01-20-01</t>
  </si>
  <si>
    <t>Žst. Rožnov p. R., podchod pod železniční trati v km 12,7</t>
  </si>
  <si>
    <t>029511</t>
  </si>
  <si>
    <t>OSTATNÍ POŽADAVKY - POSUDKY A KONTROLY</t>
  </si>
  <si>
    <t>dle směrnice SŽDC Č.55, 2009-04</t>
  </si>
  <si>
    <t>24=24.000 [A]</t>
  </si>
  <si>
    <t>zahrnuje veškeré náklady spojené s objednatelem požadovanými pracemi</t>
  </si>
  <si>
    <t>11120</t>
  </si>
  <si>
    <t>ODSTRANĚNÍ KŘOVIN</t>
  </si>
  <si>
    <t>25*5+13*5=190.000 [A]</t>
  </si>
  <si>
    <t>odstranění křovin a stromů do průměru 100 mm doprava dřevin bez ohledu na vzdálenost  
spálení na hromadách nebo štěpkování</t>
  </si>
  <si>
    <t>13173</t>
  </si>
  <si>
    <t>HLOUBENÍ JAM ZAPAŽ I NEPAŽ TŘ. I</t>
  </si>
  <si>
    <t>včetně drobné konstrukce pažení v souladu s technickou specifikací</t>
  </si>
  <si>
    <t>0,5*12*6*2=72.000 [A] 
3,5*12*2+4,5*13=142.500 [B] 
5*5*4,5=112.500 [D] 
A+B+D=327.000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</si>
  <si>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</si>
  <si>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separační geotextílie mezi zásypem a kamennou rovnaninou</t>
  </si>
  <si>
    <t>1,8*(12*2+13)=66.600 [A]</t>
  </si>
  <si>
    <t>21264</t>
  </si>
  <si>
    <t>TRATIVODY KOMPLET Z TRUB Z PLAST HMOT DN DO 200MM</t>
  </si>
  <si>
    <t>Odvodnění rubu</t>
  </si>
  <si>
    <t>2*12+13=37.000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</si>
  <si>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</si>
  <si>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249,61+9,79+249,61+9,79=518.800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</si>
  <si>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</si>
  <si>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podkladní beton pro odvodnění rubu</t>
  </si>
  <si>
    <t>0,9*(12*2+13)=33.300 [A]</t>
  </si>
  <si>
    <t>45851</t>
  </si>
  <si>
    <t>VÝPLŇ ZA OPĚRAMI A ZDMI Z LOM KAMENE</t>
  </si>
  <si>
    <t>kamenná rovananina za rubem opěr</t>
  </si>
  <si>
    <t>0,85*(12*2+13)=31.450 [A]</t>
  </si>
  <si>
    <t>položka zahrnuje dodávku předepsaného kamene, mimostaveništní a vnitrostaveništní dopravu a jeho uložení  
není-li v zadávací dokumentaci uvedeno jinak, jedná se o nakupovaný materiál</t>
  </si>
  <si>
    <t>45852</t>
  </si>
  <si>
    <t>VÝPLŇ ZA OPĚRAMI A ZDMI Z KAMENIVA DRCENÉHO</t>
  </si>
  <si>
    <t>zásyp za rubem opěr</t>
  </si>
  <si>
    <t>1,8*12*2+2,8*13+5*5*4,5=192.100 [A]</t>
  </si>
  <si>
    <t>položka zahrnuje dodávku předepsaného kameniva, mimostaveništní a vnitrostaveništní dopravu a jeho uložení  
není-li v zadávací dokumentaci uvedeno jinak, jedná se o nakupovaný materiál</t>
  </si>
  <si>
    <t>Úpravy povrchů, podlahy, výplně otvorů</t>
  </si>
  <si>
    <t>626112</t>
  </si>
  <si>
    <t>REPROFILACE PODHLEDŮ, SVISLÝCH PLOCH SANAČNÍ MALTOU JEDNOVRST TL 20MM</t>
  </si>
  <si>
    <t>1,5*5,2*2=15.600 [A] 
5,8*12=69.600 [C]  
1,5*12*2=36.000 [B] 
(A+B+C)*0,5=60.600 [D]</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</si>
  <si>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</si>
  <si>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626113</t>
  </si>
  <si>
    <t>REPROFILACE PODHLEDŮ, SVISLÝCH PLOCH SANAČNÍ MALTOU JEDNOVRST TL 30MM</t>
  </si>
  <si>
    <t>62631</t>
  </si>
  <si>
    <t>SPOJOVACÍ MŮSTEK MEZI STARÝM A NOVÝM BETONEM</t>
  </si>
  <si>
    <t>1,5*5,2*2=15.600 [A] 
5,8*12=69.600 [C]  
1,5*12*2=36.000 [B] 
(A+B+C)=121.200 [D]</t>
  </si>
  <si>
    <t>62641</t>
  </si>
  <si>
    <t>SJEDNOCUJÍCÍ STĚRKA JEMNOU MALTOU TL CCA 2MM</t>
  </si>
  <si>
    <t>1,5*5,2*2=15.600 [A]</t>
  </si>
  <si>
    <t>62661</t>
  </si>
  <si>
    <t>INJEKTÁŽ TRHLIN UZAVÍRACÍ</t>
  </si>
  <si>
    <t>1,5=1.500 [A]</t>
  </si>
  <si>
    <t>položka zahrnuje:  
dodávku veškerého materiálu potřebného pro předepsanou úpravu v předepsané kvalitě vyčištění trhliny  
provedení vlastní injektáže  
potřebná lešení a podpěrné konstrukce</t>
  </si>
  <si>
    <t>1,9*13+1,2*2*4=34.300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</si>
  <si>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</si>
  <si>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711412</t>
  </si>
  <si>
    <t>IZOLACE MOSTOVEK CELOPLOŠNÁ ASFALTOVÝMI PÁSY</t>
  </si>
  <si>
    <t>5,8*12=69.600 [A] beton 
1,5*12*2=36.000 [B] polystyren 
2,5*(12*2+13)=92.500 [C] geotextílie 
A+B+C=198.100 [D]</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</si>
  <si>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</si>
  <si>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t>
  </si>
  <si>
    <t>OCHRANA IZOLACE NA POVRCHU</t>
  </si>
  <si>
    <t>BETON</t>
  </si>
  <si>
    <t>5,8*12=69.600 [A]</t>
  </si>
  <si>
    <t>POLYSTYREN</t>
  </si>
  <si>
    <t>1,5*12*2=36.000 [A]</t>
  </si>
  <si>
    <t>GEOTEXTÍLIE</t>
  </si>
  <si>
    <t>2,5*(12*2+13)=92.500 [A]</t>
  </si>
  <si>
    <t>86646</t>
  </si>
  <si>
    <t>CHRÁNIČKY Z TRUB OCELOVÝCH DN DO 400MM</t>
  </si>
  <si>
    <t>chránička otvoru pro kanalizaci</t>
  </si>
  <si>
    <t>1,7=1.700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</si>
  <si>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</si>
  <si>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4=4.000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</si>
  <si>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</si>
  <si>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931245</t>
  </si>
  <si>
    <t>VLOŽKA DILAT SPAR Z PRYŽ PÁSŮ ŠÍŘ DO 400MM PROF TL PŘES 12MM</t>
  </si>
  <si>
    <t>oprava těsnění dilatačních spar</t>
  </si>
  <si>
    <t>4,3=4.300 [A]</t>
  </si>
  <si>
    <t>položka zahrnuje dodávku a osazení předepsaného materiálu, očištění ploch spáry před úpravou, očištění okolí spáry po úpravě</t>
  </si>
  <si>
    <t>931337</t>
  </si>
  <si>
    <t>TĚSNĚNÍ DILATAČ SPAR POLYURETAN TMELEM PRŮŘ PŘES 800MM2</t>
  </si>
  <si>
    <t>položka zahrnuje dodávku a osazení předepsaného materiálu, očištění ploch spáry před úpravou, očištění okolí spáry po úpravě  
nezahrnuje těsnící profil</t>
  </si>
  <si>
    <t>938542</t>
  </si>
  <si>
    <t>OČIŠTĚNÍ BETON KONSTR OTRYSKÁNÍM TLAK VODOU DO 500 BARŮ</t>
  </si>
  <si>
    <t>položka zahrnuje očištění předepsaným způsobem včetně odklizení vzniklého odpadu</t>
  </si>
  <si>
    <t>96618</t>
  </si>
  <si>
    <t>BOURÁNÍ KONSTRUKCÍ KOVOVÝCH</t>
  </si>
  <si>
    <t>odstranění zábradlí na římsách NK</t>
  </si>
  <si>
    <t>60*4*2/1000=0.480 [A]</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</si>
  <si>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</si>
  <si>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96814</t>
  </si>
  <si>
    <t>VYSEKÁNÍ OTVORŮ, KAPES, RÝH V BETONOVÉ KONSTRUKCI</t>
  </si>
  <si>
    <t>provedení otvoru pro kanalizaci, odstranění panelů nad odvodnění rub</t>
  </si>
  <si>
    <t>0,4*0,4*1,7=0.272 [A] 
0,4*2*4=3.200 [B] 
A+B=3.472 [C]</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</si>
  <si>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</si>
  <si>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97816</t>
  </si>
  <si>
    <t>ODSEKÁNÍ VRSTVY VYROVNÁVACÍHO BETONU NA MOSTECH</t>
  </si>
  <si>
    <t>odstranění ochrany izolace</t>
  </si>
  <si>
    <t>5,8*12=69.600 [A] 
1,5*12*2=36.000 [B] 
(A+B)*0,05=5.280 [C]</t>
  </si>
  <si>
    <t>97817</t>
  </si>
  <si>
    <t>ODSTRANĚNÍ MOSTNÍ IZOLACE</t>
  </si>
  <si>
    <t>5,8*12=69.600 [A] 
1,5*12*2=36.000 [B] 
A+B=105.600 [C]</t>
  </si>
  <si>
    <t>0,5*12*6*2=72.000 [A] 
3,5*12*2+4,5*13=142.500 [B] 
5*5*4,5=112.500 [D] 
(A+B+D)*1,6=523.200 [C]</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</si>
  <si>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</si>
  <si>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5,8*12=69.600 [A] 
1,5*12*2=36.000 [B] 
(A+B)*0,05*2,5=13.200 [C]</t>
  </si>
  <si>
    <t>0,4*0,4*1,7=0.272 [A] 
0,4*2*4=3.200 [B] 
(A+B)*2,5=8.680 [C]</t>
  </si>
  <si>
    <t>R015160</t>
  </si>
  <si>
    <t>910</t>
  </si>
  <si>
    <t>NEOCEŇOVAT - POPLATKY ZA LIKVIDACI ODPADŮ NEKONTAMINOVANÝCH - 02 01 03 SMÝCENÉ STROMY A KEŘE VČETNĚ DOPRAVY</t>
  </si>
  <si>
    <t>2=2.000 [A]</t>
  </si>
  <si>
    <t>R015570</t>
  </si>
  <si>
    <t>923</t>
  </si>
  <si>
    <t>NEOCEŇOVAT - POPLATKY ZA LIKVIDACI ODPADŮ NEBEZPEČNÝCH - 17 03 03* ASFALTOVÉ STAVEBNÍ NÁTĚRY A IZOLACE OBSAHUJÍCÍ DEHET, VČETNĚ DOPRAVY</t>
  </si>
  <si>
    <t>Evidenční položka   
N odpad: nebezpečné látky:dehet (třída vyluhovatelnosti překračuje I, a II. třídu a nepřekračuje III. třídu dle vyhlášky 294/2005 Sb.)   
Způsob likvidace: skládka S-NO, spalovna N odpadu</t>
  </si>
  <si>
    <t>5,8*12=69.600 [A] 
1,5*12*2=36.000 [B] 
(A+B)*0,01*2,5=2.640 [C]</t>
  </si>
  <si>
    <t>Evidenční položka   
Druhotná surovina - výkup</t>
  </si>
  <si>
    <t xml:space="preserve">  D.2.1.5</t>
  </si>
  <si>
    <t>Ostatní inženýrské objekty</t>
  </si>
  <si>
    <t>D.2.1.5</t>
  </si>
  <si>
    <t>SO 01-30-01</t>
  </si>
  <si>
    <t>Žst. Rožnov p. R., přeložka VO Rožnov</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</si>
  <si>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</si>
  <si>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702212</t>
  </si>
  <si>
    <t>KABELOVÁ CHRÁNIČKA ZEMNÍ DN PŘES 100 DO 200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</si>
  <si>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mechanismy2. Položka neobsahuje: X3. Způsob měření:Udává se počet sad, které se skládají z předepsaných dílů, jež tvoří požadovaný celek, za každý započatý měsíc pronájmu.</t>
  </si>
  <si>
    <t>709612</t>
  </si>
  <si>
    <t>DEMONTÁŽ CHRÁNIČKY/TRUBKY</t>
  </si>
  <si>
    <t>740</t>
  </si>
  <si>
    <t>11090</t>
  </si>
  <si>
    <t>VŠEOBECNÉ VYKLIZENÍ OSTATNÍCH PLOCH</t>
  </si>
  <si>
    <t>zahrnuje odstranění všech překážek pro uskutečnění stavby</t>
  </si>
  <si>
    <t>odstranění křovin a stromů do průměru 100 mmdoprava dřevin bez ohledu na vzdálenostspálení na hromadách nebo štěpkování</t>
  </si>
  <si>
    <t>11343</t>
  </si>
  <si>
    <t>ODSTRAN KRYTU ZPEVNĚNÝCH PLOCH S ASFALT POJIVEM VČET PODKLADU</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</si>
  <si>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</si>
  <si>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11343B</t>
  </si>
  <si>
    <t>ODSTRAN KRYTU ZPEVNĚNÝCH PLOCH S ASFALT POJIVEM VČET PODKLADU - DOPRAVA</t>
  </si>
  <si>
    <t>Položka zahrnuje samostatnou dopravu suti a vybouraných hmot. Množství se určí jako součin hmotnosti [t] a požadované vzdálenosti [km].</t>
  </si>
  <si>
    <t>11348</t>
  </si>
  <si>
    <t>ODSTRANĚNÍ KRYTU ZPEVNĚNÝCH PLOCH Z DLAŽDIC VČETNĚ PODKLADU</t>
  </si>
  <si>
    <t>11348B</t>
  </si>
  <si>
    <t>ODSTRANĚNÍ KRYTU ZPEVNĚNÝCH PLOCH Z DLAŽDIC VČETNĚ PODKLADU - DOPRAVA</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</si>
  <si>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</si>
  <si>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13273B</t>
  </si>
  <si>
    <t>HLOUBENÍ RÝH ŠÍŘ DO 2M PAŽ I NEPAŽ TŘ. I - DOPRAVA</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</si>
  <si>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</si>
  <si>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18090</t>
  </si>
  <si>
    <t>VŠEOBECNÉ ÚPRAVY OSTATNÍCH PLOCH</t>
  </si>
  <si>
    <t>Všeobecné úpravy musí zahrnovat úpravu území po uskutečnění stavby, tak jak je požadováno v zadávací dokumentaci s výjimkou těch prací, pro které jsou uvedeny samostatné položky.</t>
  </si>
  <si>
    <t>45157</t>
  </si>
  <si>
    <t>PODKLADNÍ A VÝPLŇOVÉ VRSTVY Z KAMENIVA TĚŽENÉHO</t>
  </si>
  <si>
    <t>položka zahrnuje dodávku předepsaného kameniva, mimostaveništní a vnitrostaveništní dopravu a jeho uloženínení-li v zadávací dokumentaci uvedeno jinak, jedná se o nakupovaný materiál</t>
  </si>
  <si>
    <t>56414</t>
  </si>
  <si>
    <t>VOZOVKOVÉ VRSTVY Z ASFALTOCEMENT BETONU TL 50MM</t>
  </si>
  <si>
    <t>- dodání asfaltové směsi s vysokou mezerovitostí v požadované kvalitě  a tekuté malty specifického složení na bázi cementu- očištění podkladu- uložení směsi dle předepsaného technologického předpisu a zhutnění vrstvy v předepsané tloušťce, prolití nebo zavibrování výplňové malty- zřízení vrstvy bez rozlišení šířky, pokládání vrstvy po etapách, včetně pracovních spar a spojů- úpravu napojení, ukončení- úpravu dilatačních spar včetně předepsané výztuže- nezahrnuje postřiky, nátěry- nezahrnuje úpravu povrchu krytu</t>
  </si>
  <si>
    <t>58251</t>
  </si>
  <si>
    <t>DLÁŽDĚNÉ KRYTY Z BETONOVÝCH DLAŽDIC DO LOŽE Z KAMENIVA</t>
  </si>
  <si>
    <t>- 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</si>
  <si>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89952</t>
  </si>
  <si>
    <t>OBETONOVÁNÍ POTRUBÍ Z PROSTÉHO BETONU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</si>
  <si>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</si>
  <si>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96615</t>
  </si>
  <si>
    <t>BOURÁNÍ KONSTRUKCÍ Z PROSTÉHO BETONU</t>
  </si>
  <si>
    <t>položka zahrnuje:- rozbourání konstrukce bez ohledu na použitou technologii- veškeré pomocné konstrukce (lešení a pod.)-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</si>
  <si>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96615B</t>
  </si>
  <si>
    <t>BOURÁNÍ KONSTRUKCÍ Z PROSTÉHO BETONU - DOPRAVA</t>
  </si>
  <si>
    <t>1. Položka obsahuje: – přípravu podkladu pro osazení – měření, dělení, spojování, tvarování – ochranný nátěr spojů a při průchodu vodiče nad terén apod. dle příslušných norem2. Položka neobsahuje: – zemní práce – ochranu vodiče - chráničky apod.3. Způsob měření:Měří se metr délkový.</t>
  </si>
  <si>
    <t>742F12</t>
  </si>
  <si>
    <t>KABEL NN NEBO VODIČ JEDNOŽÍLOVÝ CU S PLASTOVOU IZOLACÍ OD 4 DO 16 MM2</t>
  </si>
  <si>
    <t>742L22</t>
  </si>
  <si>
    <t>UKONČENÍ DVOU AŽ PĚTIŽÍLOVÉHO KABELU KABELOVOU SPOJKOU OD 4 DO 16 MM2</t>
  </si>
  <si>
    <t>742Z23</t>
  </si>
  <si>
    <t>DEMONTÁŽ KABELOVÉHO VEDENÍ NN</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</si>
  <si>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metr délkový.</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</si>
  <si>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</si>
  <si>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</si>
  <si>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měření:Udává se počet kusů kompletní konstrukce nebo práce.</t>
  </si>
  <si>
    <t>747212</t>
  </si>
  <si>
    <t>CELKOVÁ PROHLÍDKA, ZKOUŠENÍ, MĚŘENÍ A VYHOTOVENÍ VÝCHOZÍ REVIZNÍ ZPRÁVY, PRO OBJEM IN PŘES 100 DO 500 TIS. KČ</t>
  </si>
  <si>
    <t>NEOCEŇOVAT - POPLATKY ZA LIKVIDACI ODPADŮ NEKONTAMINOVANÝCH - 17 02 03 PLASTY: POLYETYLÉNOVÉ PODLOŽKY (ŽEL. SVRŠEK), HDPE TRUBKY, KANALIZAČNÍ TRUBKY, VČETNĚ DOPRAVY</t>
  </si>
  <si>
    <t>SO 01-30-02.1</t>
  </si>
  <si>
    <t>ŽST Rožnov p. R., ochrana mimodrážních sdělovacích kabelů, CETIN</t>
  </si>
  <si>
    <t>provizorka: 200*0,5*0,3=30.000 [A] 
def:  60*0,9*0,3=16.200 [B]</t>
  </si>
  <si>
    <t>18010</t>
  </si>
  <si>
    <t>VŠEOBECNÉ ÚPRAVY ZASTAVĚNÉHO ÚZEMÍ</t>
  </si>
  <si>
    <t>702322</t>
  </si>
  <si>
    <t>ZAKRYTÍ KABELŮ BETONOVOU DESKOU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</si>
  <si>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</si>
  <si>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</si>
  <si>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75I111</t>
  </si>
  <si>
    <t>KABEL ZEMNÍ JEDNOPLÁŠŤOVÝ BEZ PANCÍŘE PRŮMĚRU ŽÍLY 0,6 MM DO 5XN</t>
  </si>
  <si>
    <t>5XN: 
délka:(100+40)*0,001=0.140 [A] 
čtyřky: 5=5.000 [B] 
kmčt: a*b=0.700 [C] 
3XN (provizorní stav): 
délka: 120*0,001=0.120 [D] 
čtyřky: 3=3.000 [E] 
kmčt: d*e=0.360 [F] 
f+c=1.060 [G]</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</si>
  <si>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</si>
  <si>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75I112</t>
  </si>
  <si>
    <t>KABEL ZEMNÍ JEDNOPLÁŠŤOVÝ BEZ PANCÍŘE PRŮMĚRU ŽÍLY 0,6 MM DO 25XN</t>
  </si>
  <si>
    <t>10XN: 
délka: (40+60)*0,001=0.100 [A] 
čtyřky: 10=10.000 [B] 
kmčt: a*b=1.000 [C]</t>
  </si>
  <si>
    <t>75I11X</t>
  </si>
  <si>
    <t>KABEL ZEMNÍ JEDNOPLÁŠŤOVÝ BEZ PANCÍŘE PRŮMĚRU ŽÍLY 0,6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</si>
  <si>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</si>
  <si>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75IE41</t>
  </si>
  <si>
    <t>SLOUPKOVÝ ROZVADĚČ DO 100 PÁRŮ</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</si>
  <si>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</si>
  <si>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75IE4X</t>
  </si>
  <si>
    <t>SLOUPKOVÝ ROZVADĚČ DO 100 PÁRŮ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</si>
  <si>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</si>
  <si>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75IE4Y</t>
  </si>
  <si>
    <t>SLOUPKOVÝ ROZVADĚČ DO 100 PÁRŮ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</si>
  <si>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</si>
  <si>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</si>
  <si>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</si>
  <si>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75IJ23</t>
  </si>
  <si>
    <t>MĚŘENÍ ZÁVĚREČNÉ DÁLKOVÝCH KABELŮ V OBOU SMĚRECH V PLNÉM ROZSAHU BEZ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</si>
  <si>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</si>
  <si>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</si>
  <si>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Evidenční položka     
Výzisk - přebírá Správa železnic</t>
  </si>
  <si>
    <t>R</t>
  </si>
  <si>
    <t>R položky</t>
  </si>
  <si>
    <t>VYTYČENÍ TRASY PODZEMNÍHO VEDENÍ V OBVODU ŽELEZNIČNÍ STANICE</t>
  </si>
  <si>
    <t>KABELOVÁ KNIHA - úprava</t>
  </si>
  <si>
    <t>délka nového výpichu DK do nové TB</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</si>
  <si>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</si>
  <si>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SO 01-30-02.2</t>
  </si>
  <si>
    <t>ŽST Rožnov p. R., ochrana mimodrážních sdělovacích kabelů, TKR Jašek</t>
  </si>
  <si>
    <t>SO 01-30-03</t>
  </si>
  <si>
    <t>Žst. Rožnov p. R., přeložky rozvodů ČEZ</t>
  </si>
  <si>
    <t>113438</t>
  </si>
  <si>
    <t>ODSTRAN KRYTU ZPEVNĚNÝCH PLOCH S ASFALT POJIVEM VČET PODKLADU, ODVOZ DO 20KM</t>
  </si>
  <si>
    <t>742L24</t>
  </si>
  <si>
    <t>UKONČENÍ DVOU AŽ PĚTIŽÍLOVÉHO KABELU KABELOVOU SPOJKOU OD 70 DO 120 MM2</t>
  </si>
  <si>
    <t>743Z72</t>
  </si>
  <si>
    <t>DEMONTÁŽ KABELOVÉ SKŘÍNĚ ZDĚNÉ NEBO BETONOVÉ</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</si>
  <si>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</si>
  <si>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</si>
  <si>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)2. Položka neobsahuje: X3. Způsob měření:Udává se čas v hodinách.</t>
  </si>
  <si>
    <t>R015123</t>
  </si>
  <si>
    <t>906</t>
  </si>
  <si>
    <t>NEOCEŇOVAT - POPLATKY ZA LIKVIDACI ODPADŮ NEKONTAMINOVANÝCH - 17 08 02 STAVEBNÍ MATERIÁLY NA BÁZI SÁDRY, VČETNĚ DOPRAVY</t>
  </si>
  <si>
    <t>SO 01-30-04</t>
  </si>
  <si>
    <t>Přeložky rozvodů nn ENERGOAQUA</t>
  </si>
  <si>
    <t>141733</t>
  </si>
  <si>
    <t>PROTLAČOVÁNÍ POTRUBÍ Z PLAST HMOT DN DO 150MM</t>
  </si>
  <si>
    <t>položka zahrnuje dodávku protlačovaného potrubí a veškeré pomocné práce (startovací zařízení, startovací a cílová jáma, opěrné a vodící bloky a pod.)</t>
  </si>
  <si>
    <t xml:space="preserve">  D.2.1.6</t>
  </si>
  <si>
    <t>Potrubní vedení kanalizace, ČOV</t>
  </si>
  <si>
    <t>D.2.1.6</t>
  </si>
  <si>
    <t>SO 01-31-01</t>
  </si>
  <si>
    <t>Žst. Rožnov p. R., dešťová kanalizace a vsakovací objekty</t>
  </si>
  <si>
    <t>R029111</t>
  </si>
  <si>
    <t>OSTAT POŽADAVKY - GEODETICKÉ ZAMĚŘENÍ - CELKY</t>
  </si>
  <si>
    <t>11130</t>
  </si>
  <si>
    <t>SEJMUTÍ DRNU</t>
  </si>
  <si>
    <t>včetně vodorovné dopravy  a uložení na skládku</t>
  </si>
  <si>
    <t>11511</t>
  </si>
  <si>
    <t>ČERPÁNÍ VODY DO 500 L/MIN</t>
  </si>
  <si>
    <t>Položka čerpání vody na povrchu zahrnuje i potrubí, pohotovost záložní čerpací soupravy a zřízení čerpací jímky. Součástí položky je také následná demontáž a likvidace těchto zařízení</t>
  </si>
  <si>
    <t>13173A</t>
  </si>
  <si>
    <t>HLOUBENÍ JAM ZAPAŽ I NEPAŽ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</si>
  <si>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</si>
  <si>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</si>
  <si>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</si>
  <si>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</si>
  <si>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</si>
  <si>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</si>
  <si>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</si>
  <si>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17680</t>
  </si>
  <si>
    <t>VÝPLNĚ Z NAKUPOVANÝCH MATERIÁLŮ</t>
  </si>
  <si>
    <t>zafoukání struskocement. popílkem</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</si>
  <si>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</si>
  <si>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úpravu pláně včetně vyrovnání výškových rozdílů. Míru zhutnění určuje  
projekt.</t>
  </si>
  <si>
    <t>18231</t>
  </si>
  <si>
    <t>ROZPROSTŘENÍ ORNICE V ROVINĚ V TL DO 0,10M</t>
  </si>
  <si>
    <t>položka zahrnuje:  
nutné přemístění ornice z dočasných skládek vzdálených do 50m rozprostření ornice v předepsané tloušťce v rovině a ve svahu do 1:5</t>
  </si>
  <si>
    <t>18241</t>
  </si>
  <si>
    <t>ZALOŽENÍ TRÁVNÍKU RUČNÍM VÝSEVEM</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</si>
  <si>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</si>
  <si>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</si>
  <si>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</si>
  <si>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</si>
  <si>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45131</t>
  </si>
  <si>
    <t>PODKL A VÝPLŇ VRSTVY Z PROST BET</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</si>
  <si>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</si>
  <si>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56334</t>
  </si>
  <si>
    <t>VOZOVKOVÉ VRSTVY ZE ŠTĚRKODRTI TL. DO 200MM</t>
  </si>
  <si>
    <t>56336</t>
  </si>
  <si>
    <t>VOZOVKOVÉ VRSTVY ZE ŠTĚRKODRTI TL. DO 300MM</t>
  </si>
  <si>
    <t>572213</t>
  </si>
  <si>
    <t>SPOJOVACÍ POSTŘIK Z EMULZE DO 0,5KG/M2</t>
  </si>
  <si>
    <t>- dodání všech předepsaných materiálů pro postřiky v předepsaném množství  
- provedení dle předepsaného technologického předpisu  
- zřízení vrstvy bez rozlišení šířky, pokládání vrstvy po etapách  
- úpravu napojení, ukončení</t>
  </si>
  <si>
    <t>574A46</t>
  </si>
  <si>
    <t>ASFALTOVÝ BETON PRO OBRUSNÉ VRSTVY ACO 16+, 16S TL. 50MM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</si>
  <si>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</si>
  <si>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574E98</t>
  </si>
  <si>
    <t>ASFALTOVÝ BETON PRO PODKLADNÍ VRSTVY ACP 22+, 22S TL. 100MM</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</si>
  <si>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</si>
  <si>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709120</t>
  </si>
  <si>
    <t>PROVIZORNÍ ZAJIŠTĚNÍ POTRUBÍ VE VÝKOPU</t>
  </si>
  <si>
    <t>72124</t>
  </si>
  <si>
    <t>LAPAČE STŘEŠNÍCH SPLAVENIN</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</si>
  <si>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</si>
  <si>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</si>
  <si>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</si>
  <si>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t>
  </si>
  <si>
    <t>89413</t>
  </si>
  <si>
    <t>ŠACHTY KANALIZAČNÍ Z BETON DÍLCŮ NA POTRUBÍ DN DO 200MM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</si>
  <si>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</si>
  <si>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899632</t>
  </si>
  <si>
    <t>ZKOUŠKA VODOTĚSNOSTI POTRUBÍ DN DO 150MM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</si>
  <si>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</si>
  <si>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</si>
  <si>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</si>
  <si>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89980</t>
  </si>
  <si>
    <t>TELEVIZNÍ PROHLÍDKA POTRUBÍ</t>
  </si>
  <si>
    <t>položka zahrnuje prohlídku potrubí televizní kamerou, záznam prohlídky na nosičích DVD a vyhotovení závěrečného písemného protokolu</t>
  </si>
  <si>
    <t>R89299</t>
  </si>
  <si>
    <t>01</t>
  </si>
  <si>
    <t>Vsakovací zařízení V1</t>
  </si>
  <si>
    <t>Vsakovací zažízení z vsakovacích bloků voštinového typu s akumulačním prostorem min. 95% stavebního objemu.</t>
  </si>
  <si>
    <t>položka zahrnuje kompletní práce a materiál pro vybudování vsakového objektu dle výkresové části dokumentace</t>
  </si>
  <si>
    <t>02</t>
  </si>
  <si>
    <t>Vsakovací zařízení V2</t>
  </si>
  <si>
    <t>03</t>
  </si>
  <si>
    <t>Vsakovací zařízení V3</t>
  </si>
  <si>
    <t>04</t>
  </si>
  <si>
    <t>Vsakovací zařízení V4</t>
  </si>
  <si>
    <t>R894145</t>
  </si>
  <si>
    <t>ŠACHTY KANALIZAČNÍ Z BETON DÍLCŮ NA POTRUBÍ DN DO 300MM</t>
  </si>
  <si>
    <t>Oprava šachty po napojení stoky D2</t>
  </si>
  <si>
    <t>položka zahrnuje:    
- poklopy s rámem, stupadla, žebříky, stropy z bet. dílců a pod.    
- výplň, těsnění a tmelení spár a spojů,    
- vybourání otvoru pro napojení potrubí a jeho zatěsnění    
- zednické výpomoce pro montáž dílců,    
- veškerá zařízení pro zajištění stability v každém okamžiku</t>
  </si>
  <si>
    <t>R89443</t>
  </si>
  <si>
    <t>ŠACHTY KANAL ZE ŽELEZOBET VČET VÝZT NA POTRUBÍ DN DO 200MM</t>
  </si>
  <si>
    <t>Atyp šachta pro rozvod vody do vsakovacího zařízení</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</si>
  <si>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</si>
  <si>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919114</t>
  </si>
  <si>
    <t>ŘEZÁNÍ ASFALTOVÉHO KRYTU VOZOVEK TL DO 200MM</t>
  </si>
  <si>
    <t>položka zahrnuje řezání vozovkové vrstvy v předepsané tloušťce, včetně spotřeby vody</t>
  </si>
  <si>
    <t>96688</t>
  </si>
  <si>
    <t>VYBOURÁNÍ KANALIZAČ ŠACHET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</si>
  <si>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</si>
  <si>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969245</t>
  </si>
  <si>
    <t>VYBOURÁNÍ POTRUBÍ DN DO 300MM KANALIZAČ</t>
  </si>
  <si>
    <t>SO 01-31-02</t>
  </si>
  <si>
    <t>Žst. Rožnov p. R., přípojka jednotné kanalizace a areálové rozvody</t>
  </si>
  <si>
    <t>11317A</t>
  </si>
  <si>
    <t>ODSTRAN KRYTU ZPEVNĚNÝCH PLOCH Z DLAŽEB KOSTEK - BEZ DOPRAVY</t>
  </si>
  <si>
    <t>58221</t>
  </si>
  <si>
    <t>DLÁŽDĚNÉ KRYTY Z DROBNÝCH KOSTEK DO LOŽE Z KAMENIVA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</si>
  <si>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</si>
  <si>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87444</t>
  </si>
  <si>
    <t>POTRUBÍ Z TRUB PLASTOVÝCH ODPADNÍCH DN DO 250MM</t>
  </si>
  <si>
    <t>SN16</t>
  </si>
  <si>
    <t>894145</t>
  </si>
  <si>
    <t>89945</t>
  </si>
  <si>
    <t>VÝŘEZ, VÝSEK, ÚTES NA POTRUBÍ DN DO 300MM</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</si>
  <si>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</si>
  <si>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899652</t>
  </si>
  <si>
    <t>ZKOUŠKA VODOTĚSNOSTI POTRUBÍ DN DO 300MM</t>
  </si>
  <si>
    <t>SO 01-32-01</t>
  </si>
  <si>
    <t>Žst. Rožnov p. R., vodovodní přípojka VB</t>
  </si>
  <si>
    <t>86627</t>
  </si>
  <si>
    <t>CHRÁNIČKY Z TRUB OCELOVÝCH DN DO 100MM</t>
  </si>
  <si>
    <t>87315</t>
  </si>
  <si>
    <t>POTRUBÍ Z TRUB PLASTOVÝCH TLAKOVÝCH SVAŘOVANÝCH DN DO 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</si>
  <si>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</si>
  <si>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891114</t>
  </si>
  <si>
    <t>ŠOUPÁTKA DN DO 40MM</t>
  </si>
  <si>
    <t>- Položka zahrnuje kompletní montáž dle technologického předpisu, dodávku armatury, veškerou mimostaveništní a vnitrostaveništní dopravu.</t>
  </si>
  <si>
    <t>891826</t>
  </si>
  <si>
    <t>NAVRTÁVACÍ PASY DN DO 80MM</t>
  </si>
  <si>
    <t>891915</t>
  </si>
  <si>
    <t>ZEMNÍ SOUPRAVY DN DO 50MM S POKLOPEM</t>
  </si>
  <si>
    <t>899611</t>
  </si>
  <si>
    <t>TLAKOVÉ ZKOUŠKY POTRUBÍ DN DO 80MM</t>
  </si>
  <si>
    <t>89971</t>
  </si>
  <si>
    <t>PROPLACH A DEZINFEKCE VODOVODNÍHO POTRUBÍ DN DO 80MM</t>
  </si>
  <si>
    <t>- napuštění a vypuštění vody, dodání vody a dezinfe ního prostředku, bakteriologický rozbor  
vody.</t>
  </si>
  <si>
    <t>R72226</t>
  </si>
  <si>
    <t>VODOMĚRNÁ SESTAVA</t>
  </si>
  <si>
    <t>Vodoměrná sestava pro DN 40 vč. držáku na zeď, provedení dle dokumentace</t>
  </si>
  <si>
    <t>- dodání veškerého instalačního a  pomocného  materiálu,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úprava a příprava prostupů  
- provedení požadovaných (i etapových) tlakových zkoušek, proplachu a desinfekce potrubí.</t>
  </si>
  <si>
    <t>R999</t>
  </si>
  <si>
    <t>PRŮVRT OBVODOVÉ ZDI OBJEKTU pr. 110 MM</t>
  </si>
  <si>
    <t>SO 01-32-02</t>
  </si>
  <si>
    <t>Žst. Rožnov p. R., vodovodní přípojka BUFET</t>
  </si>
  <si>
    <t>87313</t>
  </si>
  <si>
    <t>POTRUBÍ Z TRUB PLASTOVÝCH TLAKOVÝCH SVAŘOVANÝCH DN DO 25MM</t>
  </si>
  <si>
    <t>891113</t>
  </si>
  <si>
    <t>ŠOUPÁTKA DN DO 25MM</t>
  </si>
  <si>
    <t>R72223</t>
  </si>
  <si>
    <t>Vodoměrná sestava pro DN 25 vč. držáku na zeď, provedení dle dokumentace</t>
  </si>
  <si>
    <t>R9999</t>
  </si>
  <si>
    <t>PRŮVRT OBVODOVÉ ZDI OBJEKTU pr. 90 MM</t>
  </si>
  <si>
    <t>SO 01-33-01</t>
  </si>
  <si>
    <t>Žst. Rožnov p. R., plynovody</t>
  </si>
  <si>
    <t>R854261</t>
  </si>
  <si>
    <t>OCHRANA NTL PLYNOVODU OCEL DN300 V KM 12,72</t>
  </si>
  <si>
    <t>2019_OTSKP 2</t>
  </si>
  <si>
    <t>zahrnuje veškeré práce spojené s ochranou NTL  plynovodu  DN 300 uložené v chráničce,včetně sond pro zjištění hloubky uložení potrubí a  oprav při poškození plynovodů,chrániček a čichaček, následně  prodloužení protlaku a  chráničky ( dle sond předpoklad  ocel 500/800) . Doplnění sedel ,manžet,zaplnění mezikruží cementopopílkou směsí,osazení  čichačky s vyvedením pod poklop ad.</t>
  </si>
  <si>
    <t>R854262</t>
  </si>
  <si>
    <t>OCHRANA  STL  PLYNOVODŮ  2 X DN150 V KM12,68,VČETNĚ  VEDENÍ POD STÁV. PODCHODEM</t>
  </si>
  <si>
    <t>ochrana plynovodu</t>
  </si>
  <si>
    <t>zahrnuje veškeré práce spojené s ochranou STL  plynovodů 2 x DN150 uložené v chráničce a plynovodu ocel DN150 vedeného pod stávajícm podchodem,včetně sond pro zjištění hloubky potrubí a  oprav při poškození plynovodů,chrániček a čichaček.</t>
  </si>
  <si>
    <t xml:space="preserve">  D.2.1.8</t>
  </si>
  <si>
    <t>Pozemní komunikace</t>
  </si>
  <si>
    <t>D.2.1.8</t>
  </si>
  <si>
    <t>SO 01-50-01</t>
  </si>
  <si>
    <t>Žst. Rožnov p. R., chodník a účelová komunikace</t>
  </si>
  <si>
    <t>014201</t>
  </si>
  <si>
    <t>POPLATKY ZA ZEMNÍK - ZEMINA</t>
  </si>
  <si>
    <t>OTSKP 2020</t>
  </si>
  <si>
    <t>11332</t>
  </si>
  <si>
    <t>ODSTRANĚNÍ PODKLADŮ ZPEVNĚNÝCH PLOCH Z KAMENIVA NESTMELENÉHO</t>
  </si>
  <si>
    <t>11352</t>
  </si>
  <si>
    <t>ODSTRANĚNÍ CHODNÍKOVÝCH A SILNIČNÍCH OBRUBNÍKŮ BETONOVÝCH</t>
  </si>
  <si>
    <t>11354</t>
  </si>
  <si>
    <t>ODSTRANĚNÍ OBRUB Z KRAJNÍKŮ</t>
  </si>
  <si>
    <t>12373</t>
  </si>
  <si>
    <t>ODKOP PRO SPOD STAVBU SILNIC A ŽELEZNIC TŘ. I</t>
  </si>
  <si>
    <t>123731</t>
  </si>
  <si>
    <t>ODKOP PRO SPOD STAVBU SILNIC A ŽELEZNIC TŘ. I, ODVOZ DO 1KM</t>
  </si>
  <si>
    <t>125738</t>
  </si>
  <si>
    <t>VYKOPÁVKY ZE ZEMNÍKŮ A SKLÁDEK TŘ. I, ODVOZ DO 20KM</t>
  </si>
  <si>
    <t>12573B</t>
  </si>
  <si>
    <t>VYKOPÁVKY ZE ZEMNÍKŮ A SKLÁDEK TŘ. I - DOPRAVA</t>
  </si>
  <si>
    <t>171103</t>
  </si>
  <si>
    <t>ULOŽENÍ SYPANINY DO NÁSYPŮ SE ZHUTNĚNÍM DO 100% PS</t>
  </si>
  <si>
    <t>173103</t>
  </si>
  <si>
    <t>ZEMNÍ KRAJNICE A DOSYPÁVKY SE ZHUT DO 100% PS</t>
  </si>
  <si>
    <t>18225</t>
  </si>
  <si>
    <t>ROZPROSTŘENÍ ORNICE VE SVAHU V TL DO 0,50M</t>
  </si>
  <si>
    <t>18232</t>
  </si>
  <si>
    <t>ROZPROSTŘENÍ ORNICE V ROVINĚ V TL DO 0,15M</t>
  </si>
  <si>
    <t>18235</t>
  </si>
  <si>
    <t>ROZPROSTŘENÍ ORNICE V ROVINĚ V TL DO 0,50M</t>
  </si>
  <si>
    <t>Zakládání</t>
  </si>
  <si>
    <t>212625</t>
  </si>
  <si>
    <t>TRATIVODY KOMPL Z TRUB Z PLAST HM DN DO 100MM, RÝHA TŘ I</t>
  </si>
  <si>
    <t>21457</t>
  </si>
  <si>
    <t>SANAČNÍ VRSTVY Z KAMENIVA TĚŽENÉHO</t>
  </si>
  <si>
    <t>21461C</t>
  </si>
  <si>
    <t>SEPARAČNÍ GEOTEXTILIE DO 300G/M2</t>
  </si>
  <si>
    <t>21461E</t>
  </si>
  <si>
    <t>SEPARAČNÍ GEOTEXTILIE DO 500G/M2</t>
  </si>
  <si>
    <t>Komunikace pozemní</t>
  </si>
  <si>
    <t>56335</t>
  </si>
  <si>
    <t>VOZOVKOVÉ VRSTVY ZE ŠTĚRKODRTI TL. DO 250MM</t>
  </si>
  <si>
    <t>56930</t>
  </si>
  <si>
    <t>ZPEVNĚNÍ KRAJNIC ZE ŠTĚRKODRTI</t>
  </si>
  <si>
    <t>56933</t>
  </si>
  <si>
    <t>ZPEVNĚNÍ KRAJNIC ZE ŠTĚRKODRTI TL. DO 150MM</t>
  </si>
  <si>
    <t>582612</t>
  </si>
  <si>
    <t>KRYTY Z BETON DLAŽDIC SE ZÁMKEM ŠEDÝCH TL 80MM DO LOŽE Z KAM</t>
  </si>
  <si>
    <t>582615</t>
  </si>
  <si>
    <t>KRYTY Z BETON DLAŽDIC SE ZÁMKEM BAREV TL 80MM DO LOŽE Z KAM</t>
  </si>
  <si>
    <t>Trubní vedení</t>
  </si>
  <si>
    <t>87427</t>
  </si>
  <si>
    <t>POTRUBÍ Z TRUB PLASTOVÝCH ODPADNÍCH DN DO 100MM</t>
  </si>
  <si>
    <t>Ostatní konstrukce a práce, bourání</t>
  </si>
  <si>
    <t>914161</t>
  </si>
  <si>
    <t>DOPRAVNÍ ZNAČKY ZÁKLADNÍ VELIKOSTI HLINÍKOVÉ FÓLIE TŘ 1 - DODÁVKA A MONTÁŽ</t>
  </si>
  <si>
    <t>914162</t>
  </si>
  <si>
    <t>DOPRAVNÍ ZNAČKY ZÁKLADNÍ VELIKOSTI HLINÍKOVÉ FÓLIE TŘ 1 - MONTÁŽ S PŘEMÍSTĚNÍM</t>
  </si>
  <si>
    <t>914163</t>
  </si>
  <si>
    <t>DOPRAVNÍ ZNAČKY ZÁKLADNÍ VELIKOSTI HLINÍKOVÉ FÓLIE TŘ 1 - DEMONTÁŽ</t>
  </si>
  <si>
    <t>914169</t>
  </si>
  <si>
    <t>DOPRAV ZNAČKY ZÁKL VEL HLINÍK FÓLIE TŘ 1 - NÁJEMNÉ</t>
  </si>
  <si>
    <t>KSDEN</t>
  </si>
  <si>
    <t>914921</t>
  </si>
  <si>
    <t>SLOUPKY A STOJKY DOPRAVNÍCH ZNAČEK Z OCEL TRUBEK DO PATKY - DODÁVKA A MONTÁŽ</t>
  </si>
  <si>
    <t>914923</t>
  </si>
  <si>
    <t>SLOUPKY A STOJKY DZ Z OCEL TRUBEK DO PATKY DEMONTÁŽ</t>
  </si>
  <si>
    <t>914952</t>
  </si>
  <si>
    <t>SLOUPKY A STOJKY DZ Z JÄKL PROF PRO OCEL STOJAN MONT S PŘESUN</t>
  </si>
  <si>
    <t>914953</t>
  </si>
  <si>
    <t>SLOUPKY A STOJKY DZ Z JÄKL PROFILŮ PRO OCEL STOJAN DEMONTÁŽ</t>
  </si>
  <si>
    <t>914959</t>
  </si>
  <si>
    <t>SLOUP A STOJKY DZ Z JÄKL PRO OCEL STOJAN NÁJEMNÉ</t>
  </si>
  <si>
    <t>915211</t>
  </si>
  <si>
    <t>VODOROVNÉ DOPRAVNÍ ZNAČENÍ PLASTEM HLADKÉ - DODÁVKA A POKLÁDKA</t>
  </si>
  <si>
    <t>917224</t>
  </si>
  <si>
    <t>SILNIČNÍ A CHODNÍKOVÉ OBRUBY Z BETONOVÝCH OBRUBNÍKŮ ŠÍŘ 150MM</t>
  </si>
  <si>
    <t>91723</t>
  </si>
  <si>
    <t>OBRUBY Z BETON KRAJNÍKŮ</t>
  </si>
  <si>
    <t>919112</t>
  </si>
  <si>
    <t>ŘEZÁNÍ ASFALTOVÉHO KRYTU VOZOVEK TL DO 100MM</t>
  </si>
  <si>
    <t>931323</t>
  </si>
  <si>
    <t>TĚSNĚNÍ DILATAČ SPAR ASF ZÁLIVKOU MODIFIK PRŮŘ DO 300MM2</t>
  </si>
  <si>
    <t>Poplatky za likvidaci odpadů</t>
  </si>
  <si>
    <t>NEOCEŇOVAT - POPLATKY ZA LIKVIDACŮ ODPADŮ NEKONTAMINOVANÝCH - 17 05 04  VYTĚŽENÉ ZEMINY A HORNINY -  I. TŘÍDA TĚŽITELNOSTI VČETNĚ DOPRAVY</t>
  </si>
  <si>
    <t>NEOCEŇOVAT - POPLATKY ZA LIKVIDACŮ ODPADŮ NEKONTAMINOVANÝCH - 17 03 02  VYBOURANÝ ASFALTOVÝ BETON BEZ DEHTU VČETNĚ DOPRAVY</t>
  </si>
  <si>
    <t>NEOCEŇOVAT - POPLATKY ZA LIKVIDACŮ ODPADŮ NEKONTAMINOVANÝCH - 17 01 01  BETON Z DEMOLIC OBJEKTŮ, ZÁKLADŮ TV VČETNĚ DOPRAVY</t>
  </si>
  <si>
    <t>SO 01-50-02</t>
  </si>
  <si>
    <t>Žst. Rožnov p. R., parkoviště a příjezdová komunikace</t>
  </si>
  <si>
    <t>nákup ornice 
65,25=65.250 [A]</t>
  </si>
  <si>
    <t>zahrnuje veškeré poplatky majiteli zemníku související s nákupem zeminy (nikoliv s otvírkou  
zemníku)</t>
  </si>
  <si>
    <t>840=840.000 [A]</t>
  </si>
  <si>
    <t>chodník: (73*0,1)+(149*0,05)=14.750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</si>
  <si>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</si>
  <si>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chodník: 222*0,2=44.400 [B]</t>
  </si>
  <si>
    <t>76=76.000 [A]</t>
  </si>
  <si>
    <t>113742</t>
  </si>
  <si>
    <t>FRÉZOVÁNÍ ZPEVNĚNÝCH PLOCH ASFALTOVÝCH TL. DO 40MM</t>
  </si>
  <si>
    <t>513=513.000 [A]</t>
  </si>
  <si>
    <t>1413=1 413.000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</si>
  <si>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</si>
  <si>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8=8.000 [A]</t>
  </si>
  <si>
    <t>dovoz nakupované ornice 
(143+212)*0,15=53.250 [A] 
(40)*0,3=12.000 [B] 
Celkem: A+B=65.250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</si>
  <si>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</si>
  <si>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dovoz nakupované ornice, dalších 10km 
65,25*10=652.500 [A]</t>
  </si>
  <si>
    <t>přípojky: (3+3+3+5)*0,8*1=11.200 [A] 
chráničky: (8,2+7,8)*0,8*1=12.800 [B] 
Celkem: A+B=24.000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</si>
  <si>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</si>
  <si>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výměna podloží z vytěžených podkladních vrstev, 
44,4=44.400 [A]</t>
  </si>
  <si>
    <t>(840*0,15)+1413+24=1 563.000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</si>
  <si>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</si>
  <si>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30*0,8*0,55=13.200 [A]</t>
  </si>
  <si>
    <t>přípojky 
(3+3+3+5)*0,8*0,35=3.920 [A]</t>
  </si>
  <si>
    <t>916+975=1 891.000 [A]</t>
  </si>
  <si>
    <t>130*1,1=143.000 [A]</t>
  </si>
  <si>
    <t>položka zahrnuje:  
nutné přemístění ornice z dočasných skládek vzdálených do 50m rozprostření ornice v předepsané tloušťce ve svahu přes 1:5</t>
  </si>
  <si>
    <t>212=212.000 [A]</t>
  </si>
  <si>
    <t>tl. 0,30m, 40=40.000 [A]</t>
  </si>
  <si>
    <t>143+212+40=395.000 [A]</t>
  </si>
  <si>
    <t>85=85.000 [A]</t>
  </si>
  <si>
    <t>(975*0,5)-44,4=443.100 [A]</t>
  </si>
  <si>
    <t>silniční drenáž,  
85*(0,5+0,7+0,5+0,7+0,4)=238.000 [A]</t>
  </si>
  <si>
    <t>1015*1,1=1 116.500 [A]</t>
  </si>
  <si>
    <t>přípojky: (3+3+3+5)*0,8*0,1=1.120 [A] 
chráničky: (8,2+7,8)*0,8*0,1=1.280 [B] 
Celkem: A+B=2.400 [C]</t>
  </si>
  <si>
    <t>561221</t>
  </si>
  <si>
    <t>VÁLCOVANÝ BETON TŘ I TL DO 100MM</t>
  </si>
  <si>
    <t>11*1,2=13.200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</si>
  <si>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</si>
  <si>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vozovka 
82,8+555+185,2+93=916.000 [A]</t>
  </si>
  <si>
    <t>chodník 
34,7+580+11,2+22,7=648.600 [A]</t>
  </si>
  <si>
    <t>vozovka 
(916*1,05)+13,2=975.000 [A]</t>
  </si>
  <si>
    <t>22*0,2*0,2=0.880 [A]</t>
  </si>
  <si>
    <t>- dodání kameniva předepsané kvality a zrnitosti  
- rozprostření a zhutnění vrstvy v předepsané tloušťce  
- zřízení vrstvy bez rozlišení šířky, pokládání vrstvy po etapách</t>
  </si>
  <si>
    <t>440=440.000 [A]</t>
  </si>
  <si>
    <t>574A33</t>
  </si>
  <si>
    <t>ASFALTOVÝ BETON PRO OBRUSNÉ VRSTVY ACO 11 TL. 40MM</t>
  </si>
  <si>
    <t>čtvercová bez zkosených hran tl.60mm šedá 
34,7=34.700 [A]</t>
  </si>
  <si>
    <t>čtvercová bez zkosených hran tl. 80mm barevná 
82,8=82.800 [A]</t>
  </si>
  <si>
    <t>chodník 
580=580.000 [A]</t>
  </si>
  <si>
    <t>vozovka, 555=555.000 [A]</t>
  </si>
  <si>
    <t>drenážní dlažba, 185,2=185.200 [A]</t>
  </si>
  <si>
    <t>vozovka -park.stání 
93=93.000 [A]</t>
  </si>
  <si>
    <t>vodící pás, drážková dlažba šedá 
22,7=22.700 [A]</t>
  </si>
  <si>
    <t>chodník, bezbar 
11,2=11.200 [A]</t>
  </si>
  <si>
    <t>svod drenáže, 3=3.000 [A]</t>
  </si>
  <si>
    <t>přípojky žlabů, 
3+3+5=11.000 [A]</t>
  </si>
  <si>
    <t>(10,2+9,8)*2=40.000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</si>
  <si>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</si>
  <si>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3=3.000 [A]</t>
  </si>
  <si>
    <t>položka zahrnuje dodávku a osazení předepsaného dílce včetně mříže nezahrnuje předepsané podkladní konstrukce</t>
  </si>
  <si>
    <t>89921</t>
  </si>
  <si>
    <t>VÝŠKOVÁ ÚPRAVA POKLOPŮ</t>
  </si>
  <si>
    <t>5=5.000 [A]</t>
  </si>
  <si>
    <t>- položka výškové úpravy zahrnuje všechny nutné práce a materiály pro zvýšení nebo snížení zařízení (včetně nutné úpravy stávajícího povrchu vozovky nebo chodníku).</t>
  </si>
  <si>
    <t>chráničky 
(8,2+7,8)*0,35=5.600 [A]</t>
  </si>
  <si>
    <t>nové DZ 
12=12.000 [A]</t>
  </si>
  <si>
    <t>položka zahrnuje:  
- dodávku a montáž značek v požadovaném provedení</t>
  </si>
  <si>
    <t>provizorní, 10=10.000 [A]</t>
  </si>
  <si>
    <t>položka zahrnuje:  
- dopravu demontované značky z dočasné skládky  
- osazení a montáž značky na místě určeném projektem  
- nutnou opravu poškozených částí nezahrnuje dodávku značky</t>
  </si>
  <si>
    <t>stávající DZ+BUS ozn.:  6+3=9.000 [A] 
provizorní: 10=10.000 [B] 
Celkem: A+B=19.000 [C]</t>
  </si>
  <si>
    <t>Položka zahrnuje odstranění, demontáž a odklizení materiálu s odvozem na předepsané  
místo</t>
  </si>
  <si>
    <t>provizorní DZ 
10*90=900.000 [A]</t>
  </si>
  <si>
    <t>položka zahrnuje sazbu za pronájem dopravních značek a zařízení, počet jednotek je určen jako součin počtu značek a počtu dní použití</t>
  </si>
  <si>
    <t>nové DZ 
6=6.000 [A]</t>
  </si>
  <si>
    <t>položka zahrnuje:  
- sloupky a upevňovací zařízení včetně jejich osazení (betonová patka, zemní práce)</t>
  </si>
  <si>
    <t>stávající DZ 
3=3.000 [A]</t>
  </si>
  <si>
    <t>provizorní DZ, 8=8.000 [A]</t>
  </si>
  <si>
    <t>položka zahrnuje:  
- dopravu demontovaného zařízení z dočasné skládky  
- osazení a montáž zařízení na místě určeném projektem  
- nutnou opravu poškozených částí  
nezahrnuje dodávku sloupku, stojky a upevňovacího zařízení</t>
  </si>
  <si>
    <t>provizorní DZ, 
8*90=720.000 [A]</t>
  </si>
  <si>
    <t>položka zahrnuje sazbu za pronájem dopravních značek a zařízení. Počet měrných jednotek se určí jako součin počtu sloupků a počtu dní použití</t>
  </si>
  <si>
    <t>(9*0,125)+(7*0,5*5)+11=29.625 [A]</t>
  </si>
  <si>
    <t>položka zahrnuje:  
- dodání a pokládku nátěrového materiálu (měří se pouze natíraná plocha)  
- předznačení a reflexní úpravu</t>
  </si>
  <si>
    <t>rozm. 100/10/25, 184=184.000 [A]</t>
  </si>
  <si>
    <t>Položka zahrnuje:  
dodání a pokládku betonových obrubníků o rozměrech předepsaných zadávací dokumentací betonové lože i boční betonovou opěrku.</t>
  </si>
  <si>
    <t>rozm. 100/15/25, 320=320.000 [A]</t>
  </si>
  <si>
    <t>rozm. 100/15/15, 153=153.000 [A]</t>
  </si>
  <si>
    <t>rozm. 100/15-15-25 přechodový 
14=14.000 [A]</t>
  </si>
  <si>
    <t>přídlažbové desky rozm. 50/25/10 
207=207.000 [A]</t>
  </si>
  <si>
    <t>Položka zahrnuje:  
dodání a pokládku betonových krajníků o rozměrech předepsaných zadávací dokumentací betonové lože i boční betonovou opěrku.</t>
  </si>
  <si>
    <t>89=89.000 [A]</t>
  </si>
  <si>
    <t>3+10+12=25.000 [A]</t>
  </si>
  <si>
    <t>odhad, 18=18.000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</si>
  <si>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</si>
  <si>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odhad, 4=4.000 [A]</t>
  </si>
  <si>
    <t>1563*1,8=2 813.400 [A]</t>
  </si>
  <si>
    <t>27,97*2,3=64.331 [A]</t>
  </si>
  <si>
    <t>(18+4+(76*0,15*0,25)+(76*0,25*0,1))*2,6=69.550 [A]</t>
  </si>
  <si>
    <t>SO 01-52-03</t>
  </si>
  <si>
    <t>Žst. Rožnov p. R., úpravy nakládkové plochy</t>
  </si>
  <si>
    <t>11317</t>
  </si>
  <si>
    <t>ODSTRAN KRYTU ZPEVNĚNÝCH PLOCH Z DLAŽEB KOSTEK</t>
  </si>
  <si>
    <t>100*0,12=12.000 [A] , odhad</t>
  </si>
  <si>
    <t>268*0,1=26.800 [A]</t>
  </si>
  <si>
    <t>26,8=26.800 [A]</t>
  </si>
  <si>
    <t>970=970.000 [A]</t>
  </si>
  <si>
    <t>doplnění/vyrovnání podkladní vrstvy tl. do10cm, odhad 20% plochy 
930*0,1*0,2=18.600 [A]</t>
  </si>
  <si>
    <t>90=90.000 [A]</t>
  </si>
  <si>
    <t>587202</t>
  </si>
  <si>
    <t>PŘEDLÁŽDĚNÍ KRYTU Z DROBNÝCH KOSTEK</t>
  </si>
  <si>
    <t>Do lože z cem.malty M25 XF3 a s vyspárováním cementovou zálivkou M10 
970=970.000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</si>
  <si>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</si>
  <si>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rozm.100/15/25 
268=268.000 [A]</t>
  </si>
  <si>
    <t>91772</t>
  </si>
  <si>
    <t>OBRUBA Z DLAŽEBNÍCH KOSTEK DROBNÝCH</t>
  </si>
  <si>
    <t>krajní dvojřádek do bet. lože s opěrou C20/25n XF3, okraje dlažby mimo obrubník, 
25=25.000 [A]</t>
  </si>
  <si>
    <t>Položka zahrnuje:  
dodání a pokládku jedné řady dlažebních kostek o rozměrech předepsaných zadávací  
dokumentací  
betonové lože i boční betonovou opěrku.</t>
  </si>
  <si>
    <t>26,8*1,8=48.240 [A]</t>
  </si>
  <si>
    <t xml:space="preserve">  D.2.1.9</t>
  </si>
  <si>
    <t>Kabelovody, kolektory</t>
  </si>
  <si>
    <t>D.2.1.9</t>
  </si>
  <si>
    <t>SO 01-60-01</t>
  </si>
  <si>
    <t>Žst. Rožnov p. R., kabelovod</t>
  </si>
  <si>
    <t>10364100</t>
  </si>
  <si>
    <t>zemina pro terénní úpravy - tříděná</t>
  </si>
  <si>
    <t>CS ÚRS 2021 02</t>
  </si>
  <si>
    <t>Viz PD D.2.3.2_SO 01-60-01_01-10 
Zemní práce - obsyp šachet (obj) 
(225.581)=225.581 [A] 
Celkem: A=225.581 [B] 
B * 1.8Koeficient množství=406.046 [C]</t>
  </si>
  <si>
    <t>113106011</t>
  </si>
  <si>
    <t>Rozebrání dlažeb při překopech komunikací pro pěší z mozaiky ručně</t>
  </si>
  <si>
    <t>Rozebrání dlažeb a dílců při překopech inženýrských sítí s přemístěním hmot na skládku na vzdálenost do 3 m nebo s naložením na dopravní prostředek ručně komunikací pro pěší s ložem z kameniva nebo živice a s výplní spár z mozaiky</t>
  </si>
  <si>
    <t>Viz PD D.2.3.2_SO 01-60-01_01-10 
Rozebrání chodníku (dl * š) 
trasa f2 - Š5-Š6 
(26.00)*1.80=46.800 [A] 
trasa f2 - Š5-Š6 
(17.00)*2.40=40.800 [B] 
trasa f2 - Š6- 
(3.00)*1.80=5.400 [C] 
Celkem: A+B+C=93.000 [D]</t>
  </si>
  <si>
    <t>1. Ceny jsou určeny pouze pro rozebrání dlažeb včetně odstranění lože po překopech inženýrských sítí z důvodu oprav havárií a přeložek.  
2. Ceny nelze použít pro rozebrání dlažeb při zřízení nových inženýrských sítí.  
3. Ceny nelze použít pro rozebrání dlažeb uložených do betonového lože nebo do cementové malty, které se oceňují cenami 113 10-7030 až -7034, -7430 až -7434 a -7530 až -7534 Odstranění podkladů nebo krytů po překopech zbetonu prostého.  
4. Vcenách nejsou započteny náklady na popř. nutné očištění:  
a) dlažebních nebo mozaikových kostek, které se oceňuje cenami souboru cen 979 07-11 Očištění vybouraných dlažebních kostek části C 01 tohoto katalogu,  
b) betonových, kameninových nebo kamenných desek nebo dlaždic, které se oceňuje cenami souboru cen 979 0 . - . . Očištění vybouraných obrubníků, krajníků, desek nebo dílců části C 01 tohoto katalogu.  
5. Přemístění vybourané dlažby včetně materiálu z lože a spár na vzdálenost přes 3 m se oceňuje cenami souborů cen 997 22-1 Vodorovná doprava suti a vybouraných hmot.</t>
  </si>
  <si>
    <t>115101201</t>
  </si>
  <si>
    <t>Čerpání vody na dopravní výšku do 10 m průměrný přítok do 500 l/min</t>
  </si>
  <si>
    <t>Čerpání vody na dopravní výšku do 10 m s uvažovaným průměrným přítokem do 500 l/min</t>
  </si>
  <si>
    <t>Viz PD D.2.3.2_SO 01-60-01_01-10 
Čerpání vody (dl * p) (p = 10 hod/m) 
(240.00)*10=2 400.000 [A] 
Celkem: A=2 400.000 [B]</t>
  </si>
  <si>
    <t>1.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2. V cenách jsou započteny i náklady montáž a demontáž potrubí nebo hadice v délce do 20 m. Pro převedení vody na vzdálenost větší než 20 m se použijí položky souboru cen 115 00-11 Převedení vody potrubím tohoto katalogu.  
3. V cenách nejsou započteny náklady na zřízení čerpacích jímek nebo projektovaných studní:  
a) kopaných; tyto se oceňují příslušnými cenami části A03 Hloubené vykopávky.  
b) vrtaných; tyto se oceňují příslušnými cenami katalogu 800-2 Zvláštní zakládání objektů.  
4. Doba, po kterou nejsou čerpadla v činnosti, se neoceňuje. Výjimkou je přerušení čerpání vody na dobu do 15 minut jednotlivě; toto přerušení se od doby čerpání neodečítá.  
5. Dopravní výškou vody se rozumí svislá vzdálenost mezi hladinou vody v jímce sníženou čerpáním a vodorovnou rovinou proloženou osou nejvyššího bodu výtlačného potrubí.  
6. Množství jednotek se určuje v hodinách doby, po kterou je jednotlivé čerpadlo, popř. celý soubor čerpadel v činnosti.  
7. Počet měrných jednotek se určí samostatně za každé čerpací místo (jámu, studnu, šachtu).</t>
  </si>
  <si>
    <t>132254205</t>
  </si>
  <si>
    <t>Hloubení zapažených rýh š do 2000 mm v hornině třídy těžitelnosti I skupiny 3 objem do 1000 m3</t>
  </si>
  <si>
    <t>Hloubení zapažených rýh šířky přes 800 do 2 000 mm strojně s urovnáním dna do předepsaného profilu a spádu v hornině třídy těžitelnosti I skupiny 3 přes 500 do 1 000 m3</t>
  </si>
  <si>
    <t>Viz PD D.2.3.2_SO 01-60-01_01-10 
Zemní práce - rýhy (dl * š * v) 
trasa a1 - Š1-technologická budova 
(8.00)*0.70*1.05=5.880 [A] 
trasa b1 - Š1-Š2 
(3.00)*1.30*2.08=8.112 [B] 
trasa b2 - Š2-Š3 
(27.00)*1.30*1.58=55.458 [C] 
trasa b2 - Š2-Š3 
(18.00)*1.30*1.72=40.248 [D] 
trasa b3 - Š3-Š4 
(33.00)*1.30*1.72=73.788 [E] 
trasa b3 - Š3-Š4 
(16.00)*1.90*2.38=72.352 [F] 
trasa c1 - Š2-technologická budova 
(5.00)*0.70*1.05=3.675 [G] 
trasa c1 - Š2-technologická budova 
(9.00)*1.20*1.55=16.740 [H] 
trasa d1 - Š1-Š7 
(9.00)*1.30*1.58=18.486 [I] 
trasa d1 - Š1-Š7 
(35.00)*1.30*1.35=61.425 [J] 
trasa d2 - Š7- 
(2.00)*1.30*1.35=3.510 [K] 
trasa e1 - Š4-Š5 
(21.00)*1.90*1.80=71.820 [L] 
trasa f2 - Š5-Š6 
(26.00)*1.30*2.00=67.600 [M] 
trasa f2 - Š5-Š6 
(17.00)*1.90*2.66=85.918 [N] 
trasa f2 - Š6- 
(3.00)*1.30*2.00=7.800 [O] 
trasa g1 - Š2-Š8 
(8.00)*1.40*2.95=33.040 [P] 
Celkem: A+B+C+D+E+F+G+H+I+J+K+L+M+N+O+P=625.852 [Q]</t>
  </si>
  <si>
    <t>1. V cenách jsou započteny i náklady na případné nutné přemístění výkopku ve výkopišti na vzdálenost do 3 m a na přehození výkopku na přilehlém terénu na vzdálenost do 3 m od osy rýhy nebo naložení na dopravní prostředek.</t>
  </si>
  <si>
    <t>133254104</t>
  </si>
  <si>
    <t>Hloubení šachet zapažených v hornině třídy těžitelnosti I skupiny 3 objem přes 100 m3</t>
  </si>
  <si>
    <t>Hloubení zapažených šachet strojně v hornině třídy těžitelnosti I skupiny 3 přes 100 m3</t>
  </si>
  <si>
    <t>Viz PD D.2.3.2_SO 01-60-01_01-10 
Zemní práce - šachty (dl * š * v) 
Š1 
3.80*4.18*3.20=50.829 [A] 
Š2 
3.80*4.18*3.90=61.948 [B] 
Š3 
2.61*2.61*1.50=10.218 [C] 
Š4 
3.80*4.18*4.05=64.330 [D] 
Š5 
3.80*4.18*4.05=64.330 [E] 
Š6 
3.80*4.18*3.40=54.006 [F] 
Š7 
2.61*2.61*1.50=10.218 [G] 
Š8 
3.20*3.80*4.45=54.112 [H] 
Celkem: A+B+C+D+E+F+G+H=369.991 [I]</t>
  </si>
  <si>
    <t>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t>
  </si>
  <si>
    <t>151101101</t>
  </si>
  <si>
    <t>Zřízení příložného pažení a rozepření stěn rýh hl do 2 m</t>
  </si>
  <si>
    <t>Zřízení pažení a rozepření stěn rýh pro podzemní vedení příložné pro jakoukoliv mezerovitost, hloubky do 2 m</t>
  </si>
  <si>
    <t>Viz PD D.2.3.2_SO 01-60-01_01-10 
Zemní práce - rýhy, pažení (dl * v * p) 
trasa a1 - Š1-technologická budova 
(8.00)*1.05*2=16.800 [A] 
trasa b1 - Š1-Š2 
(3.00)*2.08*2=12.480 [B] 
trasa b2 - Š2-Š3 
(27.00)*1.58*2=85.320 [C] 
trasa b2 - Š2-Š3 
(18.00)*1.72*2=61.920 [D] 
trasa b3 - Š3-Š4 
(33.00)*1.72*2=113.520 [E] 
trasa b3 - Š3-Š4 
(16.00)*2.38*2=76.160 [F] 
trasa c1 - Š2-technologická budova 
(5.00)*1.05*2=10.500 [G] 
trasa c1 - Š2-technologická budova 
(9.00)*1.20*2=21.600 [H] 
trasa d1 - Š1-Š7 
(9.00)*1.58*2=28.440 [I] 
trasa d1 - Š1-Š7 
(35.00)*1.35*2=94.500 [J] 
trasa d2 - Š7- 
(2.00)*1.35*2=5.400 [K] 
trasa e1 - Š4-Š5 
(21.00)*1.80*2=75.600 [L] 
trasa f2 - Š5-Š6 
(26.00)*2.00*2=104.000 [M] 
trasa f2 - Š5-Š6 
(17.00)*2.66*2=90.440 [N] 
trasa f2 - Š6- 
(3.00)*2.00*2=12.000 [O] 
trasa g1 - Š2-Š8 
(8.00)*2.95*2=47.200 [P] 
Zemní práce - šachty, pažení (dl * v) 
Š1 
(3.80*2+4.18*2)*3.20=51.072 [Q] 
Š2 
(3.80*2+4.18*2)*3.90=62.244 [R] 
Š3 
(2.61*2+2.61*2)*1.50=15.660 [S] 
Š4 
(3.80*2+4.18*2)*4.05=64.638 [T] 
Š5 
(3.80*2+4.18*2)*4.05=64.638 [U] 
Š6 
(3.80*2+4.18*2)*3.40=54.264 [V] 
Š7 
(2.61*2+2.61*2)*1.50=15.660 [W] 
Š8 
(3.20*2+3.80*2)*4.45=62.300 [X] 
Celkem: A+B+C+D+E+F+G+H+I+J+K+L+M+N+O+P+Q+R+S+T+U+V+W+X=1 246.356 [Y]</t>
  </si>
  <si>
    <t>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toto se oceňuje příslušnými cenami katalogu 800-2 Zvláštní zakládání objektů.</t>
  </si>
  <si>
    <t>151101111</t>
  </si>
  <si>
    <t>Odstranění příložného pažení a rozepření stěn rýh hl do 2 m</t>
  </si>
  <si>
    <t>Odstranění pažení a rozepření stěn rýh pro podzemní vedení s uložením materiálu na vzdálenost do 3 m od kraje výkopu příložné, hloubky do 2 m</t>
  </si>
  <si>
    <t>151401501</t>
  </si>
  <si>
    <t>Přepažování rozepření při pažení příložném hl do 4 m</t>
  </si>
  <si>
    <t>Přepažování rozepření zapažených stěn výkopů při pažení příložném, hloubky do 4 m</t>
  </si>
  <si>
    <t>Viz PD D.2.3.2_SO 01-60-01_01-10 
Zemní práce - přepažení (obj) 
(625.852)=625.852 [A] 
(369.991)=369.991 [B] 
Celkem: A+B=995.843 [C]</t>
  </si>
  <si>
    <t>1. Ceny jsou určeny pro druhé a každé další přepažování po skončení vykopávky, předepisuje-li je projekt (např. kladení druhého potrubí ve výkopu, nikoliv však drenáže, nebo pro provedení izolace konstrukce nebo ochranné přizdívky apod. ve výkopu).</t>
  </si>
  <si>
    <t>162351103</t>
  </si>
  <si>
    <t>Vodorovné přemístění přes 50 do 500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</si>
  <si>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 do 500 m</t>
  </si>
  <si>
    <t>Viz PD D.2.3.2_SO 01-60-01_01-10 
Zemní práce - přesun (obj) 
(625.852)=625.852 [A] 
(369.991)=369.991 [B] 
(281.262)=281.262 [C] 
Celkem: A+B+C=1 277.105 [D]</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</si>
  <si>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</si>
  <si>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167151111</t>
  </si>
  <si>
    <t>Nakládání výkopku z hornin třídy těžitelnosti I skupiny 1 až 3 přes 100 m3</t>
  </si>
  <si>
    <t>Nakládání, skládání a překládání neulehlého výkopku nebo sypaniny strojně nakládání, množství přes 100 m3, z hornin třídy těžitelnosti I, skupiny 1 až 3</t>
  </si>
  <si>
    <t>Viz PD D.2.3.2_SO 01-60-01_01-10 
Zemní práce - naložení (obj) 
(625.852)=625.852 [A] 
(369.991)=369.991 [B] 
Celkem: A+B=995.843 [C]</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</si>
  <si>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</si>
  <si>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171201201</t>
  </si>
  <si>
    <t>Uložení sypaniny na skládky nebo meziskládky</t>
  </si>
  <si>
    <t>Uložení sypaniny na skládky nebo meziskládky bez hutnění s upravením uložené sypaniny do předepsaného tvaru</t>
  </si>
  <si>
    <t>Viz PD D.2.3.2_SO 01-60-01_01-10 
Zemní práce - deponie (obj) 
(625.852)=625.852 [A] 
(369.991)=369.991 [B] 
Celkem: A+B=995.843 [C]</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</si>
  <si>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</si>
  <si>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174101101</t>
  </si>
  <si>
    <t>Zásyp jam, šachet rýh nebo kolem objektů sypaninou se zhutněním</t>
  </si>
  <si>
    <t>Zásyp sypaninou z jakékoliv horniny strojně s uložením výkopku ve vrstvách se zhutněním jam, šachet, rýh nebo kolem objektů v těchto vykopávkách</t>
  </si>
  <si>
    <t>Viz PD D.2.3.2_SO 01-60-01_01-10 
Zemní práce - zásyp rýh (dl * š * v) 
trasa a1 - Š1-TB 
(8.00)*0.70*0.35=1.960 [A] 
trasa b1 - Š1-Š2 
(3.00)*1.30*0.58=2.262 [B] 
trasa b2 - Š2-Š3 
(27.00)*1.30*0.58=20.358 [C] 
trasa b2 - Š2-Š3 
(18.00)*1.30*0.72=16.848 [D] 
trasa b3 - Š3-Š4 
(33.00)*1.30*0.72=30.888 [E] 
trasa b3 - Š3-Š4 
(16.00)*1.90*1.38=41.952 [F] 
trasa c1 - Š2-TB 
(5.00)*0.70*0.35=1.225 [G] 
trasa c1 - Š2-TB 
(9.00)*1.20*0.85=9.180 [H] 
trasa d1 - Š1-Š7 
(9.00)*1.30*0.58=6.786 [I] 
trasa d1 - Š1-Š7 
(35.00)*1.30*0.35=15.925 [J] 
trasa d2 - Š7- 
(2.00)*1.30*0.35=0.910 [K] 
trasa e1 - Š4-Š5 
(21.00)*1.90*0.7=27.930 [L] 
trasa f2 - Š5-Š6 
(26.00)*1.30*0.9=30.420 [M] 
trasa f2 - Š5-Š6 
(17.00)*1.90*1.56=50.388 [N] 
trasa f2 - Š6- 
(3.00)*1.30*0.9=3.510 [O] 
trasa g1 - Š2-Š8 
(8.00)*1.40*1.85=20.720 [P] 
Mezisoučet: A+B+C+D+E+F+G+H+I+J+K+L+M+N+O+P=281.262 [Q] 
Zemní práce - obsyp šachet (dl * š * v) 
Š1 
(3.80*4.18)*3.20=50.829 [R] 
-(2.80*3.18*2.90)=-25.822 [S] 
Š2 
(3.80*4.18)*3.90=61.948 [T] 
-(2.80*3.18*3.60)=-32.054 [U] 
Š3 
(2.61*2.61)*1.50=10.218 [V] 
-(1.61*1.61*1.50)=-3.888 [W] 
Š4 
(3.80*4.18)*4.05=64.330 [X] 
-(2.80*3.18*2.90)=-25.822 [Y] 
Š5 
(3.80*4.18)*4.05=64.330 [Z] 
-(2.80*3.18*2.90)=-25.822 [AA] 
Š6 
(3.80*4.18)*3.40=54.006 [AB] 
-(2.80*3.18*2.90)=-25.822 [AC] 
Š7 
(2.61*2.61)*1.50=10.218 [AD] 
-(1.61*1.61*1.50)=-3.888 [AE] 
Š8 
(3.80*4.18)*4.45=70.684 [AF] 
-(2.20*2.80*2.90)=-17.864 [AG] 
Mezisoučet: R+S+T+U+V+W+X+Y+Z+AA+AB+AC+AD+AE+AF+AG=225.581 [AH] 
Celkem: A+B+C+D+E+F+G+H+I+J+K+L+M+N+O+P+R+S+T+U+V+W+X+Y+Z+AA+AB+AC+AD+AE+AF+AG=506.843 [AI]</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</si>
  <si>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</si>
  <si>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175151101</t>
  </si>
  <si>
    <t>Obsypání potrubí strojně sypaninou bez prohození, uloženou do 3 m</t>
  </si>
  <si>
    <t>Obsypání potrubí strojně sypaninou z vhodných třídy těžitelnosti I a II, skupiny 1 až 4 nebo materiálem připraveným podél výkopu ve vzdálenosti do 3 m od jeho kraje, pro jakoukoliv hloubku výkopu a míru zhutnění bez prohození sypaniny</t>
  </si>
  <si>
    <t>Viz PD D.2.3.2_SO 01-60-01_01-10 
Zemní práce - zásyp s obsypem (dl * š * v) - kabelovod (dl * š * v * p) 
trasa b1 - Š1-Š2 
(3.00)*1.30*1.50=5.850 [A] 
-(3.00*0.40*0.40*6)=-2.880 [B] 
trasa b2 - Š2-Š3 
(27.00)*1.30*1.00=35.100 [C] 
-(27.00*0.40*0.40*4)=-17.280 [D] 
trasa b2 - Š2-Š3 
(18.00)*1.30*1.00=23.400 [E] 
-(18.00*0.40*0.40*4)=-11.520 [F] 
trasa b3 - Š3-Š4 
(33.00)*1.30*1.00=42.900 [G] 
-(33.00*0.40*0.40*4)=-21.120 [H] 
trasa b3 - Š3-Š4 
(16.00)*1.90*1.00=30.400 [I] 
-(16.00*0.40*0.40*4)=-10.240 [J] 
trasa d1 - Š1-Š7 
(9.00)*1.30*1.00=11.700 [K] 
-(9.00*0.40*0.40*4)=-5.760 [L] 
trasa d1 - Š1-Š7 
(35.00)*1.30*1.00=45.500 [M] 
-(35.00*0.40*0.40*4)=-22.400 [N] 
trasa d2 - Š7- 
(2.00)*1.30*1.00=2.600 [O] 
-(2.00*0.40*0.40*4)=-1.280 [P] 
trasa e1 - Š4-Š5 
(21.00)*1.90*1.00=39.900 [Q] 
-(21.00*0.40*0.40*4)=-13.440 [R] 
trasa f2 - Š5-Š6 
(26.00)*1.30*1.00=33.800 [S] 
-(26.00*0.40*0.40*4)=-16.640 [T] 
trasa f2 - Š5-Š6 
(17.00)*1.90*1.00=32.300 [U] 
-(17.00*0.40*0.40*4)=-10.880 [V] 
trasa f2 - Š6- 
(3.00)*1.30*1.00=3.900 [W] 
-(3.00*0.40*0.40*4)=-1.920 [X] 
trasa g1 - Š2-Š8 
(8.00)*1.40*1.00=11.200 [Y] 
-(8.00*0.40*0.40*2)=-2.560 [Z] 
Mezisoučet: A+B+C+D+E+F+G+H+I+J+K+L+M+N+O+P+Q+R+S+T+U+V+W+X+Y+Z=180.630 [AA] 
Celkem: A+B+C+D+E+F+G+H+I+J+K+L+M+N+O+P+Q+R+S+T+U+V+W+X+Y+Z=180.630 [AB]</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</si>
  <si>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t>
  </si>
  <si>
    <t>58341364</t>
  </si>
  <si>
    <t>kamenivo drcené drobné frakce 2/4</t>
  </si>
  <si>
    <t>Viz PD D.2.3.2_SO 01-60-01_01-10 
Zemní práce - zásyp s obsypem (obj) 
(180.63)=180.630 [A] 
Celkem: A=180.630 [B] 
B * 1.8Koeficient množství=325.134 [C]</t>
  </si>
  <si>
    <t>58344169</t>
  </si>
  <si>
    <t>štěrkodrť frakce 0/32 OTP ČD</t>
  </si>
  <si>
    <t>Viz PD D.2.3.2_SO 01-60-01_01-10 
Zemní práce - zásyp rýh (obj) 
(281.262)=281.262 [A] 
Celkem: A=281.262 [B] 
B * 1.8Koeficient množství=506.272 [C]</t>
  </si>
  <si>
    <t>979071021</t>
  </si>
  <si>
    <t>Očištění dlažebních kostek drobných s původním spárováním kamenivem těženým při překopech inženýrských sítí</t>
  </si>
  <si>
    <t>Očištění vybouraných dlažebních kostek při překopech inženýrských sítí od spojovacího materiálu, s přemístěním hmot na skládku na vzdálenost do 3 m nebo s naložením na dopravní prostředek drobných, s původním vyplněním spár kamenivem těženým</t>
  </si>
  <si>
    <t>1. Ceny jsou určeny pouze pro případy havárií, přeložek nebo běžných oprav inženýrských sítí.  
2. Ceny nelze použít v rámci výstavby nových inženýrských sítí.  
3. V cenách jsou započteny i náklady na odklizení odpadových hmot na hromady.  
4. Přemístění vybouraných dlažebních kostek na vzdálenost přes 3 m se oceňuje cenami souborů cen 997 22-1 Vodorovná doprava suti.</t>
  </si>
  <si>
    <t>213141111</t>
  </si>
  <si>
    <t>Zřízení vrstvy z geotextilie v rovině nebo ve sklonu do 1:5 š do 3 m</t>
  </si>
  <si>
    <t>Zřízení vrstvy z geotextilie  filtrační, separační, odvodňovací, ochranné, výztužné nebo protierozní v rovině nebo ve sklonu do 1:5, šířky do 3 m</t>
  </si>
  <si>
    <t>Viz PD D.2.3.2_SO 01-60-01_01-10 
Geotextílie (dl * š) 
trasa a1 - Š1-technologická budova 
(8.00)*1.20=9.600 [A] 
trasa b1 - Š1-Š2 
(3.00)*1.80=5.400 [B] 
trasa b2 - Š2-Š3 
(27.00)*1.80=48.600 [C] 
trasa b2 - Š2-Š3 
(18.00)*1.80=32.400 [D] 
trasa b3 - Š3-Š4 
(33.00)*1.80=59.400 [E] 
trasa b3 - Š3-Š4 
(16.00)*2.40=38.400 [F] 
trasa c1 - Š2-technologická budova 
(5.00)*1.20=6.000 [G] 
trasa c1 - Š2-technologická budova 
(9.00)*1.75=15.750 [H] 
trasa d1 - Š1-Š7 
(9.00)*1.80=16.200 [I] 
trasa d1 - Š1-Š7 
(35.00)*1.80=63.000 [J] 
trasa d2 - Š7- 
(2.00)*1.80=3.600 [K] 
trasa e1 - Š4-Š5 
(21.00)*2.40=50.400 [L] 
trasa f2 - Š5-Š6 
(26.00)*1.80=46.800 [M] 
trasa f2 - Š5-Š6 
(17.00)*2.40=40.800 [N] 
trasa f2 - Š6- 
(3.00)*1.80=5.400 [O] 
trasa g1 - Š2-Š8 
(8.00)*1.90=15.200 [P] 
Celkem: A+B+C+D+E+F+G+H+I+J+K+L+M+N+O+P=456.950 [Q]</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</si>
  <si>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</si>
  <si>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271572211</t>
  </si>
  <si>
    <t>Podsyp pod základové konstrukce se zhutněním z netříděného štěrkopísku</t>
  </si>
  <si>
    <t>Podsyp pod základové konstrukce se zhutněním a urovnáním povrchu ze štěrkopísku netříděného</t>
  </si>
  <si>
    <t>Viz PD D.2.3.2_SO 01-60-01_01-10 
Kabelovod - podsyp (dl * š * v) 
trasa b1 - Š1-Š2 
(3.00)*1.30*0.10=0.390 [A] 
trasa b2 - Š2-Š3 
(27.00)*1.30*0.10=3.510 [B] 
trasa b2 - Š2-Š3 
(18.00)*1.30*0.10=2.340 [C] 
trasa b3 - Š3-Š4 
(33.00)*1.30*0.10=4.290 [D] 
trasa b3 - Š3-Š4 
(16.00)*1.90*0.10=3.040 [E] 
trasa d1 - Š1-Š7 
(9.00)*1.30*0.10=1.170 [F] 
trasa d1 - Š1-Š7 
(35.00)*1.30*0.10=4.550 [G] 
trasa d2 - Š7- 
(2.00)*1.30*0.10=0.260 [H] 
trasa e1 - Š4-Š5 
(21.00)*1.90*0.10=3.990 [I] 
trasa f2 - Š5-Š6 
(26.00)*1.30*0.10=3.380 [J] 
trasa f2 - Š5-Š6 
(17.00)*1.90*0.10=3.230 [K] 
trasa f2 - Š6- 
(3.00)*1.30*0.10=0.390 [L] 
trasa g1 - Š2-Š8 
(8.00)*1.40*0.10=1.120 [M] 
Mezisoučet: A+B+C+D+E+F+G+H+I+J+K+L+M=31.660 [N] 
Šachty - podsyp (dl * š * v) 
Š1 
(3.10*3.48)*0.15=1.618 [O] 
Š2 
(3.10*3.48)*0.15=1.618 [P] 
Š3 
(1.91*1.91)*0.15=0.547 [Q] 
Š4 
(3.10*3.48)*0.15=1.618 [R] 
Š5 
(3.10*3.48)*0.15=1.618 [S] 
Š6 
(3.10*3.48)*0.15=1.618 [T] 
Š7 
(1.91*1.91)*0.15=0.547 [U] 
Š8 
(2.50*3.10)*0.15=1.163 [V] 
Mezisoučet: O+P+Q+R+S+T+U+V=10.347 [W] 
Celkem: A+B+C+D+E+F+G+H+I+J+K+L+M+O+P+Q+R+S+T+U+V=42.007 [X]</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</si>
  <si>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</si>
  <si>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273321211</t>
  </si>
  <si>
    <t>Základové desky ze ŽB bez zvýšených nároků na prostředí tř. C 12/15</t>
  </si>
  <si>
    <t>Základy z betonu železového (bez výztuže) desky z betonu bez zvláštních nároků na prostředí tř. C 12/15</t>
  </si>
  <si>
    <t>Viz PD D.2.3.2_SO 01-60-01_01-10 
Podbetonování šachty (dl * š * v) 
Š3 
(1.91*1.91)*0.15=0.547 [A] 
Š7 
(1.91*1.91)*0.15=0.547 [B] 
Celkem: A+B=1.094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</si>
  <si>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</si>
  <si>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273362021</t>
  </si>
  <si>
    <t>Výztuž základových desek svařovanými sítěmi Kari</t>
  </si>
  <si>
    <t>Výztuž základů desek ze svařovaných sítí z drátů typu KARI</t>
  </si>
  <si>
    <t>Viz PD D.2.3.2_SO 01-60-01_01-10 
Podbetonování šachty - výztuž (dl * š * m) (m = 5,40 kg/m2) 
Š3 
(1.91*1.91)*5.40*1.2/1000=0.024 [A] 
Š7 
(1.91*1.91)*5.40*1.2/1000=0.024 [B] 
Celkem: A+B=0.048 [C]</t>
  </si>
  <si>
    <t>1. Ceny platí pro desky rovné, snáběhy, hřibové nebo upnuté do žeber včetně výztuže těchto žeber.</t>
  </si>
  <si>
    <t>274313611</t>
  </si>
  <si>
    <t>Základové pásy z betonu tř. C 16/20</t>
  </si>
  <si>
    <t>Základy z betonu prostého pasy betonu kamenem neprokládaného tř. C 16/20</t>
  </si>
  <si>
    <t>Viz PD D.2.3.2_SO 01-60-01_01-10 
Kabelovod - obbetonování (dl * š * v) 
trasa a1 - Š1-technologická budova 
(8.00)*0.70*0.70=3.920 [A] 
-(8.00*0.40*0.40*1)=-1.280 [B] 
trasa c1 - Š2-technologická budova 
(5.00)*0.70*0.70=2.450 [C] 
-(5.00*0.40*0.40*1)=-0.800 [D] 
trasa c1 - Š2-technologická budova 
(9.00)*1.20*0.70=7.560 [E] 
-(9.00*0.40*0.40*2)=-2.880 [F] 
Celkem: A+B+C+D+E+F=8.970 [G]</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</si>
  <si>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</si>
  <si>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69311081</t>
  </si>
  <si>
    <t>geotextilie netkaná separační, ochranná, filtrační, drenážní PES 300g/m2</t>
  </si>
  <si>
    <t>Svislé a kompletní konstrukce</t>
  </si>
  <si>
    <t>341321610</t>
  </si>
  <si>
    <t>Stěny nosné ze ŽB tř. C 30/37</t>
  </si>
  <si>
    <t>Stěny a příčky z betonu železového (bez výztuže) nosné tř. C 30/37</t>
  </si>
  <si>
    <t>Viz PD D.2.3.2_SO 01-60-01_01-10 
Šachty prefabrikované - ŽB krček (dl * š * v) 
Š1 
(0.90*2+1.20*2)*0.15*0.30=0.189 [A] 
Š2 
(0.90*2+1.20*2)*0.15*0.30=0.189 [B] 
Š4 
(0.90*2+1.20*2)*0.15*1.15=0.725 [C] 
Š5 
(0.90*2+1.20*2)*0.15*1.15=0.725 [D] 
Š6 
(0.90*2+1.20*2)*0.15*0.50=0.315 [E] 
Š8 
(0.90*2+1.20*2)*0.15*1.55=0.977 [F] 
Mezisoučet: A+B+C+D+E+F=3.120 [G] 
Celkem: A+B+C+D+E+F=3.120 [H]</t>
  </si>
  <si>
    <t>341351111</t>
  </si>
  <si>
    <t>Zřízení oboustranného bednění nosných stěn</t>
  </si>
  <si>
    <t>Bednění stěn a příček nosných rovné oboustranné za každou stranu zřízení</t>
  </si>
  <si>
    <t>Viz PD D.2.3.2_SO 01-60-01_01-10 
Šachty prefabrikované - ŽB krček, bednění (dl * v * p) 
Š1 
(0.90*2+1.20*2)*0.30*2=2.520 [A] 
Š2 
(0.90*2+1.20*2)*0.30*2=2.520 [B] 
Š4 
(0.90*2+1.20*2)*1.15*2=9.660 [C] 
Š5 
(0.90*2+1.20*2)*1.15*2=9.660 [D] 
Š6 
(0.90*2+1.20*2)*0.50*2=4.200 [E] 
Š8 
(0.90*2+1.20*2)*1.55*2=13.020 [F] 
Celkem: A+B+C+D+E+F=41.580 [G]</t>
  </si>
  <si>
    <t>1. Ceny jsou určeny pro bednění svislé nebo šikmé (odkloněné), půdorysně přímé nebo zalomené ve volném prostranství.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</si>
  <si>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341351112</t>
  </si>
  <si>
    <t>Odstranění oboustranného bednění nosných stěn</t>
  </si>
  <si>
    <t>Bednění stěn a příček nosných rovné oboustranné za každou stranu odstranění</t>
  </si>
  <si>
    <t>341361821</t>
  </si>
  <si>
    <t>Výztuž stěn betonářskou ocelí 10 505</t>
  </si>
  <si>
    <t>Výztuž stěn a příček nosných svislých nebo šikmých, rovných nebo oblých z betonářské oceli 10 505 (R) nebo BSt 500</t>
  </si>
  <si>
    <t>Viz PD D.2.3.2_SO 01-60-01_01-10 
Šachty prefabrikované - ŽB krček, výztuž (obj * m) (m = 100,0 kg/m3) 
(3.12)*100.0/1000=0.312 [A] 
Celkem: A=0.312 [B]</t>
  </si>
  <si>
    <t>591211111</t>
  </si>
  <si>
    <t>Kladení dlažby z kostek drobných z kamene do lože z kameniva těženého tl 50 mm</t>
  </si>
  <si>
    <t>Kladení dlažby z kostek  s provedením lože do tl. 50 mm, s vyplněním spár, s dvojím beraněním a se smetením přebytečného materiálu na krajnici drobných z kamene, do lože z kameniva těženého</t>
  </si>
  <si>
    <t>Viz PD D.2.3.2_SO 01-60-01_01-10 
Zpětné zapravení chodníku (dl * š) 
trasa f2 - Š5-Š6 
(26.00)*1.80=46.800 [A] 
trasa f2 - Š5-Š6 
(17.00)*2.40=40.800 [B] 
trasa f2 - Š6- 
(3.00)*1.80=5.400 [C] 
Celkem: A+B+C=93.000 [D]</t>
  </si>
  <si>
    <t>1. Ceny 591 1.- pro dlažbu zkostek velkých jsou určeny pro dlažbu úhlopříčnou a řádkovou.  
2. Ceny 591 2.- pro dlažbu zkostek drobných jsou určeny pro dlažbu úhlopříčnou, řádkovou a kroužkovou.  
3. Dlažba vějířová zkostek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t>
  </si>
  <si>
    <t>Úpravy povrchů, podlahy a osazování výplní</t>
  </si>
  <si>
    <t>631311133</t>
  </si>
  <si>
    <t>Mazanina tl přes 120 do 240 mm z betonu prostého bez zvýšených nároků na prostředí tř. C 12/15</t>
  </si>
  <si>
    <t>Mazanina z betonu  prostého bez zvýšených nároků na prostředí tl. přes 120 do 240 mm tř. C 12/15</t>
  </si>
  <si>
    <t>Viz PD D.2.3.2_SO 01-60-01_01-10 
Mazanina (dl * š * v) 
Š1 
(2.40*2.78)*0.15=1.001 [A] 
Š2 
(2.40*2.78)*0.15=1.001 [B] 
Š4 
(2.40*2.78)*0.15=1.001 [C] 
Š5 
(2.40*2.78)*0.15=1.001 [D] 
Š6 
(2.40*2.78)*0.15=1.001 [E] 
Š8 
(1.80*2.40)*0.15=0.648 [F] 
Celkem: A+B+C+D+E+F=5.653 [G]</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</si>
  <si>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</si>
  <si>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631319013</t>
  </si>
  <si>
    <t>Příplatek k mazanině tl přes 120 do 240 mm za přehlazení povrchu</t>
  </si>
  <si>
    <t>Příplatek k cenám mazanin  za úpravu povrchu mazaniny přehlazením, mazanina tl. přes 120 do 240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</si>
  <si>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</si>
  <si>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631319197</t>
  </si>
  <si>
    <t>Příplatek k mazanině tl přes 120 do 240 mm za plochu do 5 m2</t>
  </si>
  <si>
    <t>Příplatek k cenám mazanin  za malou plochu do 5 m2 jednotlivě mazanina tl. přes 120 do 240 mm</t>
  </si>
  <si>
    <t>279362021</t>
  </si>
  <si>
    <t>Výztuž základových zdí nosných svařovanými sítěmi Kari</t>
  </si>
  <si>
    <t>Výztuž základových zdí nosných  svislých nebo odkloněných od svislice, rovinných nebo oblých, deskových nebo žebrových, včetně výztuže jejich žeber ze svařovaných sítí z drátů typu KARI</t>
  </si>
  <si>
    <t>Viz PD D.2.3.2_SO 01-60-01_01-10 
Obetonování šachty - výztuž (dl * v * m) (m = 5,40 kg/m2) 
Š3 
(1.91*2+1.91*2)*1.65*5.40*1.2/1000=0.082 [A] 
Š7 
(1.91*2+1.91*2)*1.50*5.40*1.2/1000=0.074 [B] 
Celkem: A+B=0.156 [C]</t>
  </si>
  <si>
    <t>899620121</t>
  </si>
  <si>
    <t>Obetonování plastové šachty z polypropylenu betonem prostým tř. C 12/15 otevřený výkop</t>
  </si>
  <si>
    <t>Obetonování plastových šachet z polypropylenu betonem prostým v otevřeném výkopu, beton tř. C 12/15</t>
  </si>
  <si>
    <t>Viz PD D.2.3.2_SO 01-60-01_01-10 
Obetonování šachty (dl * š * v) - šachta (dl * š * v) 
Š3 
(1.91*1.91)*1.65=6.019 [A] 
-(1.61*1.61*1.65)=-4.277 [B] 
Š7 
(1.91*1.91)*1.50=5.472 [C] 
-(1.61*1.61*1.50)=-3.888 [D] 
Celkem: A+B+C+D=3.326 [E]</t>
  </si>
  <si>
    <t>899620131</t>
  </si>
  <si>
    <t>Obetonování plastové šachty z polypropylenu betonem prostým tř. C 16/20 otevřený výkop</t>
  </si>
  <si>
    <t>Obetonování plastových šachet z polypropylenu betonem prostým v otevřeném výkopu, beton tř. C 16/20</t>
  </si>
  <si>
    <t>Viz PD D.2.3.2_SO 01-60-01_01-10 
Obetonování multikanálu (dl * š * v) - multikanál (dl * š * v * p) 
trasa b1 - Š1-Š2 
(1.00*0.60*0.60)*6=2.160 [A] 
-(1.00*0.40*0.40)*6=-0.960 [B] 
trasa b2 - Š2-Š3 
(1.00*0.60*0.60)*4=1.440 [C] 
-(1.00*0.40*0.40)*4=-0.640 [D] 
trasa b2 - Š2-Š3 
(1.00*0.60*0.60)*4=1.440 [E] 
-(1.00*0.40*0.40)*4=-0.640 [F] 
trasa b3 - Š3-Š4 
(1.00*0.60*0.60)*4=1.440 [G] 
-(1.00*0.40*0.40)*4=-0.640 [H] 
trasa b3 - Š3-Š4 
(1.00*0.60*0.60)*4=1.440 [I] 
-(1.00*0.40*0.40)*4=-0.640 [J] 
trasa d1 - Š1-Š7 
(1.00*0.60*0.60)*4=1.440 [K] 
-(1.00*0.40*0.40)*4=-0.640 [L] 
trasa d1 - Š1-Š7 
(1.00*0.60*0.60)*4=1.440 [M] 
-(1.00*0.40*0.40)*4=-0.640 [N] 
trasa d2 - Š7- 
(1.00*0.60*0.60)*4=1.440 [O] 
-(1.00*0.40*0.40)*4=-0.640 [P] 
trasa e1 - Š4-Š5 
(1.00*0.60*0.60)*4=1.440 [Q] 
-(1.00*0.40*0.40)*4=-0.640 [R] 
trasa f2 - Š5-Š6 
(1.00*0.60*0.60)*4=1.440 [S] 
-(1.00*0.40*0.40)*4=-0.640 [T] 
trasa f2 - Š5-Š6 
(1.00*0.60*0.60)*4=1.440 [U] 
-(1.00*0.40*0.40)*4=-0.640 [V] 
trasa f2 - Š6- 
(1.00*0.60*0.60)*4=1.440 [W] 
-(1.00*0.40*0.40)*4=-0.640 [X] 
trasa g1 - Š2-Š8 
(1.00*0.60*0.60)*2=0.720 [Y] 
-(1.00*0.40*0.40)*2=-0.320 [Z] 
Celkem: A+B+C+D+E+F+G+H+I+J+K+L+M+N+O+P+Q+R+S+T+U+V+W+X+Y+Z=10.400 [AA]</t>
  </si>
  <si>
    <t>899640111</t>
  </si>
  <si>
    <t>Bednění pro obetonování plastových šachet hranatých otevřený výkop</t>
  </si>
  <si>
    <t>Bednění pro obetonování plastových šachet v otevřeném výkopu hranatých</t>
  </si>
  <si>
    <t>Viz PD D.2.3.2_SO 01-60-01_01-10 
Obetonování šachty - bednění (dl * v) 
Š3 
(1.91*2+1.91*2)*1.65=12.606 [A] 
Š7 
(1.91*2+1.91*2)*1.50=11.460 [B] 
Celkem: A+B=24.066 [C]</t>
  </si>
  <si>
    <t>899722114</t>
  </si>
  <si>
    <t>Krytí potrubí z plastů výstražnou fólií z PVC 40 cm</t>
  </si>
  <si>
    <t>Krytí potrubí z plastů výstražnou fólií z PVC šířky 40 cm</t>
  </si>
  <si>
    <t>Viz PD D.2.3.2_SO 01-60-01_01-10 
Výstražná fólie (dl * p) 
(218.00)*2+(22.00)=458.000 [A] 
Celkem: A=458.000 [B]</t>
  </si>
  <si>
    <t>K001</t>
  </si>
  <si>
    <t>D+M Š1 beton (pref.) 2800x3180mm, hl.=2900mm poklop B125 zatížení ZT+P vč. vybavení (dle PD)</t>
  </si>
  <si>
    <t>K002</t>
  </si>
  <si>
    <t>D+M Š2 beton (pref.) 2800x3180mm, hl.=4200mm poklop B125 zatížení ZT+P vč. vybavení (dle PD)</t>
  </si>
  <si>
    <t>K003</t>
  </si>
  <si>
    <t>D+M Š3 plast 1610x1610mm, hl.=1650mm poklop B125 zatížení ZT vč. vybavení (dle PD)</t>
  </si>
  <si>
    <t>K004</t>
  </si>
  <si>
    <t>D+M Š4 beton (pref.) 2800x3180mm, hl.=2900mm poklop D400 zatížení ZT+P vč. vybavení (dle PD)</t>
  </si>
  <si>
    <t>K005</t>
  </si>
  <si>
    <t>D+M Š5 beton (pref.) 2800x3180mm, hl.=2900mm poklop D400 zatížení ZT+P vč. vybavení (dle PD)</t>
  </si>
  <si>
    <t>K006</t>
  </si>
  <si>
    <t>D+M Š6 beton (pref.) 2800x3180mm, hl.=2900mm poklop D400 zatížení ZT+P vč. vybavení (dle PD)</t>
  </si>
  <si>
    <t>K007</t>
  </si>
  <si>
    <t>D+M Š7 plast 1610x1610mm, hl.=1500mm poklop B125 zatížení ZT vč. vybavení (dle PD)</t>
  </si>
  <si>
    <t>K008</t>
  </si>
  <si>
    <t>D+M Š8 beton (pref.) 2800x2200mm, hl.=2900mm poklop B125 zatížení ZT+P vč. vybavení (dle PD)</t>
  </si>
  <si>
    <t>POPLATKY ZA LIKVIDACI ODPADŮ NEKONTAMINOVANÝCH - 17 05 04 VYTĚŽENÉ ZEMINY A HORNINY - II. TŘÍDA TĚŽITELNOSTI VČETNĚ DOPRAVY</t>
  </si>
  <si>
    <t>Viz PD D.2.3.2_SO 01-60-01_01-10 
Zemní práce - přesun (obj) 
(625.852)=625.852 [A] 
(369.991)=369.991 [B] 
-(281.262)=- 281.262 [C] 
Celkem: A+B+C=714.581 [D] 
D * 1.8Koeficient množství=1 286.246 [E]</t>
  </si>
  <si>
    <t>998</t>
  </si>
  <si>
    <t>Přesun hmot</t>
  </si>
  <si>
    <t>998276101</t>
  </si>
  <si>
    <t>Přesun hmot pro trubní vedení z trub z plastických hmot otevřený výkop</t>
  </si>
  <si>
    <t>Přesun hmot pro trubní vedení hloubené z trub z plastických hmot nebo sklolaminátových pro vodovody nebo kanalizace v otevřeném výkopu dopravní vzdálenost do 15 m</t>
  </si>
  <si>
    <t>1. Ceny přesunu hmot nelze užít pro zeminu, sypaniny, štěrkopísek, kamenivo ap. Případná manipulace s tímto materiálem se oceňuje soubory cen 162 ..-.... Vodorovné přemístění výkopku nebo sypaniny katalogu 800-1 Zemní práce.</t>
  </si>
  <si>
    <t>OST</t>
  </si>
  <si>
    <t>Ostatní</t>
  </si>
  <si>
    <t>OST000X10</t>
  </si>
  <si>
    <t>D+M ucpávky chrániček O160 mm proti tlakové vodě vč. doplňků (dle PD)</t>
  </si>
  <si>
    <t>OST000X11</t>
  </si>
  <si>
    <t>D+M požární ucpávky EI 60 DP1 (dle PD)</t>
  </si>
  <si>
    <t>OST000X12</t>
  </si>
  <si>
    <t>D+M ucpávky multikanálu proti tlakové vodě vč. doplňků (dle PD)</t>
  </si>
  <si>
    <t>OST000X3</t>
  </si>
  <si>
    <t>D+M těleso kabelovodu z plastu, multikanál, 9x otvor, vodotěsné provedení se sníženou hořlavostí vč. spojovacích prvjů a doplňků (dle PD)</t>
  </si>
  <si>
    <t>OST000X6</t>
  </si>
  <si>
    <t>D+M dvouplášťová korugovaná chránička O160 mm vč. doplňků (dle PD)</t>
  </si>
  <si>
    <t>OST000X8</t>
  </si>
  <si>
    <t>D+M drenážní polyethylenové trubky O 40 mm vč. doplňků (dle PD)</t>
  </si>
  <si>
    <t>OSTRED01</t>
  </si>
  <si>
    <t>D+M redukce se zatěsněním vstupů multikanálů vč. doplňků (dle PD)</t>
  </si>
  <si>
    <t>OSTUCP03</t>
  </si>
  <si>
    <t>D+M ucpávky multikanálu proti průniku nečištot vč. doplňků (dle PD)</t>
  </si>
  <si>
    <t>OSTŽEB01</t>
  </si>
  <si>
    <t>D+M skládací hliníkový žebřík dl. 5,0 m (dle PD)</t>
  </si>
  <si>
    <t xml:space="preserve">  D.2.2.1</t>
  </si>
  <si>
    <t>Pozemní stavební objekty výpravních budov a budov zastávek</t>
  </si>
  <si>
    <t>D.2.2.1</t>
  </si>
  <si>
    <t>SO 01-71-01</t>
  </si>
  <si>
    <t>Žst. Rožnov opd Radhoštěm, výpravní budova</t>
  </si>
  <si>
    <t>O3</t>
  </si>
  <si>
    <t>SO 01-71-01.01a</t>
  </si>
  <si>
    <t>Žst. Rožnov p. R., výpravní budova - bourací práce</t>
  </si>
  <si>
    <t>713</t>
  </si>
  <si>
    <t>Izolace tepelné</t>
  </si>
  <si>
    <t>713140813</t>
  </si>
  <si>
    <t>Odstranění tepelné izolace střech nadstřešní volně kladené z vláknitých materiálů suchých tl přes 100 mm</t>
  </si>
  <si>
    <t>Odstranění tepelné izolace střech plochých z rohoží, pásů, dílců, desek, bloků nadstřešních izolací volně položených z vláknitých materiálů suchých, tloušťka izolace přes 100 mm</t>
  </si>
  <si>
    <t>Odstranění střešního souvrství - TI (pl)  
653.86=653,860 [A]  
Celkem: A=653,860 [B]</t>
  </si>
  <si>
    <t>762</t>
  </si>
  <si>
    <t>Konstrukce tesařské</t>
  </si>
  <si>
    <t>762331812</t>
  </si>
  <si>
    <t>Demontáž vázaných kcí krovů z hranolů průřezové pl přes 120 do 224 cm2</t>
  </si>
  <si>
    <t>Demontáž vázaných konstrukcí krovů sklonu do 60°  z hranolů, hranolků, fošen, průřezové plochy přes 120 do 224 cm2</t>
  </si>
  <si>
    <t>762342811</t>
  </si>
  <si>
    <t>Demontáž laťování střech z latí osové vzdálenosti do 0,22 m</t>
  </si>
  <si>
    <t>Demontáž bednění a laťování  laťování střech sklonu do 60° se všemi nadstřešními konstrukcemi, z latí průřezové plochy do 25 cm2 při osové vzdálenosti do 0,22 m</t>
  </si>
  <si>
    <t>Demontáž laťování (pl)  
653.86=653,860 [A]  
Celkem: A=653,860 [B]</t>
  </si>
  <si>
    <t>763</t>
  </si>
  <si>
    <t>Konstrukce suché výstavby</t>
  </si>
  <si>
    <t>763111811</t>
  </si>
  <si>
    <t>Demontáž SDK příčky s jednoduchou ocelovou nosnou konstrukcí opláštění jednoduché</t>
  </si>
  <si>
    <t>Demontáž příček ze sádrokartonových desek  s nosnou konstrukcí z ocelových profilů jednoduchých, opláštění jednoduché</t>
  </si>
  <si>
    <t>Vybourání SDK příček (pl)  
(179.56+14.39+1.92)=195,870 [A]  
Celkem: A=195,870 [B]</t>
  </si>
  <si>
    <t>765</t>
  </si>
  <si>
    <t>Krytina skládaná</t>
  </si>
  <si>
    <t>765111801</t>
  </si>
  <si>
    <t>Demontáž krytiny keramické drážkové sklonu do 30° na sucho do suti</t>
  </si>
  <si>
    <t>Demontáž krytiny keramické  drážkové, sklonu do 30° na sucho do suti</t>
  </si>
  <si>
    <t>Demontáž krytiny (pl)  
653.86=653,860 [A]  
Celkem: A=653,860 [B]</t>
  </si>
  <si>
    <t>767</t>
  </si>
  <si>
    <t>Konstrukce zámečnické</t>
  </si>
  <si>
    <t>767661811</t>
  </si>
  <si>
    <t>Demontáž mříží pevných nebo otevíravých</t>
  </si>
  <si>
    <t>Demontáž mříže (pl)  
(1.95)=1,950 [A]  
Celkem: A=1,950 [B]</t>
  </si>
  <si>
    <t>771</t>
  </si>
  <si>
    <t>Podlahy z dlaždic</t>
  </si>
  <si>
    <t>771571810</t>
  </si>
  <si>
    <t>Demontáž podlah z dlaždic keramických kladených do malty</t>
  </si>
  <si>
    <t>Odstranění souvrství podlahy - dlažba (pl)  
1.PP  
(76.36)=76,360 [A]  
1.NP  
(309.67)=309,670 [B]  
2.NP  
(74.92)=74,920 [C]  
Celkem: A+B+C=460,950 [D]</t>
  </si>
  <si>
    <t>962022390</t>
  </si>
  <si>
    <t>Bourání zdiva nadzákladového kamenného na MV nebo MVC do 1 m3</t>
  </si>
  <si>
    <t>Bourání zdiva nadzákladového kamenného na maltu vápennou nebo vápenocementovou, objemu do 1 m3</t>
  </si>
  <si>
    <t>Vybourání zdiva (pl * š)  
0.04*0.05=0,002 [A]  
Celkem: A=0,002 [B]</t>
  </si>
  <si>
    <t>962031133</t>
  </si>
  <si>
    <t>Bourání příček z cihel pálených na MVC tl do 150 mm</t>
  </si>
  <si>
    <t>Bourání příček z cihel, tvárnic nebo příčkovek  z cihel pálených, plných nebo dutých na maltu vápennou nebo vápenocementovou, tl. do 150 mm</t>
  </si>
  <si>
    <t>Vybourání příček (pl)  
(170.76+15.78+25.25+13.11)=224,900 [A]  
Celkem: A=224,900 [B]</t>
  </si>
  <si>
    <t>962032231</t>
  </si>
  <si>
    <t>Bourání zdiva z cihel pálených nebo vápenopískových na MV nebo MVC přes 1 m3</t>
  </si>
  <si>
    <t>Bourání zdiva nadzákladového z cihel nebo tvárnic  z cihel pálených nebo vápenopískových, na maltu vápennou nebo vápenocementovou, objemu přes 1 m3</t>
  </si>
  <si>
    <t>Vybourání zdiva (obj)  
(0.18+0.5+0.49+0.32+2.56+1.95+71.02+0.95+5.3+0.36+31+0.09)=114,720 [A]  
Celkem: A=114,720 [B]</t>
  </si>
  <si>
    <t>963051113</t>
  </si>
  <si>
    <t>Bourání ŽB stropů deskových tl přes 80 mm</t>
  </si>
  <si>
    <t>Bourání železobetonových stropů  deskových, tl. přes 80 mm</t>
  </si>
  <si>
    <t>Vybourání stropu (pl * v)  
1.NP  
(74.92)*0.10=7,492 [A]  
2.NP  
(74.92)*0.10=7,492 [B]  
Celkem: A+B=14,984 [C]</t>
  </si>
  <si>
    <t>965031131</t>
  </si>
  <si>
    <t>Bourání podlah z cihel kladených na plocho pl přes 1 m2</t>
  </si>
  <si>
    <t>Bourání podlah z cihel  bez podkladního lože, s jakoukoliv výplní spár kladených naplocho, plochy přes 1 m2</t>
  </si>
  <si>
    <t>Odstranění souvrství podlahy - dlažba (pl)  
3.NP  
(78.41)=78,410 [A]  
Celkem: A=78,410 [B]</t>
  </si>
  <si>
    <t>965043441</t>
  </si>
  <si>
    <t>Bourání podkladů pod dlažby betonových s potěrem nebo teracem tl do 150 mm pl přes 4 m2</t>
  </si>
  <si>
    <t>Bourání mazanin betonových s potěrem nebo teracem tl. do 150 mm, plochy přes 4 m2</t>
  </si>
  <si>
    <t>Odstranění souvrství podlahy - mazanina (pl * v)  
1.PP  
(76.36)*0.15=11,454 [A]  
1.NP  
(309.67)*0.15=46,451 [B]  
2.NP  
(74.92)*0.15=11,238 [C]  
Celkem: A+B+C=69,143 [D]</t>
  </si>
  <si>
    <t>965049112</t>
  </si>
  <si>
    <t>Příplatek k bourání betonových mazanin za bourání mazanin se svařovanou sítí tl přes 100 mm</t>
  </si>
  <si>
    <t>Bourání mazanin Příplatek k cenám za bourání mazanin betonových se svařovanou sítí, tl. přes 100 mm</t>
  </si>
  <si>
    <t>968072455</t>
  </si>
  <si>
    <t>Vybourání kovových dveřních zárubní pl do 2 m2</t>
  </si>
  <si>
    <t>Vybourání kovových rámů oken s křídly, dveřních zárubní, vrat, stěn, ostění nebo obkladů  dveřních zárubní, plochy do 2 m2</t>
  </si>
  <si>
    <t>Vybourání zárubní (š * v * p)  
1.PP  
(0.8*2.0)=1,600 [A]  
1.NP  
(0.8*2.0)*41=65,600 [B]  
2.NP  
(0.8*2.0)*8=12,800 [C]  
Celkem: A+B+C=80,000 [D]</t>
  </si>
  <si>
    <t>1. V cenách -2244 až -2559 jsou započteny i náklady na vyvěšení křídel.    
2. Cenou -2641 se oceňuje i vybourání nosné ocelové konstrukce pro sádrokartonové příčky.</t>
  </si>
  <si>
    <t>968082017</t>
  </si>
  <si>
    <t>Vybourání plastových rámů oken včetně křídel plochy přes 2 do 4 m2</t>
  </si>
  <si>
    <t>Vybourání plastových rámů oken s křídly, dveřních zárubní, vrat  rámu oken s křídly, plochy přes 2 do 4 m2</t>
  </si>
  <si>
    <t>Vybourání oken (pl)  
45.74=45,740 [A]  
Celkem: A=45,740 [B]</t>
  </si>
  <si>
    <t>1. Ceny neplatí pro oceňování vybourání kovových rámů splastovým povrchem; tyto práce lze oceňovat např. cenami souboru cen 968 07-2 . Vybourání kovových rámů.    
2. Vcenách - 2015 až -2018 jsou započteny i náklady na vyvěšení křídel.</t>
  </si>
  <si>
    <t>978011191</t>
  </si>
  <si>
    <t>Otlučení (osekání) vnitřní vápenné nebo vápenocementové omítky stropů v rozsahu přes 50 do 100 %</t>
  </si>
  <si>
    <t>Otlučení vápenných nebo vápenocementových omítek vnitřních ploch stropů, v rozsahu přes 50 do 100 %</t>
  </si>
  <si>
    <t>Otlučení omítky (pl)  
1.PP  
(76.36)=76,360 [A]  
Celkem: A=76,360 [B]</t>
  </si>
  <si>
    <t>978013161</t>
  </si>
  <si>
    <t>Otlučení (osekání) vnitřní vápenné nebo vápenocementové omítky stěn v rozsahu přes 30 do 50 %</t>
  </si>
  <si>
    <t>Otlučení vápenných nebo vápenocementových omítek vnitřních ploch stěn s vyškrabáním spar, s očištěním zdiva, v rozsahu přes 30 do 50 %</t>
  </si>
  <si>
    <t>Otlučení omítek (dl * v) - otvory (š * v)  
1.PP - místnost (001; 002; 003; 004)  
((18.64)+(23.95)+(16.08)+(17.18))*2.43=184,316 [A]  
-((1.02*2.02)+(1.02*2.02+1.07*2.89+0.9*1.98)+(0.9*1.98)+(1.07*2.89))=-13,869 [B]  
1.NP  
(160.0)*4.00=640,000 [C]  
-(1.2*2.2*10+1.1*3.05*3+1.1*2.2*5)=-48,565 [D]  
2.NP  
(66.38)*4.00=265,520 [E]  
-(1.0*1.68*5+0.8*2.02*6)=-18,096 [F]  
Celkem: A+B+C+D+E+F=1 009,306 [G]</t>
  </si>
  <si>
    <t>POPLATKY ZA LIKVIDACI ODPADŮ NEKONTAMINOVANÝCH - 17 01 07 STAVEBNÍ A DEMOLIČNÍ SUŤ VČETNĚ DOPRAVY</t>
  </si>
  <si>
    <t>997</t>
  </si>
  <si>
    <t>Přesun sutě</t>
  </si>
  <si>
    <t>997002611</t>
  </si>
  <si>
    <t>Nakládání suti a vybouraných hmot</t>
  </si>
  <si>
    <t>Nakládání suti a vybouraných hmot na dopravní prostředek  pro vodorovné přemístění</t>
  </si>
  <si>
    <t>1. Cena platí i pro překládání při lomené dopravě.    
2. Cenu nelze použít při dopravě po železnici, po vodě nebo ručně.</t>
  </si>
  <si>
    <t>997006002</t>
  </si>
  <si>
    <t>Třídění stavebního odpadu na jednotlivé druhy</t>
  </si>
  <si>
    <t>Úprava stavebního odpadu třídění na jednotlivé druhy</t>
  </si>
  <si>
    <t>997013151</t>
  </si>
  <si>
    <t>Vnitrostaveništní doprava suti a vybouraných hmot pro budovy v do 6 m s omezením mechanizace</t>
  </si>
  <si>
    <t>Vnitrostaveništní doprava suti a vybouraných hmot  vodorovně do 50 m svisle s omezením mechanizace pro budovy a haly výšky do 6 m</t>
  </si>
  <si>
    <t>997013219</t>
  </si>
  <si>
    <t>Příplatek k vnitrostaveništní dopravě suti a vybouraných hmot za zvětšenou dopravu suti ZKD 10 m</t>
  </si>
  <si>
    <t>Vnitrostaveništní doprava suti a vybouraných hmot  vodorovně do 50 m Příplatek k cenám -3111 až -3217 za zvětšenou vodorovnou dopravu přes vymezenou dopravní vzdálenost za každých dalších i započatých 10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</si>
  <si>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</si>
  <si>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SO 01-71-01.01b</t>
  </si>
  <si>
    <t>Žst. Rožnov p. R., výpravní budova</t>
  </si>
  <si>
    <t>131351106</t>
  </si>
  <si>
    <t>Hloubení jam nezapažených v hornině třídy těžitelnosti II skupiny 4 objem do 5000 m3 strojně</t>
  </si>
  <si>
    <t>Hloubení nezapažených jam a zářezů strojně s urovnáním dna do předepsaného profilu a spádu v hornině třídy těžitelnosti II skupiny 4 přes 1 000 do 5 000 m3</t>
  </si>
  <si>
    <t>Zemní práce - jáma (předpokládaný obj)  
1180.0=1 180,000 [A]  
Celkem: A=1 180,000 [B]</t>
  </si>
  <si>
    <t>162251122</t>
  </si>
  <si>
    <t>Vodorovné přemístění přes 20 do 50 m výkopku/sypaniny z horniny třídy těžitelnosti II skupiny 4 a 5</t>
  </si>
  <si>
    <t>Vodorovné přemístění výkopku nebo sypaniny po suchu na obvyklém dopravním prostředku, bez naložení výkopku, avšak se složením bez rozhrnutí z horniny třídy těžitelnosti II skupiny 4 a 5 na vzdálenost přes 20 do 50 m</t>
  </si>
  <si>
    <t>Zemní práce - přesun po staveništi (předpokládaný obj)  
(1180)=1 180,000 [A]  
(750)=750,000 [B]  
Celkem: A+B=1 930,000 [C]</t>
  </si>
  <si>
    <t>167151112</t>
  </si>
  <si>
    <t>Nakládání výkopku z hornin třídy těžitelnosti II skupiny 4 a 5 přes 100 m3</t>
  </si>
  <si>
    <t>Nakládání, skládání a překládání neulehlého výkopku nebo sypaniny strojně nakládání, množství přes 100 m3, z hornin třídy těžitelnosti II, skupiny 4 a 5</t>
  </si>
  <si>
    <t>Zemní práce - nakládání (předpokládaný obj)  
(1180)=1 180,000 [A]  
Celkem: A=1 180,000 [B]</t>
  </si>
  <si>
    <t>Zemní práce - uložení na staveništi (předpokládaný obj)  
(1180)=1 180,000 [A]  
Celkem: A=1 180,000 [B]</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</si>
  <si>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</si>
  <si>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Zemní práce - obsyp (předpokládaný obj)  
750.0=750,000 [A]  
Celkem: A=750,000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</si>
  <si>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</si>
  <si>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271532213</t>
  </si>
  <si>
    <t>Podsyp pod základové konstrukce se zhutněním z hrubého kameniva frakce 8 až 16 mm</t>
  </si>
  <si>
    <t>Podsyp pod základové konstrukce se zhutněním a urovnáním povrchu z kameniva hrubého, frakce 8 - 16 mm</t>
  </si>
  <si>
    <t>Základy - deska, podsyp (pl * v)  
skladba G  
1.PP - místnost (001; 002; 003; 004)  
(76.36)*0.10=7,636 [A]  
Celkem: A=7,636 [B]</t>
  </si>
  <si>
    <t>273321511</t>
  </si>
  <si>
    <t>Základové desky ze ŽB bez zvýšených nároků na prostředí tř. C 25/30</t>
  </si>
  <si>
    <t>Základy z betonu železového (bez výztuže) desky z betonu bez zvláštních nároků na prostředí tř. C 25/30</t>
  </si>
  <si>
    <t>Základy - deska (pl * v)  
skladba G  
1.PP - místnost (001; 002; 003; 004)  
(76.36)*0.20=15,272 [A]  
skladba A  
1.NP - místnost (101; 102; 117)  
(129.75)*0.15=19,463 [B]  
skladba A+  
1.NP - místnost (103; 104; 105; 106)  
(33.67)*0.15=5,051 [C]  
skladba B  
1.NP - místnost (111; 112; 116)  
(37.09)*0.15=5,564 [D]  
skladba B+  
1.NP - místnost (107; 108; 113; 114; 115)  
(14.22)*0.15=2,133 [E]  
skladba C  
1.NP - místnost (109; 110)  
(18.22)*0.15=2,733 [F]  
skladba I; J; K; L; M  
(119.60)*0.20=23,920 [G]  
Celkem: A+B+C+D+E+F+G=74,136 [H]</t>
  </si>
  <si>
    <t>273351121</t>
  </si>
  <si>
    <t>Zřízení bednění základových desek</t>
  </si>
  <si>
    <t>Bednění základů desek zřízení</t>
  </si>
  <si>
    <t>Základy - deska, bednění (dl * v)  
skladba I; J; K; L; M  
(52.28)*0.50=26,140 [A]  
Celkem: A=26,140 [B]</t>
  </si>
  <si>
    <t>273351122</t>
  </si>
  <si>
    <t>Odstranění bednění základových desek</t>
  </si>
  <si>
    <t>Bednění základů desek odstranění</t>
  </si>
  <si>
    <t>Základy - deskavýztuž  (m)  
skladba G  
1.PP - místnost (001; 002; 003; 004)  
(76.36)*4.44*2.2/1000=0,746 [A]  
skladba A  
1.NP - místnost (101; 102; 117)  
(129.75)*4.44*2.2/1000=1,267 [B]  
skladba A+  
1.NP - místnost (103; 104; 105; 106)  
(33.67)*4.44*2.2/1000=0,329 [C]  
skladba B  
1.NP - místnost (111; 112; 116)  
(37.09)*4.44*2.2/1000=0,362 [D]  
skladba B+  
1.NP - místnost (107; 108; 113; 114; 115)  
(14.22)*4.44*2.2/1000=0,139 [E]  
skladba C  
1.NP - místnost (109; 110)  
(18.22)*4.44*2.2/1000=0,178 [F]  
skladba I; J; K; L; M  
(119.60)*4.44*2.2/1000=1,168 [G]  
Celkem: A+B+C+D+E+F+G=4,189 [H]</t>
  </si>
  <si>
    <t>274000X1</t>
  </si>
  <si>
    <t>D+M injektáž (dle PD)</t>
  </si>
  <si>
    <t>274321511</t>
  </si>
  <si>
    <t>Základové pasy ze ŽB bez zvýšených nároků na prostředí tř. C 25/30</t>
  </si>
  <si>
    <t>Základy z betonu železového (bez výztuže) pasy z betonu bez zvláštních nároků na prostředí tř. C 25/30</t>
  </si>
  <si>
    <t>ŽB pasy (obj)  
ZP01 - N01  
(42.83)+(1.05)=43,880 [A]  
ZP02 - N01  
(0.21)=0,210 [B]  
Celkem: A+B=44,090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</si>
  <si>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</si>
  <si>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274351121</t>
  </si>
  <si>
    <t>Zřízení bednění základových pasů rovného</t>
  </si>
  <si>
    <t>Bednění základů pasů rovné zřízení</t>
  </si>
  <si>
    <t>ŽB pasy - bednění (pl)  
ZP01  
(53.86+2.99)*2=113,700 [A]  
ZP02 - N01  
(0.39)*2=0,780 [B]  
Celkem: A+B=114,480 [C]</t>
  </si>
  <si>
    <t>1. Ceny jsou určeny pro bednění ve volném prostranství, ve volných nebo zapažených jamách, rýhách a šachtách.    
2. Kruhové nebo obloukové bednění poloměru do 1 m se oceňuje individuálně.</t>
  </si>
  <si>
    <t>274351122</t>
  </si>
  <si>
    <t>Odstranění bednění základových pasů rovného</t>
  </si>
  <si>
    <t>Bednění základů pasů rovné odstranění</t>
  </si>
  <si>
    <t>274361821</t>
  </si>
  <si>
    <t>Výztuž základových pasů betonářskou ocelí 10 505 (R)</t>
  </si>
  <si>
    <t>Výztuž základů pasů z betonářské oceli 10 505 (R) nebo BSt 500</t>
  </si>
  <si>
    <t>ŽB pasy - výztuž (m)  
(1471.40)/1000=1,471 [A]  
Celkem: A=1,471 [B]</t>
  </si>
  <si>
    <t>275321511</t>
  </si>
  <si>
    <t>Základové patky ze ŽB bez zvýšených nároků na prostředí tř. C 25/30</t>
  </si>
  <si>
    <t>Základy z betonu železového (bez výztuže) patky z betonu bez zvláštních nároků na prostředí tř. C 25/30</t>
  </si>
  <si>
    <t>ŽB patky (obj)  
ZA.01  
(12.60)=12,600 [A]  
ZA.02  
(14.69)=14,690 [B]  
Celkem: A+B=27,290 [C]</t>
  </si>
  <si>
    <t>275351121</t>
  </si>
  <si>
    <t>Zřízení bednění základových patek</t>
  </si>
  <si>
    <t>Bednění základů patek zřízení</t>
  </si>
  <si>
    <t>ŽB patky - bednění (pl)  
ZA.01  
(25.20)*2=50,400 [A]  
ZA.02  
(11.75)*2=23,500 [B]  
Celkem: A+B=73,900 [C]</t>
  </si>
  <si>
    <t>275351122</t>
  </si>
  <si>
    <t>Odstranění bednění základových patek</t>
  </si>
  <si>
    <t>Bednění základů patek odstranění</t>
  </si>
  <si>
    <t>275361821</t>
  </si>
  <si>
    <t>Výztuž základových patek betonářskou ocelí 10 505 (R)</t>
  </si>
  <si>
    <t>Výztuž základů patek z betonářské oceli 10 505 (R)</t>
  </si>
  <si>
    <t>ŽB patky - výztuž (m)  
viz výztuž pasů  
Celkem: =</t>
  </si>
  <si>
    <t>279113145</t>
  </si>
  <si>
    <t>Základová zeď tl přes 300 do 400 mm z tvárnic ztraceného bednění včetně výplně z betonu tř. C 20/25</t>
  </si>
  <si>
    <t>Základové zdi z tvárnic ztraceného bednění včetně výplně z betonu  bez zvláštních nároků na vliv prostředí třídy C 20/25, tloušťky zdiva přes 300 do 400 mm</t>
  </si>
  <si>
    <t>Ztracené bednění (pl)  
ZP01 - N02  
(37.57)=37,570 [A]  
Celkem: A=37,570 [B]</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</si>
  <si>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t>
  </si>
  <si>
    <t>279361821</t>
  </si>
  <si>
    <t>Výztuž základových zdí nosných betonářskou ocelí 10 505</t>
  </si>
  <si>
    <t>Výztuž základových zdí nosných  svislých nebo odkloněných od svislice, rovinných nebo oblých, deskových nebo žebrových, včetně výztuže jejich žeber z betonářské oceli 10 505 (R) nebo BSt 500</t>
  </si>
  <si>
    <t>Ztracené bednění - výztuž (pl * m) (m = 50,0 kg/m2)  
ZP01 - N02  
(37.57)*50.0/1000=1,879 [A]  
Celkem: A=1,879 [B]</t>
  </si>
  <si>
    <t>13010218</t>
  </si>
  <si>
    <t>tyč ocelová plochá jakost S235JR (11 375) 50x5mm</t>
  </si>
  <si>
    <t>Prvky přístřešku (dl * m) (m = 2,00 kg/m)  
06 - P 5x50  
(16.8)*2/1000=0,034 [A]  
Celkem: A=0,034 [B]  
B * 1.2Koeficient množství=0,041 [C]</t>
  </si>
  <si>
    <t>13010246</t>
  </si>
  <si>
    <t>tyč ocelová plochá jakost S235JR (11 375) 60x10mm</t>
  </si>
  <si>
    <t>Prvky přístřešku (dl * m) (m = 4,71 kg/m)  
09 - P 10x60  
(8.64)*4.71/1000=0,041 [A]  
Celkem: A=0,041 [B]  
B * 1.2Koeficient množství=0,049 [C]</t>
  </si>
  <si>
    <t>13010286</t>
  </si>
  <si>
    <t>tyč ocelová plochá jakost S235JR (11 375) 100x8mm</t>
  </si>
  <si>
    <t>Prvky přístřešku (dl * m) (m = 6,28 kg/m)  
10 - P 8x100  
(13.2)*6.28/1000=0,083 [A]  
Celkem: A=0,083 [B]  
B * 1.2Koeficient množství=0,100 [C]</t>
  </si>
  <si>
    <t>13010308</t>
  </si>
  <si>
    <t>tyč ocelová plochá jakost S235JR (11 375) 140x10mm</t>
  </si>
  <si>
    <t>Prvky přístřešku (dl * m) (m = 10,99 kg/m)  
08 - P 10x140  
(1.68)*10.99/1000=0,018 [A]  
Celkem: A=0,018 [B]  
B * 1.2Koeficient množství=0,022 [C]</t>
  </si>
  <si>
    <t>13010322</t>
  </si>
  <si>
    <t>tyč ocelová plochá jakost S235JR (11 375) 160x8mm</t>
  </si>
  <si>
    <t>Prvky přístřešku (dl * m) (m = 10,05 kg/m)  
11 - P 8x160  
(0.32)*10.05/1000=0,003 [A]  
Celkem: A=0,003 [B]  
B * 1.2Koeficient množství=0,004 [C]</t>
  </si>
  <si>
    <t>13010324</t>
  </si>
  <si>
    <t>tyč ocelová plochá jakost S235JR (11 375) 180x8mm</t>
  </si>
  <si>
    <t>Prvky přístřešku (dl * m) (m = 11,31 kg/m)  
12 - P 8x180  
(0.36)*11.31/1000=0,004 [A]  
Celkem: A=0,004 [B]  
B * 1.2Koeficient množství=0,005 [C]</t>
  </si>
  <si>
    <t>13010754</t>
  </si>
  <si>
    <t>ocel profilová jakost S235JR (11 375) průřez IPE 220</t>
  </si>
  <si>
    <t>Prvky přístřešku (dl * m) (m = 26,20 kg/m)  
02 - IPE 220  
(216.65)*26.2/1000=5,676 [A]  
Celkem: A=5,676 [B]  
B * 1.2Koeficient množství=6,811 [C]</t>
  </si>
  <si>
    <t>13010940</t>
  </si>
  <si>
    <t>ocel profilová jakost S235JR (11 375) průřez UPE 220</t>
  </si>
  <si>
    <t>Prvky přístřešku (dl * m) (m = 26,60 kg/m)  
01 - UPE 220  
(55.5)*26.6/1000=1,476 [A]  
Celkem: A=1,476 [B]  
B * 1.2Koeficient množství=1,771 [C]</t>
  </si>
  <si>
    <t>13010954</t>
  </si>
  <si>
    <t>ocel profilová jakost S235JR (11 375) průřez HEA 140</t>
  </si>
  <si>
    <t>Prvky přístřešku (dl * m) (m = 24,70 kg/m)  
04 - HEA 140  
(80.1)*24.7/1000=1,978 [A]  
Celkem: A=1,978 [B]  
B * 1.2Koeficient množství=2,374 [C]</t>
  </si>
  <si>
    <t>13010976</t>
  </si>
  <si>
    <t>ocel profilová jakost S235JR (11 375) průřez HEB 160</t>
  </si>
  <si>
    <t>Prvky přístřešku (dl * m) (m = 42,60 kg/m)  
05 - HEB 160  
(6.54)*42.6/1000=0,279 [A]  
Celkem: A=0,279 [B]  
B * 1.2Koeficient množství=0,335 [C]</t>
  </si>
  <si>
    <t>13321033</t>
  </si>
  <si>
    <t>tyč ocelová plochá jakost S235JR (11 375) 130x10mm</t>
  </si>
  <si>
    <t>Prvky přístřešku (dl * m) (m = 10,21 kg/m)  
07 - P 10x130  
(0.72)*10.21/1000=0,007 [A]  
Celkem: A=0,007 [B]  
B * 1.2Koeficient množství=0,008 [C]</t>
  </si>
  <si>
    <t>14011019</t>
  </si>
  <si>
    <t>trubka ocelová bezešvá hladká jakost 11 353 42,4x3,2mm</t>
  </si>
  <si>
    <t>Prvky přístřešku (dl)  
03 - CHS 42.4/3.2  
(85.5)=85,500 [A]  
Celkem: A=85,500 [B]  
B * 1.2Koeficient množství=102,600 [C]</t>
  </si>
  <si>
    <t>311235161</t>
  </si>
  <si>
    <t>Zdivo jednovrstvé z cihel broušených přes P10 do P15 na tenkovrstvou maltu tl 300 mm</t>
  </si>
  <si>
    <t>Zdivo jednovrstvé z cihel děrovaných broušených na celoplošnou tenkovrstvou maltu, pevnost cihel přes P10 do P15, tl. zdiva 300 mm</t>
  </si>
  <si>
    <t>Stěna nosná (dl * v) - otvory (š * v)  
výpravní budova  
1.NP  
(0.58)*2.00=1,160 [A]  
technická budova  
1.NP  
(8.15+8.15)*4.00=65,200 [B]  
Celkem: A+B=66,360 [C]</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</si>
  <si>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Vcenách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t>
  </si>
  <si>
    <t>311235221</t>
  </si>
  <si>
    <t>Zdivo jednovrstvé z cihel broušených přes P10 do P15 na tenkovrstvou maltu tl 440 mm</t>
  </si>
  <si>
    <t>Zdivo jednovrstvé z cihel děrovaných broušených na celoplošnou tenkovrstvou maltu, pevnost cihel přes P10 do P15, tl. zdiva 440 mm</t>
  </si>
  <si>
    <t>Stěna nosná (dl * v) - otvory (š * v)  
výpravní budova  
1.NP  
(1.00)*3.00=3,000 [A]  
(0.91)*3.60=3,276 [B]  
(8.15)*0.75=6,113 [C]  
Celkem: A+B+C=12,389 [D]</t>
  </si>
  <si>
    <t>311238652</t>
  </si>
  <si>
    <t>Zdivo jednovrstvé tepelně izolační z cihel broušených P8 s vnitřní izolací z minerální vlny na tenkovrstvou maltu U přes 0,14 do 0,18 W/m2K tl 380 mm</t>
  </si>
  <si>
    <t>Zdivo jednovrstvé tepelně izolační z cihel děrovaných broušených s integrovanou izolací z hydrofobizované minerální vlny na tenkovrstvou maltu, součinitel prostupu tepla U přes 0,14 do 0,18, pevnost cihel P8, tl. zdiva 380 mm</t>
  </si>
  <si>
    <t>Stěna nosná (dl * v) - otvory (š * v)  
technická budova  
1.NP  
(14.7*2+9.05*2+2.40)*1.00=49,900 [A]  
Celkem: A=49,900 [B]</t>
  </si>
  <si>
    <t>311238654</t>
  </si>
  <si>
    <t>Zdivo jednovrstvé tepelně izolační z cihel broušených P8 s vnitřní izolací z minerální vlny na tenkovrstvou maltu U přes 0,14 do 0,18 W/m2K tl 440 mm</t>
  </si>
  <si>
    <t>Zdivo jednovrstvé tepelně izolační z cihel děrovaných broušených s integrovanou izolací z hydrofobizované minerální vlny na tenkovrstvou maltu, součinitel prostupu tepla U přes 0,14 do 0,18, pevnost cihel P8,tl. zdiva 440 mm</t>
  </si>
  <si>
    <t>Stěna nosná (dl * v) - otvory (š * v)  
výpravní budova  
1.NP  
(8.15)*4.25=34,638 [A]  
2.NP  
(8.15)*1.95=15,893 [B]  
technická budova  
1.NP  
(14.7*2+9.05*2+2.40)*3.00=149,700 [C]  
-(1.25*3*5+1.25*2.25+1.2*0.6+1.75*3.1)=-27,708 [D]  
Celkem: A+B+C+D=172,523 [E]</t>
  </si>
  <si>
    <t>311238656</t>
  </si>
  <si>
    <t>Zdivo jednovrstvé tepelně izolační z cihel broušených P8 s vnitřní izolací z minerální vlny na tenkovrstvou maltu U do 0,14 W/m2K tl 500 mm</t>
  </si>
  <si>
    <t>Zdivo jednovrstvé tepelně izolační z cihel děrovaných broušených s integrovanou izolací z hydrofobizované minerální vlny na tenkovrstvou maltu, součinitel prostupu tepla U do 0,14, pevnost cihel P8, tl. zdiva 500 mm</t>
  </si>
  <si>
    <t>Stěna nosná (dl * v) - otvory (š * v)  
výpravní budova  
1.NP  
(1.10)*3.00=3,300 [A]  
(0.77+0.90+0.57)*3.60=8,064 [B]  
2.NP  
(0.70)*2.00=1,400 [C]  
3.NP  
(11.13*2+8.60*2)*0.50=19,730 [D]  
(8.60)*2.25=19,350 [E]  
-(0.6*1.15*4)=-2,760 [F]  
Celkem: A+B+C+D+E+F=49,084 [G]</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</si>
  <si>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Jednotka U (W/m2K) - součinitel prostupu tepla udává tepelně izolační vlastnosti neomítnutého zdiva při praktické vlhkosti.</t>
  </si>
  <si>
    <t>311238969</t>
  </si>
  <si>
    <t>Zakládací vrstva zdiva z cihel broušených hydrofobizovaných s integrovanou izolací tloušťky 380 mm</t>
  </si>
  <si>
    <t>Zakládací vrstva z hydrofobizovaných broušených cihel s integrovanou izolací výšky 250 mm, tloušťky 380 mm</t>
  </si>
  <si>
    <t>Stěna nosná - zakládací vrstva (dl)  
technická budova  
1.NP  
(8.15+8.15)=16,300 [A]  
Celkem: A=16,300 [B]</t>
  </si>
  <si>
    <t>311238971</t>
  </si>
  <si>
    <t>Zakládací vrstva zdiva z cihel broušených hydrofobizovaných s integrovanou izolací tloušťky 440 mm</t>
  </si>
  <si>
    <t>Zakládací vrstva z hydrofobizovaných broušených cihel s integrovanou izolací výšky 250 mm, tloušťky 440 mm</t>
  </si>
  <si>
    <t>Stěna nosná - zakládací vrstva (dl)  
výpravní budova  
1.NP  
(8.15)=8,150 [A]  
technická budova  
1.NP  
(14.70)*2+(9.05)*2+(2.40)=49,900 [B]  
Celkem: A+B=58,050 [C]</t>
  </si>
  <si>
    <t>317168022</t>
  </si>
  <si>
    <t>Překlad keramický plochý š 145 mm dl 1250 mm</t>
  </si>
  <si>
    <t>Překlady keramické ploché osazené do maltového lože, výšky překladu 71 mm šířky 145 mm, délky 1250 mm</t>
  </si>
  <si>
    <t>Překlad systémový (p * p)  
1.NP  
P5  
(1)*7=7,000 [A]  
Celkem: A=7,000 [B]</t>
  </si>
  <si>
    <t>317168052</t>
  </si>
  <si>
    <t>Překlad keramický vysoký v 238 mm dl 1250 mm</t>
  </si>
  <si>
    <t>Překlady keramické vysoké osazené do maltového lože, šířky překladu 70 mm výšky 238 mm, délky 1250 mm</t>
  </si>
  <si>
    <t>Překlad systémový (p * p)  
1.NP  
P3  
(5)*3=15,000 [A]  
P7  
(4)*2=8,000 [B]  
P8  
(6)*3=18,000 [C]  
2.NP  
P3  
(5)*1=5,000 [D]  
Celkem: A+B+C+D=46,000 [E]</t>
  </si>
  <si>
    <t>317168053</t>
  </si>
  <si>
    <t>Překlad keramický vysoký v 238 mm dl 1500 mm</t>
  </si>
  <si>
    <t>Překlady keramické vysoké osazené do maltového lože, šířky překladu 70 mm výšky 238 mm, délky 1500 mm</t>
  </si>
  <si>
    <t>Překlad systémový (p * p)  
1.NP  
P1  
(5)*7=35,000 [A]  
Celkem: A=35,000 [B]</t>
  </si>
  <si>
    <t>317168054</t>
  </si>
  <si>
    <t>Překlad keramický vysoký v 238 mm dl 1750 mm</t>
  </si>
  <si>
    <t>Překlady keramické vysoké osazené do maltového lože, šířky překladu 70 mm výšky 238 mm, délky 1750 mm</t>
  </si>
  <si>
    <t>Překlad systémový (p * p)  
1.NP  
P4  
(6)*2=12,000 [A]  
P10  
(5)*2=10,000 [B]  
Celkem: A+B=22,000 [C]</t>
  </si>
  <si>
    <t>317168056</t>
  </si>
  <si>
    <t>Překlad keramický vysoký v 238 mm dl 2250 mm</t>
  </si>
  <si>
    <t>Překlady keramické vysoké osazené do maltového lože, šířky překladu 70 mm výšky 238 mm, délky 2250 mm</t>
  </si>
  <si>
    <t>Překlad systémový (p * p)  
1.NP  
P2  
(5)*2=10,000 [A]  
Celkem: A=10,000 [B]</t>
  </si>
  <si>
    <t>317168058</t>
  </si>
  <si>
    <t>Překlad keramický vysoký v 238 mm dl 2750 mm</t>
  </si>
  <si>
    <t>Překlady keramické vysoké osazené do maltového lože, šířky překladu 70 mm výšky 238 mm, délky 2750 mm</t>
  </si>
  <si>
    <t>Překlad systémový (p * p)  
1.NP  
P6  
(4)*1=4,000 [A]  
Celkem: A=4,000 [B]</t>
  </si>
  <si>
    <t>317234410</t>
  </si>
  <si>
    <t>Vyzdívka mezi nosníky z cihel pálených na MC</t>
  </si>
  <si>
    <t>Vyzdívka mezi nosníky cihlami pálenými  na maltu cementovou</t>
  </si>
  <si>
    <t>Překlad ocelový - vyzdívka (dl * š * v)  
otvor 1  
(3.16)*0.46*0.24=0,349 [A]  
otvor 2  
(3.71)*0.46*0.32=0,546 [B]  
otvor 3  
(3.20)*0.46*0.24=0,353 [C]  
Celkem: A+B+C=1,248 [D]</t>
  </si>
  <si>
    <t>317944325</t>
  </si>
  <si>
    <t>Válcované nosníky č.24 a vyšší dodatečně osazované do připravených otvorů</t>
  </si>
  <si>
    <t>Válcované nosníky dodatečně osazované do připravených otvorů  bez zazdění hlav č. 24 a vyšší</t>
  </si>
  <si>
    <t>Překlad ocelový (dl * m)  
otvor 1  
(9.48)*36.20/1000=0,343 [A]  
(28.80)*2.00/1000=0,058 [B]  
(14.20)*5.80/1000=0,082 [C]  
(0.64)*6.30/1000=0,004 [D]  
Mezisoučet: A+B+C+D=0,487 [E]  
otvor 2  
(11.13)*61.00/1000=0,679 [F]  
(28.40)*2.00/1000=0,057 [G]  
(7.10)*5.80/1000=0,041 [H]  
(9.42)*33.70/1000=0,317 [I]  
(0.32)*6.30/1000=0,002 [J]  
(1.00)*11.80/1000=0,012 [K]  
Mezisoučet: F+G+H+I+J+K=1,108 [L]  
otvor 3  
(9.60)*36.20/1000=0,348 [M]  
(28.80)*2.00/1000=0,058 [N]  
(14.20)*5.80/1000=0,082 [O]  
(0.64)*6.30/1000=0,004 [P]  
Mezisoučet: M+N+O+P=0,492 [Q]  
Celkem: A+B+C+D+F+G+H+I+J+K+M+N+O+P=2,087 [R]</t>
  </si>
  <si>
    <t>317998135</t>
  </si>
  <si>
    <t>Tepelná izolace mezi překlady v 24 cm z XPS tl 100 mm</t>
  </si>
  <si>
    <t>Izolace tepelná mezi překlady  z extrudovaného polystyrenu výšky 24 cm, tloušťky 100 mm</t>
  </si>
  <si>
    <t>Překlad systémový - TI (dl * p)  
1.NP - P1; P2; P3; P4; P8; P10  
(1.50)*7+(2.25)*2+(1.25)*3+(1.75)*2+(1.25)*3+(1.75)*2=29,500 [A]  
2.NP - P3  
(1.25)*1=1,250 [B]  
Celkem: A+B=30,750 [C]</t>
  </si>
  <si>
    <t>319231216</t>
  </si>
  <si>
    <t>Dodatečná izolace PE fólií zdiva cihelného tl přes 1000 do 1300 mm podřezáním řetězovou pilou</t>
  </si>
  <si>
    <t>Dodatečná izolace zdiva podřezáním řetězovou pilou zdiva cihelného, tloušťky přes 1 000 do 1 300 mm</t>
  </si>
  <si>
    <t>Podřezání zdiva (pl)  
75.0=75,000 [A]  
Celkem: A=75,000 [B]</t>
  </si>
  <si>
    <t>1. Vcenách 319 2 . -11 Dodatečná izolace zdiva ručním podbouráním jsou započteny náklady na vybourání pásu zdiva, vyrovnání cementovým potěrem, polyetylenovou fólii a dodatečné vyzdění zdiva.    
2. Vcenách 319 23-12 Dodatečná izolace zdiva podřezáním řetězovou pilou jsou započteny i náklady na dodání polyetylenové fólie.    
3. Vcenách 319 20-12 Dodatečná izolace zdiva zarážením nerezových plechů jsou započteny i náklady na dodání nerezových chrom-niklových plechů.    
4. Doprava suti se oceňuje cenami souborů cen 997 01-3 Vnitrostaveništní doprava suti a 997 01-35 Odvoz suti části B01 katalogu 801-3 Budovy a haly-bourání konstrukcí.</t>
  </si>
  <si>
    <t>331231115</t>
  </si>
  <si>
    <t>Zdivo pilířů z cihel dl 290 mm pevnosti P 7,5 až 15 na SMS 5 MPa</t>
  </si>
  <si>
    <t>Pilíře volně stojící z cihel pálených  čtyřhranné až osmihranné (průřezu čtverce, T nebo kříže) pravoúhlé pod omítku nebo režné, bez spárování z cihel plných dl. 290 mm P 7 až P 15 M I, na maltu ze suché směsi 5 MPa</t>
  </si>
  <si>
    <t>Pilíř (dl * š * v)  
výpravní budova  
1.NP  
(0.76*0.53)*4.25=1,712 [A]  
Celkem: A=1,712 [B]</t>
  </si>
  <si>
    <t>341321410</t>
  </si>
  <si>
    <t>Stěny nosné ze ŽB tř. C 25/30</t>
  </si>
  <si>
    <t>Stěny a příčky z betonu železového (bez výztuže) nosné tř. C 25/30</t>
  </si>
  <si>
    <t>ŽB stěny (obj)  
ZS01 - N02  
(0.13)=0,130 [A]  
ZS01 - N03  
(1.49)=1,490 [B]  
ZS01 - N04  
(4.71)=4,710 [C]  
ZS01 - N05  
(0.39)=0,390 [D]  
ZS01 - N06  
(1.58)=1,580 [E]  
ZS01 - N07  
(1.73)+(2.42)+(0.90)=5,050 [F]  
Celkem: A+B+C+D+E+F=13,350 [G]</t>
  </si>
  <si>
    <t>ŽB stěny - bednění (pl * p)  
ZS01 - N02  
(2.69)*2=5,380 [A]  
ZS01 - N03  
(9.97)*2=19,940 [B]  
ZS01 - N04  
(23.61)*2=47,220 [C]  
ZS01 - N05  
(1.85)*2=3,700 [D]  
ZS01 - N06  
(7.35)*2=14,700 [E]  
ZS01 - N07  
(5.78)*2+(8.10)*2+(2.99)*2=33,740 [F]  
Celkem: A+B+C+D+E+F=124,680 [G]</t>
  </si>
  <si>
    <t>1. Ceny jsou určeny pro bednění svislé nebo šikmé (odkloněné), půdorysně přímé nebo zalomené ve volném prostranství.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</si>
  <si>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83</t>
  </si>
  <si>
    <t>341362021</t>
  </si>
  <si>
    <t>Výztuž stěn svařovanými sítěmi Kari</t>
  </si>
  <si>
    <t>Výztuž stěn a příček nosných svislých nebo šikmých, rovných nebo oblých ze svařovaných sítí z drátů typu KARI</t>
  </si>
  <si>
    <t>ŽB stěny - výztuž (pl * m) (m = 4,44 kg/m2)  
ZS01 - N02  
(2.69)*4.44*2.2/1000=0,026 [A]  
ZS01 - N03  
(9.97)*4.44*2.2/1000=0,097 [B]  
ZS01 - N04  
(23.61)*4.44*2.2/1000=0,231 [C]  
ZS01 - N05  
(1.85)*4.44*2.2/1000=0,018 [D]  
ZS01 - N06  
(7.35)*4.44*2.2/1000=0,072 [E]  
ZS01 - N07  
((5.78)+(8.10)+(2.99))*4.44*2.2/1000=0,165 [F]  
Celkem: A+B+C+D+E+F=0,609 [G]</t>
  </si>
  <si>
    <t>84</t>
  </si>
  <si>
    <t>342241112</t>
  </si>
  <si>
    <t>Příčky z cihel plných lícových P 60 dl 290 mm pevnosti na MVC včetně spárování tl 140 mm</t>
  </si>
  <si>
    <t>Příčky nebo přizdívky jednoduché z cihel nebo příčkovek pálených  na maltu MVC nebo MC lícových, včetně spárování dl. 290 mm (český formát 290x140x65 mm) plných, tl. 140 mm</t>
  </si>
  <si>
    <t>Přizdívka (dl * v)  
výpravní budova  
1.NP  
(0.53+0.53+0.45)*2.00=3,020 [A]  
Celkem: A=3,020 [B]</t>
  </si>
  <si>
    <t>85</t>
  </si>
  <si>
    <t>342244201</t>
  </si>
  <si>
    <t>Příčka z cihel broušených na tenkovrstvou maltu tloušťky 80 mm</t>
  </si>
  <si>
    <t>Příčky jednoduché z cihel děrovaných  broušených, na tenkovrstvou maltu, pevnost cihel do P15, tl. příčky 80 mm</t>
  </si>
  <si>
    <t>Stěna nenosná (dl * v) - otvory (š * v)  
výpravní budova  
1.NP  
(0.95+1.09)*4.25=8,670 [A]  
-(0.9*2.02)=-1,818 [B]  
Celkem: A+B=6,852 [C]</t>
  </si>
  <si>
    <t>1. Množství jednotek se určuje v m2 plochy konstrukce.</t>
  </si>
  <si>
    <t>86</t>
  </si>
  <si>
    <t>342244211</t>
  </si>
  <si>
    <t>Příčka z cihel broušených na tenkovrstvou maltu tloušťky 115 mm</t>
  </si>
  <si>
    <t>Příčky jednoduché z cihel děrovaných  broušených, na tenkovrstvou maltu, pevnost cihel do P15, tl. příčky 115 mm</t>
  </si>
  <si>
    <t>Stěna nenosná (dl * v) - otvory (š * v)  
výpravní budova  
1.NP  
(1.75+3.85+2.30+3.05+1.77+4.14+3.44+2.32+2.05+2.05)*4.25=113,560 [A]  
-(0.8*2.02*2+0.9*2.02*3+1*2.02*2)=-12,726 [B]  
Celkem: A+B=100,834 [C]</t>
  </si>
  <si>
    <t>87</t>
  </si>
  <si>
    <t>342244221</t>
  </si>
  <si>
    <t>Příčka z cihel broušených na tenkovrstvou maltu tloušťky 140 mm</t>
  </si>
  <si>
    <t>Příčky jednoduché z cihel děrovaných  broušených, na tenkovrstvou maltu, pevnost cihel do P15, tl. příčky 140 mm</t>
  </si>
  <si>
    <t>Stěna nenosná (dl * v) - otvory (š * v)  
výpravní budova  
1.NP  
(1.70)*4.25=7,225 [A]  
technická budova  
1.NP  
(4.10+3.90+2.80)*4.50=48,600 [B]  
Celkem: A+B=55,825 [C]</t>
  </si>
  <si>
    <t>88</t>
  </si>
  <si>
    <t>346244382</t>
  </si>
  <si>
    <t>Plentování jednostranné v přes 200 do 300 mm válcovaných nosníků cihlami</t>
  </si>
  <si>
    <t>Plentování ocelových válcovaných nosníků jednostranné cihlami  na maltu, výška stojiny přes 200 do 300 mm</t>
  </si>
  <si>
    <t>Překlad ocelový - pletnování (dl * v * p)  
otvor 1  
(3.16)*0.24*2=1,517 [A]  
otvor 2  
(3.71)*0.32*2=2,374 [B]  
otvor 3  
(3.20)*0.24*2=1,536 [C]  
Celkem: A+B+C=5,427 [D]</t>
  </si>
  <si>
    <t>309</t>
  </si>
  <si>
    <t>953946121</t>
  </si>
  <si>
    <t>Montáž atypických ocelových kcí hmotnosti do 1 t z profilů hmotnosti přes 13 do 30 kg/m</t>
  </si>
  <si>
    <t>Montáž atypických ocelových konstrukcí  profilů hmotnosti přes 13 do 30 kg/m, hmotnosti konstrukce do 1 t</t>
  </si>
  <si>
    <t>Prvky přístřešku (dl * m)  
01 - UPE 220  
(55.5)*26.6/1000=1,476 [A]  
02 - IPE 220  
(216.65)*26.2/1000=5,676 [B]  
03 - CHS 42.4/3.2  
(85.5)*3.09/1000=0,264 [C]  
04 - HEA 140  
(80.1)*24.7/1000=1,978 [D]  
05 - HEB 160  
(6.54)*42.6/1000=0,279 [E]  
06 - P 5x50  
(16.8)*2/1000=0,034 [F]  
07 - P 10x130  
(0.72)*10.21/1000=0,007 [G]  
08 - P 10x140  
(1.68)*10.99/1000=0,018 [H]  
09 - P 10x60  
(8.64)*4.71/1000=0,041 [I]  
10 - P 8x100  
(13.2)*6.28/1000=0,083 [J]  
11 - P 8x160  
(0.32)*10.05/1000=0,003 [K]  
12 - P 8x180  
(0.36)*11.31/1000=0,004 [L]  
Celkem: A+B+C+D+E+F+G+H+I+J+K+L=9,863 [M]</t>
  </si>
  <si>
    <t>13010742</t>
  </si>
  <si>
    <t>ocel profilová jakost S235JR (11 375) průřez IPE 100</t>
  </si>
  <si>
    <t>Strop - ocelové prvky (dl * m) (m = 8,10 kg/m)  
03 - IPE 100  
(3.61)*8.10/1000=0,029 [A]  
Celkem: A=0,029 [B]  
B * 1.2Koeficient množství=0,035 [C]</t>
  </si>
  <si>
    <t>13010750</t>
  </si>
  <si>
    <t>ocel profilová jakost S235JR (11 375) průřez IPE 180</t>
  </si>
  <si>
    <t>Strop - ocelové prvky (dl * m) (m = 18,80 kg/m)  
03 - IPE 180  
(16.35)*18.80/1000=0,307 [A]  
Celkem: A=0,307 [B]  
B * 1.2Koeficient množství=0,368 [C]</t>
  </si>
  <si>
    <t>Strop - ocelové prvky (dl * m) (m = 26,20 kg/m)  
01 - IPE 220  
(57.67)*26.20/1000=1,511 [A]  
Celkem: A=1,511 [B]  
B * 1.2Koeficient množství=1,813 [C]</t>
  </si>
  <si>
    <t>13010756</t>
  </si>
  <si>
    <t>ocel profilová jakost S235JR (11 375) průřez IPE 240</t>
  </si>
  <si>
    <t>Strop - ocelové prvky (dl * m) (m = 30,70 kg/m)  
01 - IPE 240  
(56.84)*30.70/1000=1,745 [A]  
Celkem: A=1,745 [B]  
B * 1.2Koeficient množství=2,094 [C]</t>
  </si>
  <si>
    <t>13010824</t>
  </si>
  <si>
    <t>ocel profilová jakost S235JR (11 375) průřez U (UPN) 180</t>
  </si>
  <si>
    <t>Strop - ocelové prvky (dl * m) (m = 22,00 kg/m)  
04 - U 180  
(7.11)*22.00/1000=0,156 [A]  
Celkem: A=0,156 [B]  
B * 1.2Koeficient množství=0,187 [C]</t>
  </si>
  <si>
    <t>13010828</t>
  </si>
  <si>
    <t>ocel profilová jakost S235JR (11 375) průřez U (UPN) 220</t>
  </si>
  <si>
    <t>Strop - ocelové prvky (dl * m) (m = 26,60 kg/m)  
02 - U 220  
(44.90)*26.60/1000=1,194 [A]  
Celkem: A=1,194 [B]  
B * 1.2Koeficient množství=1,433 [C]</t>
  </si>
  <si>
    <t>13010942</t>
  </si>
  <si>
    <t>ocel profilová jakost S235JR (11 375) průřez UPE 240</t>
  </si>
  <si>
    <t>Strop - ocelové prvky (dl * m) (m = 30,20 kg/m)  
02 - UPE 240  
(44.62)*30.20/1000=1,348 [A]  
Celkem: A=1,348 [B]  
B * 1.2Koeficient množství=1,618 [C]</t>
  </si>
  <si>
    <t>13515139</t>
  </si>
  <si>
    <t>ocel široká jakost S235JR 250x8mm</t>
  </si>
  <si>
    <t>Strop - ocelové prvky (dl * m) (m = 16,00 kg/m)  
04 - P 8x250  
(7.50)*16.00/1000=0,120 [A]  
05 - P 8x250  
(11.00)*16.00/1000=0,176 [B]  
Celkem: A+B=0,296 [C]  
C * 1.2Koeficient množství=0,355 [D]</t>
  </si>
  <si>
    <t>89</t>
  </si>
  <si>
    <t>411321414</t>
  </si>
  <si>
    <t>Stropy deskové ze ŽB tř. C 25/30</t>
  </si>
  <si>
    <t>Stropy z betonu železového (bez výztuže)  stropů deskových, plochých střech, desek balkonových, desek hřibových stropů včetně hlavic hřibových sloupů tř. C 25/30</t>
  </si>
  <si>
    <t>ŽB strop (dl * š * v)  
přístavba  
(14.05*8.85)*0.20=24,869 [A]  
Celkem: A=24,869 [B]</t>
  </si>
  <si>
    <t>90</t>
  </si>
  <si>
    <t>411322424</t>
  </si>
  <si>
    <t>Stropy trámové nebo kazetové ze ŽB tř. C 25/30</t>
  </si>
  <si>
    <t>Stropy z betonu železového (bez výztuže)  trámových, žebrových, kazetových nebo vložkových z tvárnic nebo z hraněných či zaoblených vln zabudovaného plechového bednění tř. C 25/30</t>
  </si>
  <si>
    <t>Strop - beton (pl * v)  
skladba D  
2.NP - místnost (203; 204; 208)  
(38.25)*0.05=1,913 [A]  
skladba E+  
2.NP - místnost (205; 206; 207)  
(18.54)*0.05=0,927 [B]  
Celkem: A+B=2,840 [C]</t>
  </si>
  <si>
    <t>91</t>
  </si>
  <si>
    <t>411351011</t>
  </si>
  <si>
    <t>Zřízení bednění stropů deskových tl přes 5 do 25 cm bez podpěrné kce</t>
  </si>
  <si>
    <t>Bednění stropních konstrukcí - bez podpěrné konstrukce desek tloušťky stropní desky přes 5 do 25 cm zřízení</t>
  </si>
  <si>
    <t>ŽB strop - bednění (dl * š)  
přístavba  
(14.05*8.85)+(14.05*2+8.85*2)*0.50=147,243 [A]  
Celkem: A=147,243 [B]</t>
  </si>
  <si>
    <t>92</t>
  </si>
  <si>
    <t>411351012</t>
  </si>
  <si>
    <t>Odstranění bednění stropů deskových tl přes 5 do 25 cm bez podpěrné kce</t>
  </si>
  <si>
    <t>Bednění stropních konstrukcí - bez podpěrné konstrukce desek tloušťky stropní desky přes 5 do 25 cm odstranění</t>
  </si>
  <si>
    <t>93</t>
  </si>
  <si>
    <t>411354209</t>
  </si>
  <si>
    <t>Bednění stropů ztracené z hraněných trapézových vln v 40 mm plech lesklý tl 1,0 mm</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</si>
  <si>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40 mm, tl. plechu 1,00 mm</t>
  </si>
  <si>
    <t>Strop - trapéz (pl)  
1.NP  
58.0=58,000 [A]  
2.NP  
66.0=66,000 [B]  
Celkem: A+B=124,000 [C]</t>
  </si>
  <si>
    <t>94</t>
  </si>
  <si>
    <t>411354313</t>
  </si>
  <si>
    <t>Zřízení podpěrné konstrukce stropů výšky do 4 m tl přes 15 do 25 cm</t>
  </si>
  <si>
    <t>Podpěrná konstrukce stropů - desek, kleneb a skořepin výška podepření do 4 m tloušťka stropu přes 15 do 25 cm zřízení</t>
  </si>
  <si>
    <t>95</t>
  </si>
  <si>
    <t>411354314</t>
  </si>
  <si>
    <t>Odstranění podpěrné konstrukce stropů výšky do 4 m tl přes 15 do 25 cm</t>
  </si>
  <si>
    <t>Podpěrná konstrukce stropů - desek, kleneb a skořepin výška podepření do 4 m tloušťka stropu přes 15 do 25 cm odstranění</t>
  </si>
  <si>
    <t>96</t>
  </si>
  <si>
    <t>411361821</t>
  </si>
  <si>
    <t>Výztuž stropů betonářskou ocelí 10 505</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</si>
  <si>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</si>
  <si>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ŽB strop - výztuž (m)  
přístavba  
(2589.73)/1000=2,590 [A]  
Celkem: A=2,590 [B]</t>
  </si>
  <si>
    <t>97</t>
  </si>
  <si>
    <t>413941123</t>
  </si>
  <si>
    <t>Osazování ocelových válcovaných nosníků stropů I, IE, U, UE nebo L č. 14 až 22 nebo výšky do 220 mm</t>
  </si>
  <si>
    <t>Osazování ocelových válcovaných nosníků ve stropech I nebo IE nebo U nebo UE nebo L č. 14 až 22 nebo výšky do 220 mm</t>
  </si>
  <si>
    <t>98</t>
  </si>
  <si>
    <t>417321515</t>
  </si>
  <si>
    <t>Ztužující pásy a věnce ze ŽB tř. C 25/30</t>
  </si>
  <si>
    <t>Ztužující pásy a věnce z betonu železového (bez výztuže)  tř. C 25/30</t>
  </si>
  <si>
    <t>ŽB věnec (obj)  
VC01 - N01  
(0.31)=0,310 [A]  
VC01 - N03  
(12.26)=12,260 [B]  
VC01 - N04  
(2.89)=2,890 [C]  
VC01 - N05  
(9.47)=9,470 [D]  
VC01 - N06  
(1.38)=1,380 [E]  
Celkem: A+B+C+D+E=26,310 [F]</t>
  </si>
  <si>
    <t>99</t>
  </si>
  <si>
    <t>417351115</t>
  </si>
  <si>
    <t>Zřízení bednění ztužujících věnců</t>
  </si>
  <si>
    <t>Bednění bočnic ztužujících pásů a věnců včetně vzpěr  zřízení</t>
  </si>
  <si>
    <t>ŽB věnec - bednění (pl * p)  
VC01 - N01  
(1.08)*2=2,160 [A]  
VC01 - N03  
(35.05)*2=70,100 [B]  
VC01 - N04  
(7.25)*2=14,500 [C]  
VC01 - N05  
(21.04)*2=42,080 [D]  
VC01 - N06  
(2.60)*2=5,200 [E]  
Celkem: A+B+C+D+E=134,040 [F]</t>
  </si>
  <si>
    <t>417351116</t>
  </si>
  <si>
    <t>Odstranění bednění ztužujících věnců</t>
  </si>
  <si>
    <t>Bednění bočnic ztužujících pásů a věnců včetně vzpěr  odstranění</t>
  </si>
  <si>
    <t>101</t>
  </si>
  <si>
    <t>417361821</t>
  </si>
  <si>
    <t>Výztuž ztužujících pásů a věnců betonářskou ocelí 10 505</t>
  </si>
  <si>
    <t>Výztuž ztužujících pásů a věnců  z betonářské oceli 10 505 (R) nebo BSt 500</t>
  </si>
  <si>
    <t>ŽB věnec - výztuž (m)  
1.NP; 2.NP  
(1016.21+1231.3)/1000=2,248 [A]  
Celkem: A=2,248 [B]</t>
  </si>
  <si>
    <t>28375945</t>
  </si>
  <si>
    <t>deska EPS 100 fasádní ?=0,037 tl 50mm</t>
  </si>
  <si>
    <t>Souvrství stěn - KZS (pl)  
TI01 - N02  
(24.51)=24,510 [A]  
Celkem: A=24,510 [B]  
B * 1.1Koeficient množství=26,961 [C]</t>
  </si>
  <si>
    <t>28375946</t>
  </si>
  <si>
    <t>deska EPS 100 fasádní ?=0,037 tl 60mm</t>
  </si>
  <si>
    <t>Souvrství stěn - KZS (pl)  
TI01 - N01  
(1.08)=1,080 [A]  
Celkem: A=1,080 [B]  
B * 1.1Koeficient množství=1,188 [C]</t>
  </si>
  <si>
    <t>28375947</t>
  </si>
  <si>
    <t>deska EPS 100 fasádní ?=0,037 tl 70mm</t>
  </si>
  <si>
    <t>Souvrství stěn - KZS (pl)  
TI01 - N03  
(0.23)=0,230 [A]  
Celkem: A=0,230 [B]  
B * 1.1Koeficient množství=0,253 [C]</t>
  </si>
  <si>
    <t>28375950</t>
  </si>
  <si>
    <t>deska EPS 100 fasádní ?=0,037 tl 100mm</t>
  </si>
  <si>
    <t>Souvrství stěn - KZS (pl)  
TI01 - N04  
(46.79)=46,790 [A]  
Celkem: A=46,790 [B]  
B * 1.1Koeficient množství=51,469 [C]</t>
  </si>
  <si>
    <t>28375981</t>
  </si>
  <si>
    <t>deska EPS 100 fasádní ?=0,037 tl 140mm</t>
  </si>
  <si>
    <t>Souvrství stěn - KZS (pl)  
TI01 - N05  
(10.91)=10,910 [A]  
Celkem: A=10,910 [B]  
B * 1.1Koeficient množství=12,001 [C]</t>
  </si>
  <si>
    <t>28375984</t>
  </si>
  <si>
    <t>deska EPS 100 fasádní ?=0,037 tl 150mm</t>
  </si>
  <si>
    <t>Souvrství stěn - KZS (pl)  
TI01 - N06  
(8.99)=8,990 [A]  
Celkem: A=8,990 [B]  
B * 1.1Koeficient množství=9,889 [C]</t>
  </si>
  <si>
    <t>28375986</t>
  </si>
  <si>
    <t>deska EPS 100 fasádní ?=0,037 tl 180mm</t>
  </si>
  <si>
    <t>Souvrství stěn - KZS (pl)  
TI01 - N07  
(22.93)=22,930 [A]  
Celkem: A=22,930 [B]  
B * 1.1Koeficient množství=25,223 [C]</t>
  </si>
  <si>
    <t>110</t>
  </si>
  <si>
    <t>611321341</t>
  </si>
  <si>
    <t>Vápenocementová omítka štuková dvouvrstvá vnitřních stropů rovných nanášená strojně</t>
  </si>
  <si>
    <t>Omítka vápenocementová vnitřních ploch  nanášená strojně dvouvrstvá, tloušťky jádrové omítky do 10 mm a tloušťky štuku do 3 mm štuková vodorovných konstrukcí stropů rovných</t>
  </si>
  <si>
    <t>Omítka stropu (pl)  
1.PP - místnost (001; 002; 003; 004)  
(22.00)+(19.77)+(15.95)+(18.64)=76,360 [A]  
1.NP - místnost (118; 119; 120; 121; 122; 123)  
(10.92)+(8.19)+(20.50)+(12.30)+(23.01)+(16.52)=91,440 [B]  
2.NP - místnost (202)  
(3.42)=3,420 [C]  
Celkem: A+B+C=171,220 [D]</t>
  </si>
  <si>
    <t>113</t>
  </si>
  <si>
    <t>612321341</t>
  </si>
  <si>
    <t>Vápenocementová omítka štuková dvouvrstvá vnitřních stěn nanášená strojně</t>
  </si>
  <si>
    <t>Omítka vápenocementová vnitřních ploch  nanášená strojně dvouvrstvá, tloušťky jádrové omítky do 10 mm a tloušťky štuku do 3 mm štuková svislých konstrukcí stěn</t>
  </si>
  <si>
    <t>Omítka stěn (dl * v) - otvory (š * v)  
1.NP - místnost (101; 102; 103; 104; 105; 106; 107; 108; 109; 110; 111; 112; 113; 114; 115; 116; 117; 118; 119; 120; 121; 122)  
((19.98)+(50.28)+(8.79)+(16.45)+(19.50)+(8.94)+(10.17)+(6.00)+(13.18)+(11.67)+(15.01)+(13.13)+(6.24)+(6.30)+(6.10)+(17.99)+(22.76))*3.90=984,711 [A]  
((14.59)+(12.00)+(18.18)+(14.20)+(19.60)+(17.40))*4.00=383,880 [B]  
-((1.1*3.05+0.9*2.02*2+3.41*3)+(1.2*2.2*4+1.2*3.05+1.1*3.05+0.9*2.02*3+1*2.02+1.4*1.22*2+2.6*3+3.41*3)+(1.1*2.2+1*2.02)+(1.2*2.2+0.9*2.02))=-72,614 [C]  
-((1.2*2.2+0.9*2.02*2)+(1.2*2.2+0.9*2.02)+(0.9*2.02*3)+(1.2*2.2+0.9*2.02)+(1.2*2.2+0.9*2.02+1.4*1.22)+(1.2*2.2+0.8*2.02+1.4*1.22))=-32,776 [D]  
-((1.1*2.2+0.8*2.02+0.9*2.02)+(1.1*2.2+0.9*2.02*2+1*2.02)+(1.1*2.2+0.8*2.02)+(0.8*2.02*2+0.9*2.02)+(0.8*2.02)+(1*2.02+2.15*1.5+1*2.3))=-32,177 [E]  
-(1.1*2.2*2+1.1*3.05+2.6*3+2.15*1.5+1*2.3)=-21,520 [F]  
-((1.25*3)+(1.25*2.25+1.25*3)+(1.25*3)+(1.2*0.6+1.75*3.1)+(1.25*3)+(1.25*3))=-27,708 [G]  
2.NP - místnost (201; 202; 203; 204; 205; 206; 207; 208)  
((12.83)+(8.03)+(15.26)+(15.26)+(15.77)+(7.26)+(4.92)+(7.29))*2.90=251,198 [H]  
-((0.8*2.02+0.9*2.02*2)+(1*1.68+0.8*2.02)+(1*1.68+0.9*2.02*2)+(1*1.68*2+0.9*2.02*2)+(1*1.68+0.8*2.02+0.9*2.02*2)+(0.8*2.02+0.9*2.02)+(0.8*2.02))=-32,842 [I]  
-(0.8*2.02)=-1,616 [J]  
3.NP - místnost (301)  
(42.36)*1.50=63,540 [K]  
-(0.6*1.15*4+0.9*2.02)=-4,578 [L]  
Celkem: A+B+C+D+E+F+G+H+I+J+K+L=1 457,498 [M]</t>
  </si>
  <si>
    <t>114</t>
  </si>
  <si>
    <t>6128210X1</t>
  </si>
  <si>
    <t>Vnitřní sanační omítka pro vlhké zdivo prováděná ručně (dle PD)</t>
  </si>
  <si>
    <t>Sanační omítka (dl * v) - otvory (š * v)  
1.PP - místnost (001; 002; 003; 004)  
((18.64)+(23.95)+(16.08)+(17.18))*2.43=184,316 [A]  
-((1.02*2.02)+(1.02*2.02+1.07*2.89+0.9*1.98)+(0.9*1.98)+(1.07*2.89))=-13,869 [B]  
Celkem: A+B=170,447 [C]</t>
  </si>
  <si>
    <t>116</t>
  </si>
  <si>
    <t>622142001</t>
  </si>
  <si>
    <t>Potažení vnějších stěn sklovláknitým pletivem vtlačeným do tenkovrstvé hmoty</t>
  </si>
  <si>
    <t>Potažení vnějších ploch pletivem  v ploše nebo pruzích, na plném podkladu sklovláknitým vtlačením do tmelu stěn</t>
  </si>
  <si>
    <t>Souvrství fasády - perlinka (pl)  
skladba F2  
(207.186)=207,186 [A]  
skladba F3  
(342.013)=342,013 [B]  
Celkem: A+B=549,199 [C]</t>
  </si>
  <si>
    <t>117</t>
  </si>
  <si>
    <t>622151001</t>
  </si>
  <si>
    <t>Penetrační akrylátový nátěr vnějších pastovitých tenkovrstvých omítek stěn</t>
  </si>
  <si>
    <t>Penetrační nátěr vnějších pastovitých tenkovrstvých omítek akrylátový univerzální stěn</t>
  </si>
  <si>
    <t>Souvrství fasády - omítka, penetrace (pl)  
skladba F2  
(207.186)=207,186 [A]  
skladba F3  
(342.013)=342,013 [B]  
Celkem: A+B=549,199 [C]</t>
  </si>
  <si>
    <t>118</t>
  </si>
  <si>
    <t>622211011</t>
  </si>
  <si>
    <t>Montáž kontaktního zateplení vnějších stěn lepením a mechanickým kotvením polystyrénových desek do betonu a zdiva tl přes 40 do 80 mm</t>
  </si>
  <si>
    <t>Montáž kontaktního zateplení lepením a mechanickým kotvením z polystyrenových desek na vnější stěny, na podklad betonový nebo z lehčeného betonu, z tvárnic keramických nebo vápenopískových, tloušťky desek přes 40 do 80 mm</t>
  </si>
  <si>
    <t>1. Vcenách jsou započteny náklady na:    
a) upevnění desek lepením a talířovými hmoždinkami,    
b) přestěrkování izolačních desek,    
c) vložení sklovláknité výztužné tkaniny,    
d) uzavření otvorů po kotvách lešení.    
2. Vcenách nejsou započteny náklady na:    
a) dodávku desek tepelné izolace; tyto se ocení ve specifikaci, ztratné lze stanovit ve výši 5%,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profilů, tyto se ocení příslušnými cenami této části katalogu.    
3. V cenách 621 25-1101 až -1107 jsou započteny náklady na osazení a dodávku tepelněizolačních zátek v počtu 10 ks/m2 pro podhledy.    
4. V cenách 622 25-1101 až -1107 jsou započteny náklady na osazení a dodávku tepelněizolačních zátek v počtu 8 ks/m2 pro stěny.    
5. Kombinovaná deska je např. sendvičově uspořádaná deska tvořena izolačním jádrem z grafitového polystyrenu a krycí deskou z minerální vlny.</t>
  </si>
  <si>
    <t>119</t>
  </si>
  <si>
    <t>622211021</t>
  </si>
  <si>
    <t>Montáž kontaktního zateplení vnějších stěn lepením a mechanickým kotvením polystyrénových desek do betonu a zdiva tl přes 80 do 120 mm</t>
  </si>
  <si>
    <t>Montáž kontaktního zateplení lepením a mechanickým kotvením z polystyrenových desek na vnější stěny, na podklad betonový nebo z lehčeného betonu, z tvárnic keramických nebo vápenopískových, tloušťky desek přes 80 do 120 mm</t>
  </si>
  <si>
    <t>120</t>
  </si>
  <si>
    <t>622211031</t>
  </si>
  <si>
    <t>Montáž kontaktního zateplení vnějších stěn lepením a mechanickým kotvením polystyrénových desek  do betonu a zdiva tl přes 120 do 160 mm</t>
  </si>
  <si>
    <t>Montáž kontaktního zateplení lepením a mechanickým kotvením z polystyrenových desek na vnější stěny, na podklad betonový nebo z lehčeného betonu, z tvárnic keramických nebo vápenopískových, tloušťky desek přes 120 do 160 mm</t>
  </si>
  <si>
    <t>1. Vcenách jsou započteny náklady na:  
a) upevnění desek lepením a talířovými hmoždinkami,  
b) přestěrkování izolačních desek,  
c) vložení sklovláknité výztužné tkaniny,  
d) uzavření otvorů po kotvách lešení.  
2. Vcenách nejsou započteny náklady na:  
a) dodávku desek tepelné izolace; tyto se ocení ve specifikaci, ztratné lze stanovit ve výši 5%,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profilů, tyto se ocení příslušnými cenami této části katalogu.  
3. V cenách 621 25-1101 až -1107 jsou započteny náklady na osazení a dodávku tepelněizolačních zátek v počtu 10 ks/m2 pro podhledy.  
4. V cenách 622 25-1101 až -1107 jsou započteny náklady na osazení a dodávku tepelněizolačních zátek v počtu 8 ks/m2 pro stěny.  
5. Kombinovaná deska je např. sendvičově uspořádaná deska tvořena izolačním jádrem z grafitového polystyrenu a krycí deskou z minerální vlny.</t>
  </si>
  <si>
    <t>Montáž kontaktního zateplení vnějších stěn lepením a mechanickým kotvením polystyrénových desek do betonu a zdiva tl přes 120 do 160 mm</t>
  </si>
  <si>
    <t>121</t>
  </si>
  <si>
    <t>622211041</t>
  </si>
  <si>
    <t>Montáž kontaktního zateplení vnějších stěn lepením a mechanickým kotvením polystyrénových desek do betonu a zdiva tl přes 160 do 200 mmmm</t>
  </si>
  <si>
    <t>Montáž kontaktního zateplení lepením a mechanickým kotvením z polystyrenových desek na vnější stěny, na podklad betonový nebo z lehčeného betonu, z tvárnic keramických nebo vápenopískových, tloušťky desek přes 160 do 200 mm</t>
  </si>
  <si>
    <t>Montáž kontaktního zateplení vnějších stěn lepením a mechanickým kotvením polystyrénových desek  do betonu a zdiva tl přes 160 do 200 mmmm</t>
  </si>
  <si>
    <t>122</t>
  </si>
  <si>
    <t>622321301</t>
  </si>
  <si>
    <t>Vápenocementová omítka hrubá jednovrstvá nezatřená vnějších stěn nanášená strojně</t>
  </si>
  <si>
    <t>Omítka vápenocementová vnějších ploch  nanášená strojně jednovrstvá, tloušťky do 15 mm hrubá nezatřená stěn</t>
  </si>
  <si>
    <t>Souvrství fasády - omítka (dl * v) - otvory (š * v)  
skladba F2  
výpravní budova  
(8.68+0.76)*6.60=62,304 [A]  
technologická budova  
(14.70*2+9.05*2+2.40*2)*3.30=172,590 [B]  
-(1.25*3*5+1.25*2.25+1.2*0.6+1.75*3.1)=-27,708 [C]  
Mezisoučet: A+B+C=207,186 [D]  
skladba F3  
výpravní budova  
(29.53+1.07+0.53+29.17+1.05+3.71)*4.10=266,746 [E]  
-(1.2*2.2*10+1.1*2.2*6+1.2*3.05+1.1*3.05*3)=-54,645 [F]  
(8.95*2+11.39*2)*3.40=138,312 [G]  
-(1*1.68*5)=-8,400 [H]  
Mezisoučet: E+F+G+H=342,013 [I]  
Celkem: A+B+C+E+F+G+H=549,199 [J]</t>
  </si>
  <si>
    <t>123</t>
  </si>
  <si>
    <t>622531012</t>
  </si>
  <si>
    <t>Tenkovrstvá silikonová zrnitá omítka zrnitost 1,5 mm vnějších stěn</t>
  </si>
  <si>
    <t>Omítka tenkovrstvá silikonová vnějších ploch  probarvená bez penetrace zatíraná (škrábaná), zrnitost 1,5 mm stěn</t>
  </si>
  <si>
    <t>Souvrství fasády - omítka (pl)  
skladba F2  
(207.186)=207,186 [A]  
skladba F3  
(342.013)=342,013 [B]  
Celkem: A+B=549,199 [C]</t>
  </si>
  <si>
    <t>125</t>
  </si>
  <si>
    <t>63100SAN2</t>
  </si>
  <si>
    <t>D+M SAN 3 úprava schodiště (dle PD)</t>
  </si>
  <si>
    <t>126</t>
  </si>
  <si>
    <t>631311114</t>
  </si>
  <si>
    <t>Mazanina tl přes 50 do 80 mm z betonu prostého bez zvýšených nároků na prostředí tř. C 16/20</t>
  </si>
  <si>
    <t>Mazanina z betonu  prostého bez zvýšených nároků na prostředí tl. přes 50 do 80 mm tř. C 16/20</t>
  </si>
  <si>
    <t>Souvrství podlahy - mazanina (pl * v)  
skladba A  
1.NP - místnost (101; 102; 117)  
(129.75)*0.072=9,342 [A]  
skladba A+  
1.NP - místnost (103; 104; 105; 106)  
(33.67)*0.072=2,424 [B]  
skladba B  
1.NP - místnost (111; 112; 116)  
(37.09)*0.073=2,708 [C]  
skladba B+  
1.NP - místnost (107; 108; 113; 114; 115)  
(14.22)*0.073=1,038 [D]  
skladba C  
1.NP - místnost (109; 110)  
(18.22)*0.071=1,294 [E]  
skladba F  
2.NP - místnost (202)  
(3.42)*0.065=0,222 [F]  
skladba L  
1.NP - místnost (118)  
(10.92)*0.073=0,797 [G]  
Celkem: A+B+C+D+E+F+G=17,825 [H]</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</si>
  <si>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</si>
  <si>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127</t>
  </si>
  <si>
    <t>631311134</t>
  </si>
  <si>
    <t>Mazanina tl přes 120 do 240 mm z betonu prostého bez zvýšených nároků na prostředí tř. C 16/20</t>
  </si>
  <si>
    <t>Mazanina z betonu  prostého bez zvýšených nároků na prostředí tl. přes 120 do 240 mm tř. C 16/20</t>
  </si>
  <si>
    <t>Souvrství podlahy - mazanina (pl * v)  
skladba I  
1.NP - místnost (120; 121)  
(32.8)*0.122=4,002 [A]  
skladba J  
1.NP - místnost (122)  
(23.01)*0.157=3,613 [B]  
skladba K  
1.NP - místnost (123)  
(16.52)*0.157=2,594 [C]  
skladba M  
1.NP - místnost (119)  
(8.19)*0.157=1,286 [D]  
Celkem: A+B+C+D=11,495 [E]</t>
  </si>
  <si>
    <t>128</t>
  </si>
  <si>
    <t>631319011</t>
  </si>
  <si>
    <t>Příplatek k mazanině tl přes 50 do 80 mm za přehlazení povrchu</t>
  </si>
  <si>
    <t>Příplatek k cenám mazanin  za úpravu povrchu mazaniny přehlazením, mazanina tl.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</si>
  <si>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</si>
  <si>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129</t>
  </si>
  <si>
    <t>130</t>
  </si>
  <si>
    <t>631319171</t>
  </si>
  <si>
    <t>Příplatek k mazanině tl přes 50 do 80 mm za stržení povrchu spodní vrstvy před vložením výztuže</t>
  </si>
  <si>
    <t>Příplatek k cenám mazanin  za stržení povrchu spodní vrstvy mazaniny latí před vložením výztuže nebo pletiva pro tl. obou vrstev mazaniny přes 50 do 80 mm</t>
  </si>
  <si>
    <t>131</t>
  </si>
  <si>
    <t>631319175</t>
  </si>
  <si>
    <t>Příplatek k mazanině tl přes 120 do 240 mm za stržení povrchu spodní vrstvy před vložením výztuže</t>
  </si>
  <si>
    <t>Příplatek k cenám mazanin  za stržení povrchu spodní vrstvy mazaniny latí před vložením výztuže nebo pletiva pro tl. obou vrstev mazaniny přes 120 do 240 mm</t>
  </si>
  <si>
    <t>132</t>
  </si>
  <si>
    <t>631362021</t>
  </si>
  <si>
    <t>Výztuž mazanin svařovanými sítěmi Kari</t>
  </si>
  <si>
    <t>Výztuž mazanin  ze svařovaných sítí z drátů typu KARI</t>
  </si>
  <si>
    <t>Souvrství podlahy - mazanina (pl * m) (m = 4,44 kg/m2)  
skladba A  
1.NP - místnost (101; 102; 117)  
(129.75)*4.44*1.2/1000=0,691 [A]  
skladba A+  
1.NP - místnost (103; 104; 105; 106)  
(33.67)*4.44*1.2/1000=0,179 [B]  
skladba B  
1.NP - místnost (111; 112; 116)  
(37.09)*4.44*1.2/1000=0,198 [C]  
skladba B+  
1.NP - místnost (107; 108; 113; 114; 115)  
(14.22)*4.44*1.2/1000=0,076 [D]  
skladba C  
1.NP - místnost (109; 110)  
(18.22)*4.44*1.2/1000=0,097 [E]  
skladba F  
2.NP - místnost (202)  
(3.42)*4.44*1.2/1000=0,018 [F]  
skladba I  
1.NP - místnost (120; 121)  
(32.8)*4.44*1.2/1000=0,175 [G]  
skladba J  
1.NP - místnost (122)  
(23.01)*4.44*1.2/1000=0,123 [H]  
skladba K  
1.NP - místnost (123)  
(16.52)*4.44*1.2/1000=0,088 [I]  
skladba L  
1.NP - místnost (118)  
(10.92)*4.44*1.2/1000=0,058 [J]  
skladba M  
1.NP - místnost (119)  
(8.19)*4.44*1.2/1000=0,044 [K]  
Celkem: A+B+C+D+E+F+G+H+I+J+K=1,747 [L]</t>
  </si>
  <si>
    <t>1. Výztuž podezdívek příček se oceňuje položkou 278 36-1111 souboru cen 278 36-11.1 - Výztuž základu (podezdívky) betonového.</t>
  </si>
  <si>
    <t>138</t>
  </si>
  <si>
    <t>632451107</t>
  </si>
  <si>
    <t>Cementový samonivelační potěr ze suchých směsí tl přes 15 do 20 mm</t>
  </si>
  <si>
    <t>Potěr cementový samonivelační ze suchých směsí tloušťky přes 15 do 20 mm</t>
  </si>
  <si>
    <t>Souvrství podlahy - potěr (pl)  
skladba J  
1.NP - místnost (122)  
(23.01)=23,010 [A]  
skladba K  
1.NP - místnost (123)  
(16.52)=16,520 [B]  
skladba M  
1.NP - místnost (119)  
(8.19)=8,190 [C]  
Celkem: A+B+C=47,720 [D]</t>
  </si>
  <si>
    <t>139</t>
  </si>
  <si>
    <t>632481213</t>
  </si>
  <si>
    <t>Separační vrstva z PE fólie</t>
  </si>
  <si>
    <t>Separační vrstva k oddělení podlahových vrstev  z polyetylénové fólie</t>
  </si>
  <si>
    <t>Souvrství podlahy - mazanina, separace (pl)  
skladba A  
1.NP - místnost (101; 102; 117)  
(129.75)=129,750 [A]  
skladba A+  
1.NP - místnost (103; 104; 105; 106)  
(33.67)=33,670 [B]  
skladba B  
1.NP - místnost (111; 112; 116)  
(37.09)=37,090 [C]  
skladba B+  
1.NP - místnost (107; 108; 113; 114; 115)  
(14.22)=14,220 [D]  
skladba C  
1.NP - místnost (109; 110)  
(18.22)=18,220 [E]  
skladba D  
2.NP - místnost (203; 204; 208)  
(38.25)=38,250 [F]  
skladba E+  
2.NP - místnost (205; 206; 207)  
(18.54)=18,540 [G]  
skladba F  
2.NP - místnost (202)  
(3.42)=3,420 [H]  
skladba I  
1.NP - místnost (120; 121)  
(32.8)=32,800 [I]  
skladba J  
1.NP - místnost (122)  
(23.01)=23,010 [J]  
skladba K  
1.NP - místnost (123)  
(16.52)=16,520 [K]  
skladba L  
1.NP - místnost (118)  
(10.92)=10,920 [L]  
skladba M  
1.NP - místnost (119)  
(8.19)=8,190 [M]  
skladba H  
3.NP - místnost (301)  
(67.42)=67,420 [N]  
Celkem: A+B+C+D+E+F+G+H+I+J+K+L+M+N=452,020 [O]</t>
  </si>
  <si>
    <t>140</t>
  </si>
  <si>
    <t>634112123</t>
  </si>
  <si>
    <t>Obvodová dilatace podlahovým páskem z pěnového PE s fólií mezi stěnou a mazaninou nebo potěrem v 80 mm</t>
  </si>
  <si>
    <t>Obvodová dilatace mezi stěnou a mazaninou nebo potěrem podlahovým páskem z pěnového PE s fólií tl. do 10 mm, výšky 80 mm</t>
  </si>
  <si>
    <t>Souvrství podlahy - mazanina, dilatace (dl)  
skladba A  
1.NP - místnost (101; 102; 117)  
(94.1)=94,100 [A]  
skladba A+  
1.NP - místnost (103; 104; 105; 106)  
(53.7)=53,700 [B]  
skladba B  
1.NP - místnost (111; 112; 116)  
(46.13)=46,130 [C]  
skladba B+  
1.NP - místnost (107; 108; 113; 114; 115)  
(34.84)=34,840 [D]  
skladba C  
1.NP - místnost (109; 110)  
(24.86)=24,860 [E]  
skladba F  
2.NP - místnost (202)  
(8.03)=8,030 [F]  
skladba L  
1.NP - místnost (118)  
(14.59)=14,590 [G]  
Celkem: A+B+C+D+E+F+G=276,250 [H]</t>
  </si>
  <si>
    <t>141</t>
  </si>
  <si>
    <t>634112128</t>
  </si>
  <si>
    <t>Obvodová dilatace podlahovým páskem z pěnového PE s fólií mezi stěnou a mazaninou nebo potěrem v 150 mm</t>
  </si>
  <si>
    <t>Obvodová dilatace mezi stěnou a mazaninou nebo potěrem podlahovým páskem z pěnového PE s fólií tl. do 10 mm, výšky 150 mm</t>
  </si>
  <si>
    <t>Souvrství podlahy - mazanina, dilatace (dl)  
skladba I  
1.NP - místnost (120; 121)  
(32.38)=32,380 [A]  
skladba J  
1.NP - místnost (122)  
(19.6)=19,600 [B]  
skladba K  
1.NP - místnost (123)  
(17.4)=17,400 [C]  
skladba M  
1.NP - místnost (119)  
(12)=12,000 [D]  
Celkem: A+B+C+D=81,380 [E]</t>
  </si>
  <si>
    <t>711</t>
  </si>
  <si>
    <t>Izolace proti vodě, vlhkosti a plynům</t>
  </si>
  <si>
    <t>11163153</t>
  </si>
  <si>
    <t>emulze asfaltová penetrační</t>
  </si>
  <si>
    <t>litr</t>
  </si>
  <si>
    <t>124</t>
  </si>
  <si>
    <t>62856011</t>
  </si>
  <si>
    <t>pás asfaltový natavitelný modifikovaný SBS tl 4,0mm s vložkou z hliníkové fólie, hliníkové fólie s textilií a spalitelnou PE fólií nebo jemnozrnným minerálním p</t>
  </si>
  <si>
    <t>pás asfaltový natavitelný modifikovaný SBS tl 4,0mm s vložkou z hliníkové fólie, hliníkové fólie s textilií a spalitelnou PE fólií nebo jemnozrnným minerálním posypem na horním povrchu</t>
  </si>
  <si>
    <t>142</t>
  </si>
  <si>
    <t>711111001</t>
  </si>
  <si>
    <t>Provedení izolace proti zemní vlhkosti vodorovné za studena nátěrem penetračním</t>
  </si>
  <si>
    <t>Provedení izolace proti zemní vlhkosti natěradly a tmely za studena  na ploše vodorovné V nátěrem penetračním</t>
  </si>
  <si>
    <t>Základy - HIV, NAIP, penetrace (pl)  
skladba A  
1.NP - místnost (101; 102; 117)  
(129.75)=129,750 [A]  
skladba A+  
1.NP - místnost (103; 104; 105; 106)  
(33.67)=33,670 [B]  
skladba B  
1.NP - místnost (111; 112; 116)  
(37.09)=37,090 [C]  
skladba B+  
1.NP - místnost (107; 108; 113; 114; 115)  
(14.22)=14,220 [D]  
skladba C  
1.NP - místnost (109; 110)  
(18.22)=18,220 [E]  
skladba I; J; K; L; M  
(119.60)=119,600 [F]  
Celkem: A+B+C+D+E+F=352,550 [G]</t>
  </si>
  <si>
    <t>1. Izolace plochy jednotlivě do 10 m2 se oceňují skladebně cenou příslušné izolace a cenou 711 19-9095 Příplatek za plochu do 10 m2.</t>
  </si>
  <si>
    <t>143</t>
  </si>
  <si>
    <t>711112001</t>
  </si>
  <si>
    <t>Provedení izolace proti zemní vlhkosti svislé za studena nátěrem penetračním</t>
  </si>
  <si>
    <t>Provedení izolace proti zemní vlhkosti natěradly a tmely za studena  na ploše svislé S nátěrem penetračním</t>
  </si>
  <si>
    <t>Základy - HIS, NAIP, penetrace (dl * v)  
skladba A; A+; B; B+; C  
(29.73+11.18+29.73+3.70)*1.50=111,510 [A]  
skladba I; J; K; L; M  
(52.28)*1.50=78,420 [B]  
Celkem: A+B=189,930 [C]</t>
  </si>
  <si>
    <t>144</t>
  </si>
  <si>
    <t>711141559</t>
  </si>
  <si>
    <t>Provedení izolace proti zemní vlhkosti pásy přitavením vodorovné NAIP</t>
  </si>
  <si>
    <t>Provedení izolace proti zemní vlhkosti pásy přitavením  NAIP na ploše vodorovné V</t>
  </si>
  <si>
    <t>Základy - HIV, NAIP (pl * p)  
(352.55)*2=705,100 [A]  
Celkem: A=705,100 [B]</t>
  </si>
  <si>
    <t>1. Izolace plochy jednotlivě do 10 m2 se oceňují skladebně cenou příslušné izolace a cenou 711 19-9097 Příplatek za plochu do 10 m2.</t>
  </si>
  <si>
    <t>145</t>
  </si>
  <si>
    <t>711142559</t>
  </si>
  <si>
    <t>Provedení izolace proti zemní vlhkosti pásy přitavením svislé NAIP</t>
  </si>
  <si>
    <t>Provedení izolace proti zemní vlhkosti pásy přitavením  NAIP na ploše svislé S</t>
  </si>
  <si>
    <t>Základy - HIS, NAIP (pl * p)  
(189.93)*2=379,860 [A]  
Celkem: A=379,860 [B]</t>
  </si>
  <si>
    <t>311</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</si>
  <si>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</si>
  <si>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</si>
  <si>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</si>
  <si>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</si>
  <si>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312</t>
  </si>
  <si>
    <t>998711181</t>
  </si>
  <si>
    <t>Příplatek k přesunu hmot tonážní 711 prováděný bez použití mechanizace</t>
  </si>
  <si>
    <t>Přesun hmot pro izolace proti vodě, vlhkosti a plynům  stanovený z hmotnosti přesunovaného materiálu Příplatek k cenám za přesun prováděný bez použití mechanizace pro jakoukoliv výšku objektu</t>
  </si>
  <si>
    <t>28375914</t>
  </si>
  <si>
    <t>deska EPS 150 pro konstrukce s vysokým zatížením ?=0,035 tl 100mm</t>
  </si>
  <si>
    <t>Souvrství podlahy - TI (pl)  
skladba F  
2.NP - místnost (202)  
(3.42)=3,420 [A]  
Celkem: A=3,420 [B]  
B * 1.1Koeficient množství=3,762 [C]</t>
  </si>
  <si>
    <t>28375993</t>
  </si>
  <si>
    <t>deska EPS 150 pro konstrukce s vysokým zatížením ?=0,035 tl 200mm</t>
  </si>
  <si>
    <t>Souvrství podlahy - TI (pl)  
skladba A  
1.NP - místnost (101; 102; 117)  
(129.75)=129,750 [A]  
skladba A+  
1.NP - místnost (103; 104; 105; 106)  
(33.67)=33,670 [B]  
skladba B  
1.NP - místnost (111; 112; 116)  
(37.09)=37,090 [C]  
skladba B+  
1.NP - místnost (107; 108; 113; 114; 115)  
(14.22)=14,220 [D]  
skladba C  
1.NP - místnost (109; 110)  
(18.22)=18,220 [E]  
Celkem: A+B+C+D+E=232,950 [F]  
F * 1.1Koeficient množství=256,245 [G]</t>
  </si>
  <si>
    <t>283760X1</t>
  </si>
  <si>
    <t>deska EPS 100 grafitová podlahová tl 180mm (dle PD)</t>
  </si>
  <si>
    <t>Souvrství podlahy - TI (pl)  
skladba I  
1.NP - místnost (120; 121)  
(32.8)=32,800 [A]  
Celkem: A=32,800 [B]  
B * 1.1Koeficient množství=36,080 [C]</t>
  </si>
  <si>
    <t>283760X2</t>
  </si>
  <si>
    <t>deska EPS 100 grafitová podlahová tl 220mm (dle PD)</t>
  </si>
  <si>
    <t>Souvrství podlahy - TI (pl)  
skladba J  
1.NP - místnost (122)  
(23.01)=23,010 [A]  
skladba K  
1.NP - místnost (123)  
(16.52)=16,520 [B]  
skladba M  
1.NP - místnost (119)  
(8.19)=8,190 [C]  
Celkem: A+B+C=47,720 [D]  
D * 1.1Koeficient množství=52,492 [E]</t>
  </si>
  <si>
    <t>283760X3</t>
  </si>
  <si>
    <t>deska EPS 100 grafitová podlahová tl 150mm (dle PD)</t>
  </si>
  <si>
    <t>deska EPS grafitová fasádní ?=0,032 tl 150mm</t>
  </si>
  <si>
    <t>Souvrství podlahy - TI (pl)  
skladba L  
1.NP - místnost (118)  
(10.92)=10,920 [A]  
Celkem: A=10,920 [B]  
B * 1.1Koeficient množství=12,012 [C]</t>
  </si>
  <si>
    <t>28376441</t>
  </si>
  <si>
    <t>deska z polystyrénu XPS, hrana rovná a strukturovaný povrch 300kPa tl 60mm</t>
  </si>
  <si>
    <t>Souvrství stěn - KZS (pl)  
TI02 - N01  
(94.54)=94,540 [A]  
Celkem: A=94,540 [B]  
B * 1.1Koeficient množství=103,994 [C]</t>
  </si>
  <si>
    <t>28376553</t>
  </si>
  <si>
    <t>deska polystyrénová pro snížení kročejového hluku (max. zatížení 4 kN/m2) tl 30mm</t>
  </si>
  <si>
    <t>Souvrství podlahy - TI (pl)  
skladba E+  
2.NP - místnost (205; 206; 207)  
(18.54)=18,540 [A]  
Celkem: A=18,540 [B]  
B * 1.1Koeficient množství=20,394 [C]</t>
  </si>
  <si>
    <t>28376554</t>
  </si>
  <si>
    <t>deska polystyrénová pro snížení kročejového hluku (max. zatížení 4 kN/m2) tl 40mm</t>
  </si>
  <si>
    <t>Souvrství podlahy - TI (pl)  
skladba D  
2.NP - místnost (203; 204; 208)  
(38.25)=38,250 [A]  
Celkem: A=38,250 [B]  
B * 1.1Koeficient množství=42,075 [C]</t>
  </si>
  <si>
    <t>133</t>
  </si>
  <si>
    <t>63148155</t>
  </si>
  <si>
    <t>deska tepelně izolační minerální univerzální ?=0,035 tl 120mm</t>
  </si>
  <si>
    <t>Souvrství stěny - TI (dl * v)  
výpravní budova  
skladba SN01  
3.NP  
(1.35+2.86+2.20+1.49)*2.00=15,800 [A]  
(3.29)*2.00=6,580 [B]  
Celkem: A+B=22,380 [C]  
C * 1.1Koeficient množství=24,618 [D]</t>
  </si>
  <si>
    <t>134</t>
  </si>
  <si>
    <t>63152102</t>
  </si>
  <si>
    <t>pás tepelně izolační univerzální ?=0,032-0,033 tl 140mm</t>
  </si>
  <si>
    <t>Souvrství střechy - TI (dl * š)  
skladba TI03  
12.10*8.85=107,085 [A]  
Celkem: A=107,085 [B]  
B * 1.1Koeficient množství=117,794 [C]</t>
  </si>
  <si>
    <t>135</t>
  </si>
  <si>
    <t>136</t>
  </si>
  <si>
    <t>63152104</t>
  </si>
  <si>
    <t>pás tepelně izolační univerzální ?=0,032-0,033 tl 160mm</t>
  </si>
  <si>
    <t>Souvrství střechy - TI (dl * š)  
skladba TI01  
6.47*11.29=73,046 [A]  
skladba TI02  
13.48*8.85=119,298 [B]  
skladba TI03  
12.10*8.85=107,085 [C]  
Celkem: A+B+C=299,429 [D]  
D * 1.1Koeficient množství=329,372 [E]</t>
  </si>
  <si>
    <t>137</t>
  </si>
  <si>
    <t>63152106</t>
  </si>
  <si>
    <t>pás tepelně izolační univerzální ?=0,032-0,033 tl 180mm</t>
  </si>
  <si>
    <t>Souvrství střechy - TI (dl * š)  
skladba TI01  
6.47*11.29=73,046 [A]  
skladba TI02  
13.48*8.85=119,298 [B]  
Celkem: A+B=192,344 [C]  
C * 1.1Koeficient množství=211,578 [D]</t>
  </si>
  <si>
    <t>147</t>
  </si>
  <si>
    <t>713111111</t>
  </si>
  <si>
    <t>Montáž izolace tepelné vrchem stropů volně kladenými rohožemi, pásy, dílci, deskami</t>
  </si>
  <si>
    <t>Montáž tepelné izolace stropů rohožemi, pásy, dílci, deskami, bloky (izolační materiál ve specifikaci) vrchem bez překrytí lepenkou kladenými volně</t>
  </si>
  <si>
    <t>148</t>
  </si>
  <si>
    <t>713111136</t>
  </si>
  <si>
    <t>Montáž izolace tepelné stropů volně kladenými rohožemi, pásy, dílci, deskami mezi trámy</t>
  </si>
  <si>
    <t>Montáž tepelné izolace stropů rohožemi, pásy, dílci, deskami, bloky (izolační materiál ve specifikaci) žebrových spodem kladenými volně na podbití mezi trámy</t>
  </si>
  <si>
    <t>Souvrství podlahy - TI (pl * p)  
skladba H  
3.NP - místnost (301)  
(67.42)*2=134,840 [A]  
Celkem: A=134,840 [B]</t>
  </si>
  <si>
    <t>149</t>
  </si>
  <si>
    <t>713121111</t>
  </si>
  <si>
    <t>Montáž izolace tepelné podlah volně kladenými rohožemi, pásy, dílci, deskami 1 vrstva</t>
  </si>
  <si>
    <t>Montáž tepelné izolace podlah rohožemi, pásy, deskami, dílci, bloky (izolační materiál ve specifikaci) kladenými volně jednovrstvá</t>
  </si>
  <si>
    <t>1. Množství tepelné izolace podlah okrajovými pásky k ceně -1211 se určuje v m projektované délky obložení (bez přesahů) na obvodu podlahy.</t>
  </si>
  <si>
    <t>150</t>
  </si>
  <si>
    <t>713131143</t>
  </si>
  <si>
    <t>Montáž izolace tepelné stěn a základů lepením celoplošně v kombinaci s mechanickým kotvením rohoží, pásů, dílců, desek</t>
  </si>
  <si>
    <t>Montáž tepelné izolace stěn rohožemi, pásy, deskami, dílci, bloky (izolační materiál ve specifikaci) lepením celoplošně s mechanickým kotvením</t>
  </si>
  <si>
    <t>1. Položky Montáž tepelných izolací stěn lze použít i pro ocenění montáže svislých tepelných izolací základových konstrukcí (základové pásy, desky apod.).    
2. Vcenách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t>
  </si>
  <si>
    <t>151</t>
  </si>
  <si>
    <t>713131151</t>
  </si>
  <si>
    <t>Montáž izolace tepelné stěn a základů volně vloženými rohožemi, pásy, dílci, deskami 1 vrstva</t>
  </si>
  <si>
    <t>Montáž tepelné izolace stěn rohožemi, pásy, deskami, dílci, bloky (izolační materiál ve specifikaci) vložením jednovrstvě</t>
  </si>
  <si>
    <t>313</t>
  </si>
  <si>
    <t>998713102</t>
  </si>
  <si>
    <t>Přesun hmot tonážní pro izolace tepelné v objektech v přes 6 do 12 m</t>
  </si>
  <si>
    <t>Přesun hmot pro izolace tepelné stanovený z hmotnosti přesunovaného materiálu vodorovná dopravní vzdálenost do 50 m v objektech výšky přes 6 m do 12 m</t>
  </si>
  <si>
    <t>314</t>
  </si>
  <si>
    <t>998713181</t>
  </si>
  <si>
    <t>Příplatek k přesunu hmot tonážní 713 prováděný bez použití mechanizace</t>
  </si>
  <si>
    <t>Přesun hmot pro izolace tepelné stanovený z hmotnosti přesunovaného materiálu Příplatek k cenám za přesun prováděný bez použití mechanizace pro jakoukoliv výšku objektu</t>
  </si>
  <si>
    <t>107</t>
  </si>
  <si>
    <t>60511120</t>
  </si>
  <si>
    <t>řezivo stavební prkna prismovaná středová tl 25(32)mm dl 2-5m</t>
  </si>
  <si>
    <t>CS ÚRS 2021 01</t>
  </si>
  <si>
    <t>Souvrství střechy - bednění (pl * v)  
skladba N01; N02; N03; N04  
(591.076)*0.022=13,004 [A]  
Celkem: A=13,004 [B]  
B * 1.1Koeficient množství=14,304 [C]</t>
  </si>
  <si>
    <t>108</t>
  </si>
  <si>
    <t>60514114</t>
  </si>
  <si>
    <t>řezivo jehličnaté lať impregnovaná dl 4 m</t>
  </si>
  <si>
    <t>Souvrství střechy - kontralatě (pl * dl * š * v)  
skladba N01; N02; N03; N04  
(591.076)*1.00*(0.06*0.04)=1,419 [A]  
skladba N05  
(214.65)*1.00*(0.06*0.04)=0,515 [B]  
Celkem: A+B=1,934 [C]  
C * 1.1Koeficient množství=2,127 [D]</t>
  </si>
  <si>
    <t>109</t>
  </si>
  <si>
    <t>Souvrství střechy - podbití, rošt (pl * dl * š * v)  
skladba N05  
((214.65)+(40.0))*2.00*(0.05*0.03)=0,764 [A]  
Celkem: A=0,764 [B]  
B * 1.1Koeficient množství=0,840 [C]</t>
  </si>
  <si>
    <t>111</t>
  </si>
  <si>
    <t>61189990</t>
  </si>
  <si>
    <t>palubky podlahové smrk tl 28mm A/B</t>
  </si>
  <si>
    <t>112</t>
  </si>
  <si>
    <t>611911X1</t>
  </si>
  <si>
    <t>palubky obkladové tl. 20 mm jakost A/B (dle PD)</t>
  </si>
  <si>
    <t>palubky obkladové smrk profil klasický 19x196mm jakost A/B</t>
  </si>
  <si>
    <t>152</t>
  </si>
  <si>
    <t>762000KR1</t>
  </si>
  <si>
    <t>D+M krov vč. spojovacích prvků a dopňků (dle PD)</t>
  </si>
  <si>
    <t>SOUBOR</t>
  </si>
  <si>
    <t>153</t>
  </si>
  <si>
    <t>762000NK1</t>
  </si>
  <si>
    <t>D+M nosná dřevěná konstrukce stěny SN01 vč. kotvení a doplňků (dle PD)</t>
  </si>
  <si>
    <t>154</t>
  </si>
  <si>
    <t>762000PV1</t>
  </si>
  <si>
    <t>D+M PV1 příhradový vazník vč. kotvení a doplňků (dle PD)</t>
  </si>
  <si>
    <t>155</t>
  </si>
  <si>
    <t>762000PV2</t>
  </si>
  <si>
    <t>D+M PV2 příhradový vazník vč. kotvení a doplňků (dle PD)</t>
  </si>
  <si>
    <t>156</t>
  </si>
  <si>
    <t>762000PV3</t>
  </si>
  <si>
    <t>D+M PV3 příhradový vazník vč. kotvení a doplňků (dle PD)</t>
  </si>
  <si>
    <t>157</t>
  </si>
  <si>
    <t>762341046</t>
  </si>
  <si>
    <t>Bednění střech rovných sklon do 60° z desek OSB tl 22 mm na pero a drážku šroubovaných na rošt</t>
  </si>
  <si>
    <t>Bednění a laťování bednění střech rovných sklonu do 60° s vyřezáním otvorů z dřevoštěpkových desek OSB šroubovaných na rošt na pero a drážku, tloušťky desky 22 mm</t>
  </si>
  <si>
    <t>Souvrství střechy - bednění (pl)  
skladba N01; N02; N03; N04  
(591.076)=591,076 [A]  
skladba N05  
(214.65)=214,650 [B]  
Celkem: A+B=805,726 [C]</t>
  </si>
  <si>
    <t>158</t>
  </si>
  <si>
    <t>762341210</t>
  </si>
  <si>
    <t>Montáž bednění střech rovných a šikmých sklonu do 60° z hrubých prken na sraz tl do 32 mm</t>
  </si>
  <si>
    <t>Bednění a laťování montáž bednění střech rovných a šikmých sklonu do 60° s vyřezáním otvorů z prken hrubých na sraz tl. do 32 mm</t>
  </si>
  <si>
    <t>Souvrství střechy - bednění (pl)  
skladba N01; N02; N03; N04  
(591.076)=591,076 [A]  
Celkem: A=591,076 [B]</t>
  </si>
  <si>
    <t>159</t>
  </si>
  <si>
    <t>762342511</t>
  </si>
  <si>
    <t>Montáž kontralatí na podklad bez tepelné izolace</t>
  </si>
  <si>
    <t>Bednění a laťování montáž kontralatí na podklad bez tepelné izolace</t>
  </si>
  <si>
    <t>Souvrství střechy - kontralatě (pl * dl)  
skladba N01; N02; N03; N04  
(591.076)*1.00=591,076 [A]  
skladba N05  
(214.65)*1.00=214,650 [B]  
Celkem: A+B=805,726 [C]</t>
  </si>
  <si>
    <t>160</t>
  </si>
  <si>
    <t>762395000</t>
  </si>
  <si>
    <t>Spojovací prostředky krovů, bednění, laťování, nadstřešních konstrukcí</t>
  </si>
  <si>
    <t>Spojovací prostředky krovů, bednění a laťování, nadstřešních konstrukcí  svory, prkna, hřebíky, pásová ocel, vruty</t>
  </si>
  <si>
    <t>161</t>
  </si>
  <si>
    <t>762429001</t>
  </si>
  <si>
    <t>Montáž obložení stropu podkladový rošt</t>
  </si>
  <si>
    <t>Obložení stropů nebo střešních podhledů montáž roštu podkladového</t>
  </si>
  <si>
    <t>Souvrství střechy - podbití, rošt (pl * dl)  
skladba N05  
((214.65)+(40.0))*2.00=509,300 [A]  
Celkem: A=509,300 [B]</t>
  </si>
  <si>
    <t>162</t>
  </si>
  <si>
    <t>762431036</t>
  </si>
  <si>
    <t>Obložení stěn z desek OSB tl 22 mm broušených na pero a drážku přibíjených</t>
  </si>
  <si>
    <t>Obložení stěn z dřevoštěpkových desek OSB přibíjených na pero a drážku broušených, tloušťky desky 22 mm</t>
  </si>
  <si>
    <t>Souvrství stěny - OSB (dl * v * p)  
výpravní budova  
skladba SN01  
3.NP  
(1.35+2.86+2.20+1.49)*2.00*2=31,600 [A]  
(3.29)*2.00*2=13,160 [B]  
Celkem: A+B=44,760 [C]</t>
  </si>
  <si>
    <t>1. Vcenách -0011 až -1036 obložení stěn zdesek dřevoštěpkových a cementotřískových jsou započteny i náklady na dodávku spojovacích prostředků, na tyto položky se nevztahuje ocenění dodávky spojovacích prostředků položka 762 49-5000.    
2. V cenách není započtena montáž podkladového roštu; tato montáž se oceňuje cenami části A 01 katalogu 800-767 Konstrukce zámečnické vpřípadě kovové konstrukce nebo cenou -9001 vpřípadě dřevěné konstrukce.    
3. Vceně -9001 není započtena montáž a dodávka nosných prvků (např. konzol, trnů) pro zavěšený rošt; tato montáž a dodávka se oceňují individuálně.    
4. Vcenách nejsou započteny náklady na olištování; toto olištování se oceňuje cenou 762 41-2.01 Olištování spár stěn.    
5. Tento soubor cen neobsahuje položky pro ocenění typových sádrokartonových, sádrovláknitých a cementovláknitých konstrukcí; tyto konstrukce se oceňují cenami části A 01 katalogu 800-763 Konstrukce suché výstavby.</t>
  </si>
  <si>
    <t>163</t>
  </si>
  <si>
    <t>762511284</t>
  </si>
  <si>
    <t>Podlahové kce podkladové dvouvrstvé z desek OSB tl 2x15 mm broušených na pero a drážku lepených</t>
  </si>
  <si>
    <t>Podlahové konstrukce podkladové z dřevoštěpkových desek OSB dvouvrstvých lepených na pero a drážku 2x15 mm</t>
  </si>
  <si>
    <t>Souvrství podlahy - OSB (pl)  
skladba H  
3.NP - místnost (301)  
(67.42)=67,420 [A]  
Celkem: A=67,420 [B]</t>
  </si>
  <si>
    <t>164</t>
  </si>
  <si>
    <t>762525104</t>
  </si>
  <si>
    <t>Položení podlahy z palubek</t>
  </si>
  <si>
    <t>Položení podlah  hoblovaných na pero a drážku z palubek</t>
  </si>
  <si>
    <t>Souvrství podlahy - palubky (pl)  
skladba H  
3.NP - místnost (301)  
(67.42)=67,420 [A]  
Mezisoučet: A=67,420 [B]  
Celkem: A=67,420 [C]</t>
  </si>
  <si>
    <t>165</t>
  </si>
  <si>
    <t>762841310</t>
  </si>
  <si>
    <t>Montáž podbíjení stropů a střech vodorovných z palubek</t>
  </si>
  <si>
    <t>Montáž podbíjení  stropů a střech vodorovných z hoblovaných prken z palubek</t>
  </si>
  <si>
    <t>Souvrství střechy - podbití (pl)  
skladba N05  
(214.65)+(40.0)=254,650 [A]  
Celkem: A=254,650 [B]</t>
  </si>
  <si>
    <t>315</t>
  </si>
  <si>
    <t>998762102</t>
  </si>
  <si>
    <t>Přesun hmot tonážní pro kce tesařské v objektech v přes 6 do 12 m</t>
  </si>
  <si>
    <t>Přesun hmot pro konstrukce tesařské  stanovený z hmotnosti přesunovaného materiálu vodorovná dopravní vzdálenost do 50 m v objektech výšky přes 6 do 12 m</t>
  </si>
  <si>
    <t>316</t>
  </si>
  <si>
    <t>998762181</t>
  </si>
  <si>
    <t>Příplatek k přesunu hmot tonážní 762 prováděný bez použití mechanizace</t>
  </si>
  <si>
    <t>Přesun hmot pro konstrukce tesařské  stanovený z hmotnosti přesunovaného materiálu Příplatek k cenám za přesun prováděný bez použití mechanizace pro jakoukoliv výšku objektu</t>
  </si>
  <si>
    <t>104</t>
  </si>
  <si>
    <t>59036035</t>
  </si>
  <si>
    <t>panel akustický skrytý nosný rastr bílá tl 20mm</t>
  </si>
  <si>
    <t>166</t>
  </si>
  <si>
    <t>763111314</t>
  </si>
  <si>
    <t>SDK příčka tl 100 mm profil CW+UW 75 desky 1xA 12,5 s izolací EI 30 Rw do 45 dB</t>
  </si>
  <si>
    <t>Příčka ze sádrokartonových desek  s nosnou konstrukcí z jednoduchých ocelových profilů UW, CW jednoduše opláštěná deskou standardní A tl. 12,5 mm, příčka tl. 100 mm, profil 75, s izolací, EI 30, Rw do 45 dB</t>
  </si>
  <si>
    <t>SDK příčka A (pl)  
výpravní budova  
skladba SN11  
2.NP  
(2.79+4.59)*3.10=22,878 [A]  
Celkem: A=22,878 [B]</t>
  </si>
  <si>
    <t>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</si>
  <si>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167</t>
  </si>
  <si>
    <t>763111316</t>
  </si>
  <si>
    <t>SDK příčka tl 125 mm profil CW+UW 100 desky 1xA 12,5 s izolací EI 30 Rw do 48 dB</t>
  </si>
  <si>
    <t>Příčka ze sádrokartonových desek  s nosnou konstrukcí z jednoduchých ocelových profilů UW, CW jednoduše opláštěná deskou standardní A tl. 12,5 mm, příčka tl. 125 mm, profil 100, s izolací, EI 30, Rw do 48 dB</t>
  </si>
  <si>
    <t>SDK příčka A (pl)  
výpravní budova  
skladba SN14  
1.NP  
(3.47)*4.25=14,748 [A]  
Celkem: A=14,748 [B]</t>
  </si>
  <si>
    <t>168</t>
  </si>
  <si>
    <t>763111335</t>
  </si>
  <si>
    <t>SDK příčka tl 100 mm profil CW+UW 75 desky 1xH2 12,5 bez izolace EI do 30</t>
  </si>
  <si>
    <t>Příčka ze sádrokartonových desek  s nosnou konstrukcí z jednoduchých ocelových profilů UW, CW jednoduše opláštěná deskou impregnovanou H2 tl. 12,5 mm, příčka tl. 100 mm, profil 75, bez izolace, EI do 30</t>
  </si>
  <si>
    <t>SDK příčka A (pl)  
výpravní budova  
skladba SN11  
2.NP  
(5.09+1.80+1.80)*3.10=26,939 [A]  
Celkem: A=26,939 [B]</t>
  </si>
  <si>
    <t>169</t>
  </si>
  <si>
    <t>763111336</t>
  </si>
  <si>
    <t>SDK příčka tl 125 mm profil CW+UW 100 desky 1xH2 12,5 s izolací EI 30 Rw do 48 dB</t>
  </si>
  <si>
    <t>Příčka ze sádrokartonových desek  s nosnou konstrukcí z jednoduchých ocelových profilů UW, CW jednoduše opláštěná deskou impregnovanou H2 tl. 12,5 mm, příčka tl. 125 mm, profil 100, s izolací, EI 30, Rw do 48 dB</t>
  </si>
  <si>
    <t>SDK příčka H2 (pl)  
výpravní budova  
skladba SN14  
1.NP  
(2.00+2.17+0.58+1.42)*4.25=26,223 [A]  
Celkem: A=26,223 [B]</t>
  </si>
  <si>
    <t>170</t>
  </si>
  <si>
    <t>763121426</t>
  </si>
  <si>
    <t>SDK stěna předsazená tl 112,5 mm profil CW+UW 100 deska 1xH2 12,5 bez izolace EI 15</t>
  </si>
  <si>
    <t>Stěna předsazená ze sádrokartonových desek s nosnou konstrukcí z ocelových profilů CW, UW jednoduše opláštěná deskou impregnovanou H2 tl. 12,5 mm bez izolace, EI 15, stěna tl. 112,5 mm, profil 100</t>
  </si>
  <si>
    <t>SDK předstěna H2 (dl * v)  
výpravní budova  
skladba SN11  
1.NP  
(1.64+0.90+1.64+1.75+2.15+0.95+1.05)*4.25=42,840 [A]  
2.NP  
(2.03)*3.10=6,293 [B]  
skladba SN12  
1.NP  
(2.24+2.23+0.95+1.07)*4.25=27,583 [C]  
2.NP  
(0.91)*3.10=2,821 [D]  
Celkem: A+B+C+D=79,537 [E]</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</si>
  <si>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</si>
  <si>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171</t>
  </si>
  <si>
    <t>763131411</t>
  </si>
  <si>
    <t>SDK podhled desky 1xA 12,5 bez izolace dvouvrstvá spodní kce profil CD+UD</t>
  </si>
  <si>
    <t>Podhled ze sádrokartonových desek  dvouvrstvá zavěšená spodní konstrukce z ocelových profilů CD, UD jednoduše opláštěná deskou standardní A, tl. 12,5 mm, bez izolace</t>
  </si>
  <si>
    <t>SDK podhled A (pl)  
1.NP - místnost (107; 111; 112; 116)  
(5.81)+(12.82)+(10.03)+(14.24)=42,900 [A]  
2.NP - místnost (201; 205; 208)  
(9.68)+(13.84)+(3.18)=26,700 [B]  
Celkem: A+B=69,600 [C]</t>
  </si>
  <si>
    <t>172</t>
  </si>
  <si>
    <t>763131451</t>
  </si>
  <si>
    <t>SDK podhled deska 1xH2 12,5 bez izolace dvouvrstvá spodní kce profil CD+UD</t>
  </si>
  <si>
    <t>Podhled ze sádrokartonových desek  dvouvrstvá zavěšená spodní konstrukce z ocelových profilů CD, UD jednoduše opláštěná deskou impregnovanou H2, tl. 12,5 mm, bez izolace</t>
  </si>
  <si>
    <t>SDK podhled H2 (pl)  
1.NP - místnost (103; 104; 105; 106; 108; 113; 114; 115)  
(4.60)+(10.04)+(14.38)+(4.65)+(2.00)+(2.19)+(2.21)+(2.00)=42,070 [A]  
2.NP - mísntost (206; 207)  
(3.25)+(1.42)=4,670 [B]  
Celkem: A+B=46,740 [C]</t>
  </si>
  <si>
    <t>173</t>
  </si>
  <si>
    <t>763251211</t>
  </si>
  <si>
    <t>Sádrovláknitá podlaha tl 25 mm z desek tl 2x12,5 mm bez podsypu</t>
  </si>
  <si>
    <t>Podlaha ze sádrovláknitých desek na pero a drážku podlahové desky tl. 2 x 12,5 mm podlaha tl. 25 mm bez podsypu</t>
  </si>
  <si>
    <t>Souvrství podlahy - SDV (pl)  
skladba D  
2.NP - místnost (203; 204; 208)  
(38.25)=38,250 [A]  
skladba E+  
2.NP - místnost (205; 206; 207)  
(18.54)=18,540 [B]  
Celkem: A+B=56,790 [C]</t>
  </si>
  <si>
    <t>174</t>
  </si>
  <si>
    <t>763431031</t>
  </si>
  <si>
    <t>Montáž minerálního podhledu s vyjímatelnými panely na zavěšený skrytý rošt</t>
  </si>
  <si>
    <t>Montáž podhledu minerálního  včetně zavěšeného roštu skrytého s panely vyjímatelnými jakékoliv velikosti panelů</t>
  </si>
  <si>
    <t>Kazetový podhled (pl)  
1.NP - místnost (101;1 02; 109; 110; 117)  
(23.97)+(73.33)+(10.00)+(8.22)+(32.45)=147,970 [A]  
2.NP - místnost (203; 204)  
(13.96)+(21.11)=35,070 [B]  
Celkem: A+B=183,040 [C]</t>
  </si>
  <si>
    <t>317</t>
  </si>
  <si>
    <t>998763302</t>
  </si>
  <si>
    <t>Přesun hmot tonážní pro sádrokartonové konstrukce v objektech v přes 6 do 12 m</t>
  </si>
  <si>
    <t>Přesun hmot pro konstrukce montované z desek  sádrokartonových, sádrovláknitých, cementovláknitých nebo cementových stanovený z hmotnosti přesunovaného materiálu vodorovná dopravní vzdálenost do 50 m v objektech výšky přes 6 do 12 m</t>
  </si>
  <si>
    <t>318</t>
  </si>
  <si>
    <t>998763381</t>
  </si>
  <si>
    <t>Příplatek k přesunu hmot tonážní 763 SDK prováděný bez použití mechanizace</t>
  </si>
  <si>
    <t>Přesun hmot pro konstrukce montované z desek  sádrokartonových, sádrovláknitých, cementovláknitých nebo cementových Příplatek k cenám za přesun prováděný bez použití mechanizace pro jakoukoliv výšku objektu</t>
  </si>
  <si>
    <t>764</t>
  </si>
  <si>
    <t>Konstrukce klempířské</t>
  </si>
  <si>
    <t>28329223</t>
  </si>
  <si>
    <t>fólie difuzně propustné s nakašírovanou strukturovanou rohoží pod hladkou plechovou krytinu</t>
  </si>
  <si>
    <t>175</t>
  </si>
  <si>
    <t>764000K01</t>
  </si>
  <si>
    <t>D+M K01 okapový žlab půlkruhový, tl. plechu 0,6 mm, průměru 150 mm vč. kotvících prvků, úchytných háků a dalších napojovacích armatur (dle PD)</t>
  </si>
  <si>
    <t>176</t>
  </si>
  <si>
    <t>764000K02</t>
  </si>
  <si>
    <t>D+M K02 okapový žlab půlkruhový, tl. plechu 0,6 mm, průměru 150 mm vč. kotvících prvků, úchytných háků a dalších napojovacích armatur (dle PD)</t>
  </si>
  <si>
    <t>177</t>
  </si>
  <si>
    <t>764000K03</t>
  </si>
  <si>
    <t>D+M K03 okapový žlab půlkruhový, tl. plechu 0,6 mm, průměru 150 mm vč. kotvících prvků, úchytných háků a dalších napojovacích armatur (dle PD)</t>
  </si>
  <si>
    <t>178</t>
  </si>
  <si>
    <t>764000K04</t>
  </si>
  <si>
    <t>D+M K04 okapový žlab půlkruhový, tl. plechu 0,6 mm, průměru 420 mm vč. kotvících prvků, úchytných háků a dalších napojovacích armatur (dle PD)</t>
  </si>
  <si>
    <t>179</t>
  </si>
  <si>
    <t>764000K05</t>
  </si>
  <si>
    <t>D+M K05 okapový žlab půlkruhový, tl. plechu 0,6 mm, průměru 420 mm vč. kotvících prvků, úchytných háků a dalších napojovacích armatur (dle PD)</t>
  </si>
  <si>
    <t>180</t>
  </si>
  <si>
    <t>764000K06</t>
  </si>
  <si>
    <t>D+M K06 svodová roura, tl. plechu 0,6 mm, průměru 125 mm vč. kotvících prvků, objímek, svodů, kolen, držáků kolen, lapače nečistot s objímkou a dalších napojova</t>
  </si>
  <si>
    <t>D+M K06 svodová roura, tl. plechu 0,6 mm, průměru 125 mm vč. kotvících prvků, objímek, svodů, kolen, držáků kolen, lapače nečistot s objímkou a dalších napojovacích armatur (dle PD)</t>
  </si>
  <si>
    <t>181</t>
  </si>
  <si>
    <t>764000K07</t>
  </si>
  <si>
    <t>D+M K07 svodová roura, tl. plechu 0,6 mm, průměru 125 mm vč. kotvících prvků, objímek, svodů, kolen, držáků kolen, lapače nečistot s objímkou a dalších napojova</t>
  </si>
  <si>
    <t>D+M K07 svodová roura, tl. plechu 0,6 mm, průměru 125 mm vč. kotvících prvků, objímek, svodů, kolen, držáků kolen, lapače nečistot s objímkou a dalších napojovacích armatur (dle PD)</t>
  </si>
  <si>
    <t>182</t>
  </si>
  <si>
    <t>764000K08</t>
  </si>
  <si>
    <t>D+M K08 svodová roura, tl. plechu 0,6 mm, průměru 125 mm vč. kotvících prvků, objímek, svodů, kolen, držáků kolen, lapače nečistot s objímkou a dalších napojova</t>
  </si>
  <si>
    <t>D+M K08 svodová roura, tl. plechu 0,6 mm, průměru 125 mm vč. kotvících prvků, objímek, svodů, kolen, držáků kolen, lapače nečistot s objímkou a dalších napojovacích armatur (dle PD)</t>
  </si>
  <si>
    <t>183</t>
  </si>
  <si>
    <t>764000K09</t>
  </si>
  <si>
    <t>D+M K09 svodová roura, tl. plechu 0,6 mm, průměru 125 mm vč. kotvících prvků, objímek, svodů, kolen, držáků kolen, lapače nečistot s objímkou a dalších napojova</t>
  </si>
  <si>
    <t>D+M K09 svodová roura, tl. plechu 0,6 mm, průměru 125 mm vč. kotvících prvků, objímek, svodů, kolen, držáků kolen, lapače nečistot s objímkou a dalších napojovacích armatur (dle PD)</t>
  </si>
  <si>
    <t>184</t>
  </si>
  <si>
    <t>764000K10</t>
  </si>
  <si>
    <t>D+M K10 svodová roura, tl. plechu 0,6 mm, průměru 110 mm vč. kotvících prvků, objímek, svodů, kolen, držáků kolen, lapače nečistot s objímkou a dalších napojova</t>
  </si>
  <si>
    <t>D+M K10 svodová roura, tl. plechu 0,6 mm, průměru 110 mm vč. kotvících prvků, objímek, svodů, kolen, držáků kolen, lapače nečistot s objímkou a dalších napojovacích armatur (dle PD)</t>
  </si>
  <si>
    <t>185</t>
  </si>
  <si>
    <t>764000K11</t>
  </si>
  <si>
    <t>D+M K11 svodová roura, tl. plechu 0,6 mm, průměru 110 mm vč. kotvících prvků, objímek, svodů, kolen, držáků kolen, lapače nečistot s objímkou a dalších napojova</t>
  </si>
  <si>
    <t>D+M K11 svodová roura, tl. plechu 0,6 mm, průměru 110 mm vč. kotvících prvků, objímek, svodů, kolen, držáků kolen, lapače nečistot s objímkou a dalších napojovacích armatur (dle PD)</t>
  </si>
  <si>
    <t>186</t>
  </si>
  <si>
    <t>764000K12</t>
  </si>
  <si>
    <t>D+M K12 hřebenáč, FeZn, tl. 0,6 mm, rš. 416 mm vč. kotvení (dle PD)</t>
  </si>
  <si>
    <t>187</t>
  </si>
  <si>
    <t>764000K13</t>
  </si>
  <si>
    <t>D+M K13 hřebenáč, FeZn, tl. 0,6 mm, rš. 416 mm vč. kotvení (dle PD)</t>
  </si>
  <si>
    <t>188</t>
  </si>
  <si>
    <t>764000K14</t>
  </si>
  <si>
    <t>D+M K14 hřebenáč, FeZn, tl. 0,6 mm, rš. 416 mm vč. kotvení (dle PD)</t>
  </si>
  <si>
    <t>189</t>
  </si>
  <si>
    <t>764000K15</t>
  </si>
  <si>
    <t>D+M K15 hřebenáč, FeZn, tl. 0,6 mm, rš. 416 mm vč. kotvení (dle PD)</t>
  </si>
  <si>
    <t>190</t>
  </si>
  <si>
    <t>764000K16</t>
  </si>
  <si>
    <t>D+M K16 závětrná lišta, FeZn, tl. 0,6 mm, rš. 360 mm vč. kotvení (dle PD)</t>
  </si>
  <si>
    <t>191</t>
  </si>
  <si>
    <t>764000K17</t>
  </si>
  <si>
    <t>D+M K17 lemování okraje střechy s okapnicí, FeZn, tl. 0,6 mm, rš. 312 mm vč. kotvení (dle PD)</t>
  </si>
  <si>
    <t>192</t>
  </si>
  <si>
    <t>764000K18</t>
  </si>
  <si>
    <t>D+M K18 závětrná lišta, FeZn, tl. 0,6 mm, rš. 360 mm vč. kotvení (dle PD)</t>
  </si>
  <si>
    <t>193</t>
  </si>
  <si>
    <t>764000K19</t>
  </si>
  <si>
    <t>D+M K19 lemování okraje střechy s okapnicí, FeZn, tl. 0,6 mm, rš. 312 mm vč. kotvení (dle PD)</t>
  </si>
  <si>
    <t>194</t>
  </si>
  <si>
    <t>764000K20</t>
  </si>
  <si>
    <t>D+M K20 lemování ke zdi boční, FeZn, tl. 0,6 mm, rš. 312 mm vč. kotvení (dle PD)</t>
  </si>
  <si>
    <t>195</t>
  </si>
  <si>
    <t>764000K21</t>
  </si>
  <si>
    <t>D+M K21 lemování ke zdi boční, FeZn, tl. 0,6 mm, rš. 312 mm vč. kotvení (dle PD)</t>
  </si>
  <si>
    <t>196</t>
  </si>
  <si>
    <t>764000K22</t>
  </si>
  <si>
    <t>D+M K22 úžlabí, FeZn, tl. 0,6 mm, rš. 626 mm vč. kotvení (dle PD)</t>
  </si>
  <si>
    <t>197</t>
  </si>
  <si>
    <t>764000K23</t>
  </si>
  <si>
    <t>D+M K23 závětrná lišta, FeZn, tl. 0,6 mm, rš. 360 mm vč. kotvení (dle PD)</t>
  </si>
  <si>
    <t>198</t>
  </si>
  <si>
    <t>764000K24</t>
  </si>
  <si>
    <t>D+M K24 lemování okraje střechy s okapnicí, FeZn, tl. 0,6 mm, rš. 312 mm vč. kotvení (dle PD)</t>
  </si>
  <si>
    <t>199</t>
  </si>
  <si>
    <t>764000K25</t>
  </si>
  <si>
    <t>D+M K25 lemování ke zdi boční, FeZn, tl. 0,6 mm, rš. 312 mm vč. kotvení (dle PD)</t>
  </si>
  <si>
    <t>200</t>
  </si>
  <si>
    <t>764000K26</t>
  </si>
  <si>
    <t>D+M K26 lemování ke zdi boční, FeZn, tl. 0,6 mm, rš. 312 mm vč. kotvení (dle PD)</t>
  </si>
  <si>
    <t>201</t>
  </si>
  <si>
    <t>764000K27</t>
  </si>
  <si>
    <t>D+M K27 úžlabí, FeZn, tl. 0,6 mm, rš. 626 mm vč. kotvení (dle PD)</t>
  </si>
  <si>
    <t>202</t>
  </si>
  <si>
    <t>764000K28</t>
  </si>
  <si>
    <t>D+M K28 hřebenáč, FeZn, tl. 0,6 mm, rš. 416 mm vč. kotvení (dle PD)</t>
  </si>
  <si>
    <t>203</t>
  </si>
  <si>
    <t>764000K29</t>
  </si>
  <si>
    <t>D+M K29 závětrná lišta, FeZn, tl. 0,6 mm, rš. 360 mm vč. kotvení (dle PD)</t>
  </si>
  <si>
    <t>204</t>
  </si>
  <si>
    <t>764000K30</t>
  </si>
  <si>
    <t>D+M K30 závětrná lišta, FeZn, tl. 0,6 mm, rš. 360 mm vč. kotvení (dle PD)</t>
  </si>
  <si>
    <t>205</t>
  </si>
  <si>
    <t>764000K31</t>
  </si>
  <si>
    <t>D+M K31 lemování ke zdi boční, FeZn, tl. 0,6 mm, rš. 312 mm vč. kotvení (dle PD)</t>
  </si>
  <si>
    <t>206</t>
  </si>
  <si>
    <t>764000K32</t>
  </si>
  <si>
    <t>D+M K32 lemování okraje střechy s okapnicí, FeZn, tl. 0,6 mm, rš. 312 mm vč. kotvení (dle PD)</t>
  </si>
  <si>
    <t>207</t>
  </si>
  <si>
    <t>764000K33</t>
  </si>
  <si>
    <t>D+M K33 lemování okraje střechy s okapnicí, FeZn, tl. 0,6 mm, rš. 312 mm vč. kotvení (dle PD)</t>
  </si>
  <si>
    <t>208</t>
  </si>
  <si>
    <t>764000K34</t>
  </si>
  <si>
    <t>D+M K34 sněhové trubkové zábrany, dvoutrubkové držáky - 29 ks, trubka sněholamu - 2x14,00 m, z lakovaného hliníku, vč. kotvení, doplňků a povrchové úpravy (dle</t>
  </si>
  <si>
    <t>D+M K34 sněhové trubkové zábrany, dvoutrubkové držáky - 29 ks, trubka sněholamu - 2x14,00 m, z lakovaného hliníku, vč. kotvení, doplňků a povrchové úpravy (dle PD)</t>
  </si>
  <si>
    <t>209</t>
  </si>
  <si>
    <t>764000K35</t>
  </si>
  <si>
    <t>D+M K35 sněhové trubkové zábrany, dvoutrubkové držáky - 15 ks, trubka sněholamu - 2x7,00 m, z lakovaného hliníku, vč. kotvení, doplňků a povrchové úpravy (dle P</t>
  </si>
  <si>
    <t>D+M K35 sněhové trubkové zábrany, dvoutrubkové držáky - 15 ks, trubka sněholamu - 2x7,00 m, z lakovaného hliníku, vč. kotvení, doplňků a povrchové úpravy (dle PD)</t>
  </si>
  <si>
    <t>210</t>
  </si>
  <si>
    <t>764000K36</t>
  </si>
  <si>
    <t>D+M K36 sněhové trubkové zábrany, dvoutrubkové držáky - 26 ks, trubka sněholamu - 2x12,70 m, z lakovaného hliníku, vč. kotvení, doplňků a povrchové úpravy (dle</t>
  </si>
  <si>
    <t>D+M K36 sněhové trubkové zábrany, dvoutrubkové držáky - 26 ks, trubka sněholamu - 2x12,70 m, z lakovaného hliníku, vč. kotvení, doplňků a povrchové úpravy (dle PD)</t>
  </si>
  <si>
    <t>211</t>
  </si>
  <si>
    <t>764000K37</t>
  </si>
  <si>
    <t>D+M K37 střešní výlez, dřevěný, s integrovaným lemováním z galvanizované oceli odolné proti UV paprskům a nepříznivému počasí, zaskleno izolačním dvojsklem, 600</t>
  </si>
  <si>
    <t>D+M K37 střešní výlez, dřevěný, s integrovaným lemováním z galvanizované oceli odolné proti UV paprskům a nepříznivému počasí, zaskleno izolačním dvojsklem, 600x600 mm vč. kotvení, kování, příslušenství a povrchové úpravy (dle PD)</t>
  </si>
  <si>
    <t>212</t>
  </si>
  <si>
    <t>764000K38</t>
  </si>
  <si>
    <t>D+M K38 pětiřadé hroty proti holobům, z oceli, nereznoucí úprava vč. kotvení a povrchové úpravy (dle PD)</t>
  </si>
  <si>
    <t>213</t>
  </si>
  <si>
    <t>764002414</t>
  </si>
  <si>
    <t>Montáž strukturované oddělovací rohože jakkékoliv rš</t>
  </si>
  <si>
    <t>Montáž strukturované oddělovací rohože jakékoli rš</t>
  </si>
  <si>
    <t>Souvrství střechy - krytina, podklad (pl)  
skladba N01; N02; N03; N04  
(591.076)=591,076 [A]  
skladba N05  
(214.65)=214,650 [B]  
Celkem: A+B=805,726 [C]</t>
  </si>
  <si>
    <t>214</t>
  </si>
  <si>
    <t>764111643</t>
  </si>
  <si>
    <t>Krytina střechy rovné drážkováním ze svitků z Pz plechu s povrchovou úpravou do rš 670 mm sklonu přes 30 do 60°</t>
  </si>
  <si>
    <t>Krytina ze svitků, ze šablon nebo taškových tabulí z pozinkovaného plechu s povrchovou úpravou s úpravou u okapů, prostupů a výčnělků střechy rovné drážkováním ze svitků do rš 670 mm, sklon střechy přes 30 do 60°</t>
  </si>
  <si>
    <t>Souvrství střechy - krytina (dl * š)  
skladba N01  
(14.04)*(6.31+6.31)=177,185 [A]  
skladba N02  
(12.95)*(6.00+6.00)=155,400 [B]  
skladba N03  
(7.12)*(6.93+6.93)=98,683 [C]  
skladba N04  
(17.60)*(4.54+4.54)=159,808 [D]  
Mezisoučet: A+B+C+D=591,076 [E]  
skladba N05  
(47.70)*4.50=214,650 [F]  
Mezisoučet: F=214,650 [G]  
Celkem: A+B+C+D+F=805,726 [H]</t>
  </si>
  <si>
    <t>319</t>
  </si>
  <si>
    <t>998764102</t>
  </si>
  <si>
    <t>Přesun hmot tonážní pro konstrukce klempířské v objektech v přes 6 do 12 m</t>
  </si>
  <si>
    <t>Přesun hmot pro konstrukce klempířské stanovený z hmotnosti přesunovaného materiálu vodorovná dopravní vzdálenost do 50 m v objektech výšky přes 6 do 12 m</t>
  </si>
  <si>
    <t>320</t>
  </si>
  <si>
    <t>998764181</t>
  </si>
  <si>
    <t>Příplatek k přesunu hmot tonážní 764 prováděný bez použití mechanizace</t>
  </si>
  <si>
    <t>Přesun hmot pro konstrukce klempířské stanovený z hmotnosti přesunovaného materiálu Příplatek k cenám za přesun prováděný bez použití mechanizace pro jakoukoliv výšku objektu</t>
  </si>
  <si>
    <t>28329031</t>
  </si>
  <si>
    <t>fólie kontaktní difuzně propustná pro doplňkovou hydroizolační vrstvu, monolitická dvouvrstvá PES/PR 270g/m2, integrovaná samolepící páska</t>
  </si>
  <si>
    <t>215</t>
  </si>
  <si>
    <t>765191001</t>
  </si>
  <si>
    <t>Montáž pojistné hydroizolační nebo parotěsné fólie kladené ve sklonu do 20° lepením na bednění nebo izolaci</t>
  </si>
  <si>
    <t>Montáž pojistné hydroizolační nebo parotěsné fólie kladené ve sklonu do 20° lepením (vodotěsné podstřeší) na bednění nebo tepelnou izolaci</t>
  </si>
  <si>
    <t>Souvrství střechy - podstřešní fólie (pl)  
skladba N01; N02; N03; N04  
(591.076)=591,076 [A]  
skladba N05  
(214.65)=214,650 [B]  
Celkem: A+B=805,726 [C]</t>
  </si>
  <si>
    <t>321</t>
  </si>
  <si>
    <t>998765102</t>
  </si>
  <si>
    <t>Přesun hmot tonážní pro krytiny skládané v objektech v přes 6 do 12 m</t>
  </si>
  <si>
    <t>Přesun hmot pro krytiny skládané stanovený z hmotnosti přesunovaného materiálu vodorovná dopravní vzdálenost do 50 m na objektech výšky přes 6 do 12 m</t>
  </si>
  <si>
    <t>322</t>
  </si>
  <si>
    <t>998765181</t>
  </si>
  <si>
    <t>Příplatek k přesunu hmot tonážní 765 prováděný bez použití mechanizace</t>
  </si>
  <si>
    <t>Přesun hmot pro krytiny skládané stanovený z hmotnosti přesunovaného materiálu Příplatek k cenám za přesun prováděný bez použití mechanizace pro jakoukoliv výšku objektu</t>
  </si>
  <si>
    <t>766</t>
  </si>
  <si>
    <t>Konstrukce truhlářské</t>
  </si>
  <si>
    <t>216</t>
  </si>
  <si>
    <t>766000DD01a</t>
  </si>
  <si>
    <t>D+M DD01a vstupní dřevěné dveře, s nadsvětlíkem, jednokřídlé, s izolačním bezpečnostním dvojsklem, 1100x(2320+730) mm vč. zárubně, kování, kotevních, těsnících</t>
  </si>
  <si>
    <t>D+M DD01a vstupní dřevěné dveře, s nadsvětlíkem, jednokřídlé, s izolačním bezpečnostním dvojsklem, 1100x(2320+730) mm vč. zárubně, kování, kotevních, těsnících a montážních prvků, příslušenství a doplňků (dle PD)</t>
  </si>
  <si>
    <t>217</t>
  </si>
  <si>
    <t>766000DD01b</t>
  </si>
  <si>
    <t>D+M DD01b vstupní dřevěné dveře, s nadsvětlíkem, jednokřídlé, s izolačním bezpečnostním dvojsklem, 1100x(2320+730) mm vč. zárubně, kování, kotevních, těsnících</t>
  </si>
  <si>
    <t>D+M DD01b vstupní dřevěné dveře, s nadsvětlíkem, jednokřídlé, s izolačním bezpečnostním dvojsklem, 1100x(2320+730) mm vč. zárubně, kování, kotevních, těsnících a montážních prvků, příslušenství a doplňků (dle PD)</t>
  </si>
  <si>
    <t>218</t>
  </si>
  <si>
    <t>766000DD02</t>
  </si>
  <si>
    <t>D+M DD02 vstupní dřevěné dveře, s nadsvětlíkem, jednokřídlé, s izolačním bezpečnostním dvojsklem, 1200x(2320+730) mm vč. zárubně, kování, kotevních, těsnících a</t>
  </si>
  <si>
    <t>D+M DD02 vstupní dřevěné dveře, s nadsvětlíkem, jednokřídlé, s izolačním bezpečnostním dvojsklem, 1200x(2320+730) mm vč. zárubně, kování, kotevních, těsnících a montážních prvků, příslušenství a doplňků (dle PD)</t>
  </si>
  <si>
    <t>219</t>
  </si>
  <si>
    <t>766000DD03a</t>
  </si>
  <si>
    <t>D+M DD03a vnitřní jednokřídlé dveře, otvíravé, plné, hladké falcované, laminované HPL tl. min. 0,6 mm, jádro z lehčené dřevotřísky, 800x1970 mm vč. obložkové zá</t>
  </si>
  <si>
    <t>D+M DD03a vnitřní jednokřídlé dveře, otvíravé, plné, hladké falcované, laminované HPL tl. min. 0,6 mm, jádro z lehčené dřevotřísky, 800x1970 mm vč. obložkové zárubně, kování, kotevních a montážních prvků, příslušenství a povrchové úpravy (dle PD)</t>
  </si>
  <si>
    <t>220</t>
  </si>
  <si>
    <t>766000DD03b</t>
  </si>
  <si>
    <t>D+M DD03b vnitřní jednokřídlé dveře, otvíravé, plné, hladké falcované, laminované HPL tl. min. 0,6 mm, jádro z lehčené dřevotřísky, 800x1970 mm vč. obložkové zá</t>
  </si>
  <si>
    <t>D+M DD03b vnitřní jednokřídlé dveře, otvíravé, plné, hladké falcované, laminované HPL tl. min. 0,6 mm, jádro z lehčené dřevotřísky, 800x1970 mm vč. obložkové zárubně, kování, kotevních a montážních prvků, příslušenství a povrchové úpravy (dle PD)</t>
  </si>
  <si>
    <t>221</t>
  </si>
  <si>
    <t>766000DD04</t>
  </si>
  <si>
    <t>D+M DD04 vnitřní jednokřídlé dveře, otvíravé, plné, hladké falcované, laminované HPL tl. min. 0,6 mm, jádro z lehčené dřevotřísky, 900x1970 mm vč. obložkové zár</t>
  </si>
  <si>
    <t>D+M DD04 vnitřní jednokřídlé dveře, otvíravé, plné, hladké falcované, laminované HPL tl. min. 0,6 mm, jádro z lehčené dřevotřísky, 900x1970 mm vč. obložkové zárubně, kování, kotevních a montážních prvků, příslušenství a povrchové úpravy (dle PD)</t>
  </si>
  <si>
    <t>222</t>
  </si>
  <si>
    <t>766000DD05a</t>
  </si>
  <si>
    <t>D+M DD05a vnitřní jednokřídlé dveře, otvíravé, plné, hladké falcované, laminované HPL tl. min. 0,6 mm, jádro z lehčené dřevotřísky, 800x1970 mm vč. masivní oblo</t>
  </si>
  <si>
    <t>D+M DD05a vnitřní jednokřídlé dveře, otvíravé, plné, hladké falcované, laminované HPL tl. min. 0,6 mm, jádro z lehčené dřevotřísky, 800x1970 mm vč. masivní obložkové zárubně, kování, kotevních a montážních prvků, příslušenství a povrchové úpravy (dle PD)</t>
  </si>
  <si>
    <t>223</t>
  </si>
  <si>
    <t>766000DD05b</t>
  </si>
  <si>
    <t>D+M DD05b vnitřní jednokřídlé dveře, otvíravé, plné, hladké falcované, laminované HPL tl. min. 0,6 mm, jádro z lehčené dřevotřísky, 800x1970 mm vč. obložkové zá</t>
  </si>
  <si>
    <t>D+M DD05b vnitřní jednokřídlé dveře, otvíravé, plné, hladké falcované, laminované HPL tl. min. 0,6 mm, jádro z lehčené dřevotřísky, 800x1970 mm vč. obložkové zárubně, kování, kotevních a montážních prvků, příslušenství a povrchové úpravy (dle PD)</t>
  </si>
  <si>
    <t>224</t>
  </si>
  <si>
    <t>766000DD06a</t>
  </si>
  <si>
    <t>D+M DD06a vnitřní jednokřídlé dveře, otvíravé, plné, hladké falcované, laminované HPL tl. min. 0,6 mm, jádro z lehčené dřevotřísky, 800x1970 mm vč. obložkové zá</t>
  </si>
  <si>
    <t>D+M DD06a vnitřní jednokřídlé dveře, otvíravé, plné, hladké falcované, laminované HPL tl. min. 0,6 mm, jádro z lehčené dřevotřísky, 800x1970 mm vč. obložkové zárubně, kování, kotevních a montážních prvků, příslušenství a povrchové úpravy (dle PD)</t>
  </si>
  <si>
    <t>225</t>
  </si>
  <si>
    <t>766000DD06b</t>
  </si>
  <si>
    <t>D+M DD06b vnitřní jednokřídlé dveře, otvíravé, plné, hladké falcované, laminované HPL tl. min. 0,6 mm, jádro z lehčené dřevotřísky, 700x1970 mm vč. obložkové zá</t>
  </si>
  <si>
    <t>D+M DD06b vnitřní jednokřídlé dveře, otvíravé, plné, hladké falcované, laminované HPL tl. min. 0,6 mm, jádro z lehčené dřevotřísky, 700x1970 mm vč. obložkové zárubně, kování, kotevních a montážních prvků, příslušenství a povrchové úpravy (dle PD)</t>
  </si>
  <si>
    <t>226</t>
  </si>
  <si>
    <t>766000DD07</t>
  </si>
  <si>
    <t>D+M DD07 vnitřní jednokřídlé dveře, otvíravé, plné, hladké falcované, laminované HPL tl. min. 0,6 mm, jádro z lehčené dřevotřísky, 800x1970 mm vč. obložkové zár</t>
  </si>
  <si>
    <t>D+M DD07 vnitřní jednokřídlé dveře, otvíravé, plné, hladké falcované, laminované HPL tl. min. 0,6 mm, jádro z lehčené dřevotřísky, 800x1970 mm vč. obložkové zárubně, kování, kotevních a montážních prvků, příslušenství a povrchové úpravy (dle PD)</t>
  </si>
  <si>
    <t>227</t>
  </si>
  <si>
    <t>766000DD08</t>
  </si>
  <si>
    <t>D+M DD08 vnitřní jednokřídlé dveře, otvíravé, plné, hladké falcované, laminované HPL tl. min. 0,6 mm, jádro z lehčené dřevotřísky, 700x1970 mm vč. obložkové zár</t>
  </si>
  <si>
    <t>D+M DD08 vnitřní jednokřídlé dveře, otvíravé, plné, hladké falcované, laminované HPL tl. min. 0,6 mm, jádro z lehčené dřevotřísky, 700x1970 mm vč. obložkové zárubně, kování, kotevních a montážních prvků, příslušenství a povrchové úpravy (dle PD)</t>
  </si>
  <si>
    <t>228</t>
  </si>
  <si>
    <t>766000DD09a</t>
  </si>
  <si>
    <t>D+M DD09a vnitřní jednokřídlé dveře, otvíravé, plné, hladké falcované, laminované HPL tl. min. 0,6 mm, jádro z lehčené dřevotřísky, 800x1970 mm vč. obložkové zá</t>
  </si>
  <si>
    <t>D+M DD09a vnitřní jednokřídlé dveře, otvíravé, plné, hladké falcované, laminované HPL tl. min. 0,6 mm, jádro z lehčené dřevotřísky, 800x1970 mm vč. obložkové zárubně, kování, kotevních a montážních prvků, příslušenství a povrchové úpravy (dle PD)</t>
  </si>
  <si>
    <t>229</t>
  </si>
  <si>
    <t>766000DD09b</t>
  </si>
  <si>
    <t>D+M DD09b vnitřní jednokřídlé dveře, otvíravé, plné, hladké falcované, laminované HPL tl. min. 0,6 mm, jádro z lehčené dřevotřísky, 800x1970 mm vč. obložkové zá</t>
  </si>
  <si>
    <t>D+M DD09b vnitřní jednokřídlé dveře, otvíravé, plné, hladké falcované, laminované HPL tl. min. 0,6 mm, jádro z lehčené dřevotřísky, 800x1970 mm vč. obložkové zárubně, kování, kotevních a montážních prvků, příslušenství a povrchové úpravy (dle PD)</t>
  </si>
  <si>
    <t>230</t>
  </si>
  <si>
    <t>766000DD10a</t>
  </si>
  <si>
    <t>D+M DD10a vnitřní jednokřídlé dveře, otvíravé, plné, hladké falcované, laminované HPL tl. min. 0,6 mm, jádro z lehčené dřevotřísky, 800x1970 mm vč. obložkové zá</t>
  </si>
  <si>
    <t>D+M DD10a vnitřní jednokřídlé dveře, otvíravé, plné, hladké falcované, laminované HPL tl. min. 0,6 mm, jádro z lehčené dřevotřísky, 800x1970 mm vč. obložkové zárubně, kování, kotevních a montážních prvků, příslušenství a povrchové úpravy (dle PD)</t>
  </si>
  <si>
    <t>231</t>
  </si>
  <si>
    <t>766000DD10b</t>
  </si>
  <si>
    <t>D+M DD10b vnitřní jednokřídlé dveře, otvíravé, plné, hladké falcované, laminované HPL tl. min. 0,6 mm, jádro z lehčené dřevotřísky, 800x1970 mm vč. obložkové zá</t>
  </si>
  <si>
    <t>D+M DD10b vnitřní jednokřídlé dveře, otvíravé, plné, hladké falcované, laminované HPL tl. min. 0,6 mm, jádro z lehčené dřevotřísky, 800x1970 mm vč. obložkové zárubně, kování, kotevních a montážních prvků, příslušenství a povrchové úpravy (dle PD)</t>
  </si>
  <si>
    <t>232</t>
  </si>
  <si>
    <t>766000DD11</t>
  </si>
  <si>
    <t>D+M DD11 vnitřní jednokřídlé dveře, otvíravé, plné, hladké falcované, laminované HPL tl. min. 0,6 mm, jádro z lehčené dřevotřísky, 800x1970 mm vč. masivní oblož</t>
  </si>
  <si>
    <t>D+M DD11 vnitřní jednokřídlé dveře, otvíravé, plné, hladké falcované, laminované HPL tl. min. 0,6 mm, jádro z lehčené dřevotřísky, 800x1970 mm vč. masivní obložkové zárubně, kování, kotevních a montážních prvků, příslušenství a povrchové úpravy (dle PD)</t>
  </si>
  <si>
    <t>233</t>
  </si>
  <si>
    <t>766000DD12a</t>
  </si>
  <si>
    <t>D+M DD12a vnitřní jednokřídlé dveře, otvíravé, plné, hladké falcované, laminované HPL tl. min. 0,6 mm, jádro z lehčené dřevotřísky, 700x1970 mm vč. obložkové zá</t>
  </si>
  <si>
    <t>D+M DD12a vnitřní jednokřídlé dveře, otvíravé, plné, hladké falcované, laminované HPL tl. min. 0,6 mm, jádro z lehčené dřevotřísky, 700x1970 mm vč. obložkové zárubně, kování, kotevních a montážních prvků, příslušenství a povrchové úpravy (dle PD)</t>
  </si>
  <si>
    <t>234</t>
  </si>
  <si>
    <t>766000DD12b</t>
  </si>
  <si>
    <t>D+M DD12b vnitřní jednokřídlé dveře, otvíravé, plné, hladké falcované, laminované HPL tl. min. 0,6 mm, jádro z lehčené dřevotřísky, 700x1970 mm vč. obložkové zá</t>
  </si>
  <si>
    <t>D+M DD12b vnitřní jednokřídlé dveře, otvíravé, plné, hladké falcované, laminované HPL tl. min. 0,6 mm, jádro z lehčené dřevotřísky, 700x1970 mm vč. obložkové zárubně, kování, kotevních a montážních prvků, příslušenství a povrchové úpravy (dle PD)</t>
  </si>
  <si>
    <t>235</t>
  </si>
  <si>
    <t>766000DD13</t>
  </si>
  <si>
    <t>D+M DD13 vnitřní jednokřídlé dveře, otvíravé, plné, hladké falcované, laminované HPL tl. min. 0,6 mm, jádro z lehčené dřevotřísky, 800x1970 mm vč. obložkové zár</t>
  </si>
  <si>
    <t>D+M DD13 vnitřní jednokřídlé dveře, otvíravé, plné, hladké falcované, laminované HPL tl. min. 0,6 mm, jádro z lehčené dřevotřísky, 800x1970 mm vč. obložkové zárubně, kování, kotevních a montážních prvků, příslušenství a povrchové úpravy (dle PD)</t>
  </si>
  <si>
    <t>236</t>
  </si>
  <si>
    <t>766000DD14</t>
  </si>
  <si>
    <t>D+M DD14 vnitřní jednokřídlé dveře, otvíravé, plné, hladké falcované, laminované HPL tl. min. 0,6 mm, jádro z lehčené dřevotřísky, 900x1970 mm vč. masivní oblož</t>
  </si>
  <si>
    <t>D+M DD14 vnitřní jednokřídlé dveře, otvíravé, plné, hladké falcované, laminované HPL tl. min. 0,6 mm, jádro z lehčené dřevotřísky, 900x1970 mm vč. masivní obložkové zárubně, kování, kotevních a montážních prvků, příslušenství a povrchové úpravy (dle PD)</t>
  </si>
  <si>
    <t>237</t>
  </si>
  <si>
    <t>766000DD15</t>
  </si>
  <si>
    <t>D+M DD15 vnitřní jednokřídlé dveře, otvíravé, plné, hladké falcované, laminované HPL tl. min. 0,6 mm, jádro z lehčené dřevotřísky, 800x1970 mm vč. obložkové zár</t>
  </si>
  <si>
    <t>D+M DD15 vnitřní jednokřídlé dveře, otvíravé, plné, hladké falcované, laminované HPL tl. min. 0,6 mm, jádro z lehčené dřevotřísky, 800x1970 mm vč. obložkové zárubně, kování, kotevních a montážních prvků, příslušenství a povrchové úpravy (dle PD)</t>
  </si>
  <si>
    <t>238</t>
  </si>
  <si>
    <t>766000DD16</t>
  </si>
  <si>
    <t>D+M DD16 vnitřní jednokřídlé dveře, otvíravé, plné, hladké ocelové, 800x1970 mm vč. ocelové zárubně, kování, kotevních a montážních prvků, příslušenství a povrc</t>
  </si>
  <si>
    <t>D+M DD16 vnitřní jednokřídlé dveře, otvíravé, plné, hladké ocelové, 800x1970 mm vč. ocelové zárubně, kování, kotevních a montážních prvků, příslušenství a povrchové úpravy (dle PD)</t>
  </si>
  <si>
    <t>239</t>
  </si>
  <si>
    <t>766000OD01</t>
  </si>
  <si>
    <t>D+M OD01 okno dřevěné, čtyřkřídlé, s izolačním trojsklem s protisluneční charakteristikou, 1100x2200 mm vč. vnějšího hliníkového parapetu, vnitřního plastového</t>
  </si>
  <si>
    <t>D+M OD01 okno dřevěné, čtyřkřídlé, s izolačním trojsklem s protisluneční charakteristikou, 1100x2200 mm vč. vnějšího hliníkového parapetu, vnitřního plastového parapetu, kování, příslušenství a povrchové úpravy (dle PD)</t>
  </si>
  <si>
    <t>240</t>
  </si>
  <si>
    <t>766000OD02</t>
  </si>
  <si>
    <t>D+M OD02 okno dřevěné, čtyřkřídlé, s izolačním trojsklem s protisluneční charakteristikou, 1200x2200 mm vč. vnějšího hliníkového parapetu, vnitřního plastového</t>
  </si>
  <si>
    <t>D+M OD02 okno dřevěné, čtyřkřídlé, s izolačním trojsklem s protisluneční charakteristikou, 1200x2200 mm vč. vnějšího hliníkového parapetu, vnitřního plastového parapetu, žaluzie, kování, příslušenství a povrchové úpravy (dle PD)</t>
  </si>
  <si>
    <t>241</t>
  </si>
  <si>
    <t>766000OD03</t>
  </si>
  <si>
    <t>D+M OD03 okno dřevěné, čtyřkřídlé, s izolačním trojsklem s protisluneční charakteristikou, 1200x2200 mm vč. vnějšího hliníkového parapetu, vnitřního plastového</t>
  </si>
  <si>
    <t>D+M OD03 okno dřevěné, čtyřkřídlé, s izolačním trojsklem s protisluneční charakteristikou, 1200x2200 mm vč. vnějšího hliníkového parapetu, vnitřního plastového parapetu, kování, příslušenství a povrchové úpravy (dle PD)</t>
  </si>
  <si>
    <t>242</t>
  </si>
  <si>
    <t>766000OD04</t>
  </si>
  <si>
    <t>D+M OD04 okno dřevěné, čtyřkřídlé, s izolačním trojsklem s protisluneční charakteristikou, 1200x2200 mm vč. vnějšího hliníkového parapetu, vnitřního plastového</t>
  </si>
  <si>
    <t>D+M OD04 okno dřevěné, čtyřkřídlé, s izolačním trojsklem s protisluneční charakteristikou, 1200x2200 mm vč. vnějšího hliníkového parapetu, vnitřního plastového parapetu, kování, příslušenství a povrchové úpravy (dle PD)</t>
  </si>
  <si>
    <t>243</t>
  </si>
  <si>
    <t>766000OD05</t>
  </si>
  <si>
    <t>D+M OD05 okno dřevěné, čtyřkřídlé, s izolačním trojsklem s protisluneční charakteristikou, 1100x2200 mm vč. vnějšího hliníkového parapetu, vnitřního plastového</t>
  </si>
  <si>
    <t>D+M OD05 okno dřevěné, čtyřkřídlé, s izolačním trojsklem s protisluneční charakteristikou, 1100x2200 mm vč. vnějšího hliníkového parapetu, vnitřního plastového parapetu, kování, příslušenství a povrchové úpravy (dle PD)</t>
  </si>
  <si>
    <t>244</t>
  </si>
  <si>
    <t>766000OD06</t>
  </si>
  <si>
    <t>D+M OD06 okno dřevěné, čtyřkřídlé, s izolačním trojsklem s protisluneční charakteristikou, 1000x1680 mm vč. vnějšího hliníkového parapetu, vnitřního plastového</t>
  </si>
  <si>
    <t>D+M OD06 okno dřevěné, čtyřkřídlé, s izolačním trojsklem s protisluneční charakteristikou, 1000x1680 mm vč. vnějšího hliníkového parapetu, vnitřního plastového parapetu, kování, příslušenství a povrchové úpravy (dle PD)</t>
  </si>
  <si>
    <t>245</t>
  </si>
  <si>
    <t>766000OD07</t>
  </si>
  <si>
    <t>D+M OD07 okno dřevěné, jednokřídlé, s izolačním bezpečnostním 2-sklem, 1400x1200 mm vč. vnitřních žaluzií, kování, příslušenství a povrchové úpravy (dle PD)</t>
  </si>
  <si>
    <t>246</t>
  </si>
  <si>
    <t>766000OD08</t>
  </si>
  <si>
    <t>D+M OD08 okno dřevěné, jednokřídlé, s izolačním 1-sklem 4x + 2x větrací mřížka, 600x1150 mm vč. kování, příslušenství a povrchové úpravy (dle PD)</t>
  </si>
  <si>
    <t>247</t>
  </si>
  <si>
    <t>766000OK01</t>
  </si>
  <si>
    <t>D+M OK01 okno kovové, jednokřídlé, s izolačním trojsklem s protisluneční charakteristikou, 1250x2250 mm vč. vnějšího hliníkového parapetu, vnitřního plastového</t>
  </si>
  <si>
    <t>D+M OK01 okno kovové, jednokřídlé, s izolačním trojsklem s protisluneční charakteristikou, 1250x2250 mm vč. vnějšího hliníkového parapetu, vnitřního plastového parapetu, žaluzie, kování, příslušenství a povrchové úpravy (dle PD)</t>
  </si>
  <si>
    <t>248</t>
  </si>
  <si>
    <t>766000T01</t>
  </si>
  <si>
    <t>D+M T01 dřevěný pult tl. 40 mm, s integrovanou peněžní miskou, 1400x950x40 mm vč. veškerých kotvících prvků a povrchové úpravy (dle PD)</t>
  </si>
  <si>
    <t>249</t>
  </si>
  <si>
    <t>766000T02</t>
  </si>
  <si>
    <t>D+M T02 madlo u schodiště, průměru 40 mm, osazené ve výšce 900 mm, 32000 mm vč. veškerých kotvících prvků a povrchové úpravy (dle PD)</t>
  </si>
  <si>
    <t>250</t>
  </si>
  <si>
    <t>767000DK01</t>
  </si>
  <si>
    <t>D+M DK01 vstupní kovové dveře, s nadsvětlíkem, jednokřídlé, s tepelně izolační vložkou, 1250x(2200+800) mm vč. zárubně, kování, kotevních, těsnících a montážníc</t>
  </si>
  <si>
    <t>D+M DK01 vstupní kovové dveře, s nadsvětlíkem, jednokřídlé, s tepelně izolační vložkou, 1250x(2200+800) mm vč. zárubně, kování, kotevních, těsnících a montážních prvků, příslušenství a doplňků (dle PD)</t>
  </si>
  <si>
    <t>251</t>
  </si>
  <si>
    <t>767000DK02</t>
  </si>
  <si>
    <t>D+M DK02 vstupní kovové dveře, s nadsvětlíkem, dvoukřídlé, s tepelně izolační vložkou, 1750x(2200+800) mm vč. zárubně, kování, kotevních, těsnících a montážních</t>
  </si>
  <si>
    <t>D+M DK02 vstupní kovové dveře, s nadsvětlíkem, dvoukřídlé, s tepelně izolační vložkou, 1750x(2200+800) mm vč. zárubně, kování, kotevních, těsnících a montážních prvků, příslušenství a doplňků (dle PD)</t>
  </si>
  <si>
    <t>252</t>
  </si>
  <si>
    <t>767000DK03</t>
  </si>
  <si>
    <t>D+M DK03 automatické dveře, posuvné, dvoukřídlové s hliníkovou konstrukcí, bezpečnostní izolační dvojsklo, 2600x3000 mm vč. zárubně, kování, kotevních, těsnícíc</t>
  </si>
  <si>
    <t>D+M DK03 automatické dveře, posuvné, dvoukřídlové s hliníkovou konstrukcí, bezpečnostní izolační dvojsklo, 2600x3000 mm vč. zárubně, kování, kotevních, těsnících a montážních prvků, pohonu, příslušenství a doplňků (dle PD)</t>
  </si>
  <si>
    <t>253</t>
  </si>
  <si>
    <t>767000Z01</t>
  </si>
  <si>
    <t>D+M Z01 zaplechování kab. Prostoru vč. kotvících prvků a povrchové úpravy (dle PD)</t>
  </si>
  <si>
    <t>254</t>
  </si>
  <si>
    <t>767000Z02</t>
  </si>
  <si>
    <t>D+M Z02 zaplechování kab. kanálu, 2150x700 mm vč. veškerých kotvících prvků a povrchové úpravy (dle PD)</t>
  </si>
  <si>
    <t>255</t>
  </si>
  <si>
    <t>767000Z03</t>
  </si>
  <si>
    <t>D+M Z03 zaplechování kab. kanálu, 550x400 mm vč. veškerých kotvících prvků a povrchové úpravy (dle PD)</t>
  </si>
  <si>
    <t>256</t>
  </si>
  <si>
    <t>767000Z04</t>
  </si>
  <si>
    <t>D+M Z04 zaplechování kab. kanálu, (1850x850)+(750x1000)+(750x450) mm vč. veškerých kotvících prvků a povrchové úpravy (dle PD)</t>
  </si>
  <si>
    <t>257</t>
  </si>
  <si>
    <t>767000Z05</t>
  </si>
  <si>
    <t>D+M Z05 zaplechování kab. kanálu, 2300x700 mm vč. veškerých kotvících prvků a povrchové úpravy (dle PD)</t>
  </si>
  <si>
    <t>258</t>
  </si>
  <si>
    <t>767000Z06</t>
  </si>
  <si>
    <t>D+M Z06 montované dělící sanitární kabiny z desek LTD tl. 28 mm, (2725+1100)x2350 mm vč. integrovaných dveří 2x800x1970 mm, kotvení do okolních stavebních konst</t>
  </si>
  <si>
    <t>D+M Z06 montované dělící sanitární kabiny z desek LTD tl. 28 mm, (2725+1100)x2350 mm vč. integrovaných dveří 2x800x1970 mm, kotvení do okolních stavebních konstrukcí, pryžové zarážky dveřního křídla, příslušenství a povrchové úpravy (dle PD)</t>
  </si>
  <si>
    <t>259</t>
  </si>
  <si>
    <t>767000Z07</t>
  </si>
  <si>
    <t>D+M Z07 montované dělící sanitární kabiny z desek LTD tl. 28 mm, 2230x2350 mm vč. integrovaných dveří 2x800x1970 mm, kotvení do okolních stavebních konstrukcí,</t>
  </si>
  <si>
    <t>D+M Z07 montované dělící sanitární kabiny z desek LTD tl. 28 mm, 2230x2350 mm vč. integrovaných dveří 2x800x1970 mm, kotvení do okolních stavebních konstrukcí, pryžové zarážky dveřního křídla, příslušenství a povrchové úpravy (dle PD)</t>
  </si>
  <si>
    <t>260</t>
  </si>
  <si>
    <t>767000Z08</t>
  </si>
  <si>
    <t>D+M Z08 ukončení paty dvojitých sloupů do tvaru "V" vč. kotvících prvků a povrchové úpravy (dle PD)  vč. kotvících prvků a povrchové úpravy (dle PD)</t>
  </si>
  <si>
    <t>D+M Z08 ukončení paty dvojitých sloupů do tvaru "V" vč. kotvících prvků a povrchové úpravy (dle PD) vč. kotvících prvků a povrchové úpravy (dle PD)</t>
  </si>
  <si>
    <t>106</t>
  </si>
  <si>
    <t>5976111X1</t>
  </si>
  <si>
    <t>dlaždice keramické (předepsaná cena 1200 Kč/m2)</t>
  </si>
  <si>
    <t>Souvrství podlahy - dlažba (pl)  
skladba B  
1.NP - místnost (111; 112; 116)  
(37.09)=37,090 [A]  
skladba B+  
1.NP - místnost (107; 108; 113; 114; 115)  
(14.22)=14,220 [B]  
skladba L  
1.NP - místnost (118)  
(10.92)=10,920 [C]  
skladba F  
2.NP - místnost (202)  
(3.42)=3,420 [D]  
skladba E+  
2.NP - místnost (205; 206; 207)  
(18.54)=18,540 [E]  
sokl (dl * v)  
(94.69)*0.15=14,204 [F]  
Celkem: A+B+C+D+E+F=98,394 [G]  
G * 1.1Koeficient množství=108,233 [H]</t>
  </si>
  <si>
    <t>261</t>
  </si>
  <si>
    <t>771111011</t>
  </si>
  <si>
    <t>Vysátí podkladu před pokládkou dlažby</t>
  </si>
  <si>
    <t>Příprava podkladu před provedením dlažby vysátí podlah</t>
  </si>
  <si>
    <t>Souvrství podlahy - dlažba, příprava (pl)  
skladba B  
1.NP - místnost (111; 112; 116)  
(37.09)=37,090 [A]  
skladba B+  
1.NP - místnost (107; 108; 113; 114; 115)  
(14.22)=14,220 [B]  
skladba L  
1.NP - místnost (118)  
(10.92)=10,920 [C]  
skladba F  
2.NP - místnost (202)  
(3.42)=3,420 [D]  
skladba E+  
2.NP - místnost (205; 206; 207)  
(18.54)=18,540 [E]  
Celkem: A+B+C+D+E=84,190 [F]</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</si>
  <si>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</si>
  <si>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263</t>
  </si>
  <si>
    <t>771151011</t>
  </si>
  <si>
    <t>Samonivelační stěrka podlah pevnosti 20 MPa tl 3 mm</t>
  </si>
  <si>
    <t>Příprava podkladu před provedením dlažby samonivelační stěrka min.pevnosti 20 MPa, tloušťky do 3 mm</t>
  </si>
  <si>
    <t>Souvrství podlahy - dlažba, vyrovnání (pl)  
skladba B  
1.NP - místnost (111; 112; 116)  
(37.09)=37,090 [A]  
skladba B+  
1.NP - místnost (107; 108; 113; 114; 115)  
(14.22)=14,220 [B]  
skladba L  
1.NP - místnost (118)  
(10.92)=10,920 [C]  
skladba F  
2.NP - místnost (202)  
(3.42)=3,420 [D]  
skladba E+  
2.NP - místnost (205; 206; 207)  
(18.54)=18,540 [E]  
Celkem: A+B+C+D+E=84,190 [F]</t>
  </si>
  <si>
    <t>265</t>
  </si>
  <si>
    <t>771474112</t>
  </si>
  <si>
    <t>Montáž soklů z dlaždic keramických rovných flexibilní lepidlo v přes 65 do 90 mm</t>
  </si>
  <si>
    <t>Montáž soklů z dlaždic keramických lepených flexibilním lepidlem rovných, výšky přes 65 do 90 mm</t>
  </si>
  <si>
    <t>Souvrství podlahy - sokl (dl)  
skladba B  
1.NP - místnost (111; 112; 116)  
(46.13)=46,130 [A]  
skladba B+  
1.NP - místnost (107)  
(10.17)=10,170 [B]  
skladba L  
1.NP - místnost (118)  
(14.59)=14,590 [C]  
skladba F  
2.NP - místnost (202)  
(8.03)=8,030 [D]  
skladba E+  
2.NP - místnost (205)  
(15.77)=15,770 [E]  
Celkem: A+B+C+D+E=94,690 [F]</t>
  </si>
  <si>
    <t>266</t>
  </si>
  <si>
    <t>771574153</t>
  </si>
  <si>
    <t>Montáž podlah keramických velkoformátových hladkých lepených flexibilním lepidlem přes 2 do 4 ks/m2</t>
  </si>
  <si>
    <t>Montáž podlah z dlaždic keramických lepených flexibilním lepidlem velkoformátových hladkých přes 2 do 4 ks/m2</t>
  </si>
  <si>
    <t>Souvrství podlahy - dlažba (pl)  
skladba B  
1.NP - místnost (111; 112; 116)  
(12.82)+(10.03)+(14.24)=37,090 [A]  
Mezisoučet: A=37,090 [B]  
skladba B+  
1.NP - místnost (107; 108; 113; 114; 115)  
(5.81)+(2.00)+(2.20)+(2.21)+(2.00)=14,220 [C]  
Mezisoučet: C=14,220 [D]  
skladba L  
1.NP - místnost (118)  
(10.92)=10,920 [E]  
Mezisoučet: E=10,920 [F]  
skladba F  
2.NP - místnost (202)  
(3.42)=3,420 [G]  
Mezisoučet: G=3,420 [H]  
skladba E+  
2.NP - místnost (205; 206; 207)  
(13.87)+(3.25)+(1.42)=18,540 [I]  
Mezisoučet: I=18,540 [J]  
Celkem: A+C+E+G+I=84,190 [K]</t>
  </si>
  <si>
    <t>1. Položky jsou učeny pro všechy druhy povrchových úprav.</t>
  </si>
  <si>
    <t>267</t>
  </si>
  <si>
    <t>771591111</t>
  </si>
  <si>
    <t>Nátěr penetrační na podlahu</t>
  </si>
  <si>
    <t>Příprava podkladu před provedením dlažby nátěr penetrační na podlahu</t>
  </si>
  <si>
    <t>Souvrství podlahy - dlažba, penetrace (pl)  
skladba B  
1.NP - místnost (111; 112; 116)  
(37.09)=37,090 [A]  
skladba B+  
1.NP - místnost (107; 108; 113; 114; 115)  
(14.22)=14,220 [B]  
skladba L  
1.NP - místnost (118)  
(10.92)=10,920 [C]  
skladba F  
2.NP - místnost (202)  
(3.42)=3,420 [D]  
skladba E+  
2.NP - místnost (205; 206; 207)  
(18.54)=18,540 [E]  
Celkem: A+B+C+D+E=84,190 [F]</t>
  </si>
  <si>
    <t>268</t>
  </si>
  <si>
    <t>771591112</t>
  </si>
  <si>
    <t>Izolace pod dlažbu nátěrem nebo stěrkou ve dvou vrstvách</t>
  </si>
  <si>
    <t>Izolace podlahy pod dlažbu nátěrem nebo stěrkou ve dvou vrstvách</t>
  </si>
  <si>
    <t>Souvrství podlahy - dlažba, HI stěrka (pl)  
skladba B+  
1.NP - místnost (107; 108; 113; 114; 115)  
(14.22)=14,220 [A]  
skladba F  
2.NP - místnost (202)  
(3.42)=3,420 [B]  
skladba E+  
2.NP - místnost (205; 206; 207)  
(18.54)=18,540 [C]  
Celkem: A+B+C=36,180 [D]</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</si>
  <si>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</si>
  <si>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269</t>
  </si>
  <si>
    <t>771591115</t>
  </si>
  <si>
    <t>Podlahy spárování silikonem</t>
  </si>
  <si>
    <t>Podlahy - dokončovací práce spárování silikonem</t>
  </si>
  <si>
    <t>Souvrství podlahy - dlažba, dilatace (dl)  
skladba B  
1.NP - místnost (111; 112; 116)  
(15.01)+(13.13)+(17.99)=46,130 [A]  
Mezisoučet: A=46,130 [B]  
skladba B+  
1.NP - místnost (107; 108; 113; 114; 115)  
(10.17)+(6.00)+(6.25)+(6.31)+(6.11)=34,840 [C]  
Mezisoučet: C=34,840 [D]  
skladba L  
1.NP - místnost (118)  
(14.59)=14,590 [E]  
Mezisoučet: E=14,590 [F]  
skladba F  
2.NP - místnost (202)  
(8.03)=8,030 [G]  
Mezisoučet: G=8,030 [H]  
skladba E+  
2.NP - místnost (205; 206; 207)  
(15.78)+(7.26)+(4.93)=27,970 [I]  
Mezisoučet: I=27,970 [J]  
Celkem: A+C+E+G+I=131,560 [K]</t>
  </si>
  <si>
    <t>1. Množství měrných jednotek u ceny -1185 se stanoví podle počtu řezaných dlaždic, nezávisle na jejich velikosti.    
2. Ceny 771 59-1115 až -1123 obsahují náklady i na materiál.    
3. Položku -1185 lze použít při nuceném použítí jiného nástroje než řezačky.</t>
  </si>
  <si>
    <t>270</t>
  </si>
  <si>
    <t>771591264</t>
  </si>
  <si>
    <t>Izolace těsnícími pásy mezi podlahou a stěnou</t>
  </si>
  <si>
    <t>Izolace podlahy pod dlažbu těsnícími izolačními pásy mezi podlahou a stěnu</t>
  </si>
  <si>
    <t>Souvrství podlahy - dlažba, HI stěrka, bandáž (dl)  
skladba B+  
1.NP - místnost (107; 108; 113; 114; 115)  
(34.84)=34,840 [A]  
skladba F  
2.NP - místnost (202)  
(8.03)=8,030 [B]  
skladba E+  
2.NP - místnost (205; 206; 207)  
(27.97)=27,970 [C]  
Celkem: A+B+C=70,840 [D]</t>
  </si>
  <si>
    <t>271</t>
  </si>
  <si>
    <t>771592011</t>
  </si>
  <si>
    <t>Čištění vnitřních ploch podlah nebo schodišť po položení dlažby chemickými prostředky</t>
  </si>
  <si>
    <t>Čištění vnitřních ploch po položení dlažby podlah nebo schodišť chemickými prostředky</t>
  </si>
  <si>
    <t>Souvrství podlahy - dlažba, čištění (pl)  
skladba B  
1.NP - místnost (111; 112; 116)  
(37.09)=37,090 [A]  
skladba B+  
1.NP - místnost (107; 108; 113; 114; 115)  
(14.22)=14,220 [B]  
skladba L  
1.NP - místnost (118)  
(10.92)=10,920 [C]  
skladba F  
2.NP - místnost (202)  
(3.42)=3,420 [D]  
skladba E+  
2.NP - místnost (205; 206; 207)  
(18.54)=18,540 [E]  
Celkem: A+B+C+D+E=84,190 [F]</t>
  </si>
  <si>
    <t>323</t>
  </si>
  <si>
    <t>998771101</t>
  </si>
  <si>
    <t>Přesun hmot tonážní pro podlahy z dlaždic v objektech v do 6 m</t>
  </si>
  <si>
    <t>Přesun hmot pro podlahy z dlaždic stanovený z hmotnosti přesunovaného materiálu vodorovná dopravní vzdálenost do 50 m v objektech výšky do 6 m</t>
  </si>
  <si>
    <t>324</t>
  </si>
  <si>
    <t>998771181</t>
  </si>
  <si>
    <t>Příplatek k přesunu hmot tonážní 771 prováděný bez použití mechanizace</t>
  </si>
  <si>
    <t>Přesun hmot pro podlahy z dlaždic stanovený z hmotnosti přesunovaného materiálu Příplatek k ceně za přesun prováděný bez použití mechanizace pro jakoukoliv výšku objektu</t>
  </si>
  <si>
    <t>773</t>
  </si>
  <si>
    <t>Podlahy z litého teraca</t>
  </si>
  <si>
    <t>103</t>
  </si>
  <si>
    <t>58346130</t>
  </si>
  <si>
    <t>drť vápencová bílá frakce 4/8</t>
  </si>
  <si>
    <t>Souvrství podlahy - příprava (pl)  
skladba A  
1.NP - místnost (101; 102; 117)  
(129.75)=129,750 [A]  
skladba A+  
1.NP - místnost (103; 104; 105; 106)  
(33.67)=33,670 [B]  
Celkem: A+B=163,420 [C]</t>
  </si>
  <si>
    <t>262</t>
  </si>
  <si>
    <t>771121011</t>
  </si>
  <si>
    <t>Souvrství podlahy - penetrace (pl)  
skladba A  
1.NP - místnost (101; 102; 117)  
(129.75)=129,750 [A]  
skladba A+  
1.NP - místnost (103; 104; 105; 106)  
(33.67)=33,670 [B]  
Celkem: A+B=163,420 [C]</t>
  </si>
  <si>
    <t>264</t>
  </si>
  <si>
    <t>771151012</t>
  </si>
  <si>
    <t>Samonivelační stěrka podlah pevnosti 20 MPa tl přes 3 do 5 mm</t>
  </si>
  <si>
    <t>Příprava podkladu před provedením dlažby samonivelační stěrka min.pevnosti 20 MPa, tloušťky přes 3 do 5 mm</t>
  </si>
  <si>
    <t>Souvrství podlahy - vyrovnání (pl)  
skladba A  
1.NP - místnost (101; 102; 117)  
(129.75)=129,750 [A]  
skladba A+  
1.NP - místnost (103; 104; 105; 106)  
(33.67)=33,670 [B]  
Celkem: A+B=163,420 [C]</t>
  </si>
  <si>
    <t>Souvrství podlahy - HIV stěrka (pl)  
skladba A+  
1.NP - místnost (103; 104; 105; 106)  
(33.67)=33,670 [A]  
Celkem: A=33,670 [B]</t>
  </si>
  <si>
    <t>Souvrství podlahy - HIV stěrka, bandáž (dl)  
skladba A+  
1.NP - místnost (103; 104; 105; 106)  
(53.7)=53,700 [A]  
Celkem: A=53,700 [B]</t>
  </si>
  <si>
    <t>272</t>
  </si>
  <si>
    <t>773412200</t>
  </si>
  <si>
    <t>Soklíky z přírodního litého teraca rovné tl 20 mm v přes 50 do 150 mm</t>
  </si>
  <si>
    <t>Soklíky z přírodního litého teraca  tl. 20 mm výšky přes 50 do 150 mm rovné bez požlábku</t>
  </si>
  <si>
    <t>Souvrství podlahy - sokl (dl)  
skladba A  
1.NP - místnost (101; 102; 117)  
(19.98)+(50.36)+(23.76)=94,100 [A]  
Mezisoučet: A=94,100 [B]  
skladba A+  
1.NP - místnost (103; 104; 105; 106)  
(8.80)+(16.45)+(19.51)+(8.94)=53,700 [C]  
Mezisoučet: C=53,700 [D]  
Celkem: A+C=147,800 [E]</t>
  </si>
  <si>
    <t>273</t>
  </si>
  <si>
    <t>773511261</t>
  </si>
  <si>
    <t>Podlahy z přírodního litého teraca zřízení podlahy prosté tl 20 mm</t>
  </si>
  <si>
    <t>Podlahy z přírodního litého teraca  zřízení podlahy z vápencových drtí a cementu nebo suché teracové prosté (drť ve specifikaci) tl. 20 mm</t>
  </si>
  <si>
    <t>Souvrství podlahy - teraco (pl)  
skladba A  
1.NP - místnost (101; 102; 117)  
(23.97)+(73.33)+(32.45)=129,750 [A]  
Mezisoučet: A=129,750 [B]  
skladba A+  
1.NP - místnost (103; 104; 105; 106)  
(4.60)+(10.04)+(14.38)+(4.65)=33,670 [C]  
Mezisoučet: C=33,670 [D]  
Celkem: A+C=163,420 [E]</t>
  </si>
  <si>
    <t>1. Ceny za provedení podlahy zlitého teraca se oceňují skladebně: cenou za provedení teraca vploše 773 51-1 . , dále cenou za vložení dilatace 773 51-3 . , případně cenou za provedení obruby 773 51-2 . , a vpřípadě potřeby příslušným příplatkem 773 51-9 .    
2. Cenami za vložení dilatace 773 51-3 . lze oceňovat i vložení dilatací ubarveného teraca.    
3. Obruby šířky přes 200 do 500 mm lze oceňovat skladebně příslušnou cenou podlahy 773 51-1 . a cenou příplatku –9190, a to i tehdy, když výměra obruby přesahuje 5 m2.</t>
  </si>
  <si>
    <t>325</t>
  </si>
  <si>
    <t>998773101</t>
  </si>
  <si>
    <t>Přesun hmot tonážní pro podlahy teracové lité v objektech v do 6 m</t>
  </si>
  <si>
    <t>Přesun hmot pro podlahy teracové lité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</si>
  <si>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</si>
  <si>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326</t>
  </si>
  <si>
    <t>998773181</t>
  </si>
  <si>
    <t>Příplatek k přesunu hmot tonážní 773 prováděný bez použití mechanizace</t>
  </si>
  <si>
    <t>Přesun hmot pro podlahy teracové lité  stanovený z hmotnosti přesunovaného materiálu Příplatek k cenám za přesun prováděný bez použití mechanizace pro jakoukoliv výšku objektu</t>
  </si>
  <si>
    <t>776</t>
  </si>
  <si>
    <t>Podlahy povlakové</t>
  </si>
  <si>
    <t>284110X1</t>
  </si>
  <si>
    <t>antistatické PVC (předepsaná cena 1500 Kč/m2)</t>
  </si>
  <si>
    <t>284111X1</t>
  </si>
  <si>
    <t>marmoleum (předepsaná cena 1000 Kč/m2)</t>
  </si>
  <si>
    <t>284122X1</t>
  </si>
  <si>
    <t>PVC (předpsaná cena 1000 Kč/m2)</t>
  </si>
  <si>
    <t>115</t>
  </si>
  <si>
    <t>61418101</t>
  </si>
  <si>
    <t>lišta podlahová dřevěná dub 8x35mm</t>
  </si>
  <si>
    <t>274</t>
  </si>
  <si>
    <t>776111311</t>
  </si>
  <si>
    <t>Vysátí podkladu povlakových podlah</t>
  </si>
  <si>
    <t>Příprava podkladu vysátí podlah</t>
  </si>
  <si>
    <t>Souvrství podlahy - příprava (pl)  
skladba C  
1.NP - místnost (109; 110)  
(18.22)=18,220 [A]  
skladba K  
1.NP - místnost (123)  
(16.52)=16,520 [B]  
skladba M  
1.NP - místnost (119)  
(8.19)=8,190 [C]  
skladba J  
1.NP - místnost (122)  
(23.01)=23,010 [D]  
skladba D  
2.NP - místnost (203; 204; 208)  
(38.25)=38,250 [E]  
Celkem: A+B+C+D+E=104,190 [F]</t>
  </si>
  <si>
    <t>1. V ceně 776 12-1511 zábrana proti vlhkosti jsou započteny i náklady na 2 vrstvy penetrace a zasypání křemičitým pískem.    
2. V cenách 776 14-1111 až 776 14-4111 jsou započteny i náklady na dodání stěrky.</t>
  </si>
  <si>
    <t>275</t>
  </si>
  <si>
    <t>776121111</t>
  </si>
  <si>
    <t>Vodou ředitelná penetrace savého podkladu povlakových podlah</t>
  </si>
  <si>
    <t>Příprava podkladu penetrace vodou ředitelná podlah</t>
  </si>
  <si>
    <t>Souvrství podlahy - penetrace (pl)  
skladba C  
1.NP - místnost (109; 110)  
(18.22)=18,220 [A]  
skladba K  
1.NP - místnost (123)  
(16.52)=16,520 [B]  
skladba M  
1.NP - místnost (119)  
(8.19)=8,190 [C]  
skladba J  
1.NP - místnost (122)  
(23.01)=23,010 [D]  
skladba D  
2.NP - místnost (203; 204; 208)  
(38.25)=38,250 [E]  
Celkem: A+B+C+D+E=104,190 [F]</t>
  </si>
  <si>
    <t>276</t>
  </si>
  <si>
    <t>776141111</t>
  </si>
  <si>
    <t>Vyrovnání podkladu povlakových podlah stěrkou pevnosti 20 MPa tl do 3 mm</t>
  </si>
  <si>
    <t>Příprava podkladu vyrovnání samonivelační stěrkou podlah min.pevnosti 20 MPa, tloušťky do 3 mm</t>
  </si>
  <si>
    <t>Souvrství podlahy - vyrovnání (pl)  
skladba C  
1.NP - místnost (109; 110)  
(18.22)=18,220 [A]  
skladba K  
1.NP - místnost (123)  
(16.52)=16,520 [B]  
skladba M  
1.NP - místnost (119)  
(8.19)=8,190 [C]  
skladba J  
1.NP - místnost (122)  
(23.01)=23,010 [D]  
skladba D  
2.NP - místnost (203; 204; 208)  
(38.25)=38,250 [E]  
Celkem: A+B+C+D+E=104,190 [F]</t>
  </si>
  <si>
    <t>277</t>
  </si>
  <si>
    <t>776221111</t>
  </si>
  <si>
    <t>Lepení pásů z PVC standardním lepidlem</t>
  </si>
  <si>
    <t>Montáž podlahovin z PVC lepením standardním lepidlem z pásů standardních</t>
  </si>
  <si>
    <t>Souvrství podlahy - PVC (pl)  
skladba K  
1.NP - místnost (123)  
(16.52)=16,520 [A]  
Mezisoučet: A=16,520 [B]  
Celkem: A=16,520 [C]</t>
  </si>
  <si>
    <t>278</t>
  </si>
  <si>
    <t>776221121</t>
  </si>
  <si>
    <t>Lepení elektrostaticky vodivých pásů z PVC standardním lepidlem</t>
  </si>
  <si>
    <t>Montáž podlahovin z PVC lepením standardním lepidlem z pásů elektrostaticky vodivých</t>
  </si>
  <si>
    <t>Souvrství podlahy - PVC (pl)  
skladba M  
1.NP - místnost (119)  
(8.19)=8,190 [A]  
Mezisoučet: A=8,190 [B]  
skladba J  
1.NP - místnost (122)  
(23.01)=23,010 [C]  
Mezisoučet: C=23,010 [D]  
Celkem: A+C=31,200 [E]</t>
  </si>
  <si>
    <t>279</t>
  </si>
  <si>
    <t>776251111</t>
  </si>
  <si>
    <t>Lepení pásů z přírodního linolea (marmolea) standardním lepidlem</t>
  </si>
  <si>
    <t>Montáž podlahovin z přírodního linolea (marmolea) lepením standardním lepidlem z pásů standardních</t>
  </si>
  <si>
    <t>Souvrství podlahy - marmoleum (pl)  
skladba C  
1.NP - místnost (109; 110)  
(10.00)+(8.22)=18,220 [A]  
Mezisoučet: A=18,220 [B]  
skladba D  
2.NP - místnost (203; 204; 208)  
(13.96)+(21.11)+(3.18)=38,250 [C]  
Mezisoučet: C=38,250 [D]  
Celkem: A+C=56,470 [E]</t>
  </si>
  <si>
    <t>280</t>
  </si>
  <si>
    <t>776421111</t>
  </si>
  <si>
    <t>Montáž obvodových lišt lepením</t>
  </si>
  <si>
    <t>Montáž lišt obvodových lepených</t>
  </si>
  <si>
    <t>Souvrství podlahy - sokl (dl)  
skladba M  
1.NP - místnost (119)  
(12.00)=12,000 [A]  
Mezisoučet: A=12,000 [B]  
skladba C  
1.NP - místnost (109; 110)  
(13.18)+(11.68)=24,860 [C]  
Mezisoučet: C=24,860 [D]  
skladba J  
1.NP - místnost (122)  
(19.60)=19,600 [E]  
Mezisoučet: E=19,600 [F]  
skladba K  
1.NP - místnost (123)  
(17.40)=17,400 [G]  
Mezisoučet: G=17,400 [H]  
skladba D  
2.NP - místnost (203; 204; 208)  
(15.26)+(18.38)+(7.29)=40,930 [I]  
Mezisoučet: I=40,930 [J]  
Celkem: A+C+E+G+I=114,790 [K]</t>
  </si>
  <si>
    <t>327</t>
  </si>
  <si>
    <t>998776101</t>
  </si>
  <si>
    <t>Přesun hmot tonážní pro podlahy povlakové v objektech v do 6 m</t>
  </si>
  <si>
    <t>Přesun hmot pro podlahy povlakové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</si>
  <si>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</si>
  <si>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328</t>
  </si>
  <si>
    <t>998776181</t>
  </si>
  <si>
    <t>Příplatek k přesunu hmot tonážní 776 prováděný bez použití mechanizace</t>
  </si>
  <si>
    <t>Přesun hmot pro podlahy povlakové  stanovený z hmotnosti přesunovaného materiálu Příplatek k cenám za přesun prováděný bez použití mechanizace pro jakoukoliv výšku objektu</t>
  </si>
  <si>
    <t>781</t>
  </si>
  <si>
    <t>Dokončovací práce - obklady</t>
  </si>
  <si>
    <t>105</t>
  </si>
  <si>
    <t>597610X1</t>
  </si>
  <si>
    <t>obkládačky keramické (předepsaná cena 1000 Kč/m2)</t>
  </si>
  <si>
    <t>146</t>
  </si>
  <si>
    <t>711493121</t>
  </si>
  <si>
    <t>Izolace proti podpovrchové a tlakové vodě svislá těsnicí hmotou dvousložkovou na bázi cementu</t>
  </si>
  <si>
    <t>Izolace proti podpovrchové a tlakové vodě - ostatní na ploše svislé S dvousložkovou na bázi cementu</t>
  </si>
  <si>
    <t>Obklad keramický - HIS stěrka (pl)  
1.NP - místnost (103 ;104; 105; 106; 108; 113; 114; 115)  
2.NP - místnost (206; 207)  
(165.558)=165,558 [A]  
Celkem: A=165,558 [B]</t>
  </si>
  <si>
    <t>281</t>
  </si>
  <si>
    <t>781111011</t>
  </si>
  <si>
    <t>Ometení (oprášení) stěny při přípravě podkladu</t>
  </si>
  <si>
    <t>Příprava podkladu před provedením obkladu oprášení (ometení) stěny</t>
  </si>
  <si>
    <t>Obklad keramický - příprava (pl)  
1.NP - místnost (103 ;104; 105; 106; 108; 113; 114; 115)  
2.NP - místnost (206; 207)  
(165.558)=165,558 [A]  
Celkem: A=165,558 [B]</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</si>
  <si>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</si>
  <si>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282</t>
  </si>
  <si>
    <t>781131232</t>
  </si>
  <si>
    <t>Izolace pod obklad těsnícími pásy pro styčné nebo dilatační spáry</t>
  </si>
  <si>
    <t>Izolace stěny pod obklad izolace těsnícími izolačními pásy pro styčné nebo dilatační spáry</t>
  </si>
  <si>
    <t>Obklad keramický - HI stěrka, bandáž (p * dl)  
1.NP - místnost (103 ;104; 105; 106; 108; 113; 114; 115)  
((4)+(7)+(7)+(4)+(4)+(4)+(4)+(4))*2.20=83,600 [A]  
2.NP - místnost (206; 207)  
((4)+(4))*2.20=17,600 [B]  
Celkem: A+B=101,200 [C]</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</si>
  <si>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</si>
  <si>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283</t>
  </si>
  <si>
    <t>781474154</t>
  </si>
  <si>
    <t>Montáž obkladů vnitřních keramických velkoformátových hladkých přes 4 do 6 ks/m2 lepených flexibilním lepidlem</t>
  </si>
  <si>
    <t>Montáž obkladů vnitřních stěn z dlaždic keramických lepených flexibilním lepidlem velkoformátových hladkých přes 4 do 6 ks/m2</t>
  </si>
  <si>
    <t>Obklad keramický (dl * v) - otvory (š * v)  
1.NP - místnost (103 ;104; 105; 106; 108; 113; 114; 115)  
((8.79)+(16.45)+(19.50)+(8.94)+(6.00)+(6.24)+(6.30)+(6.10))*2.20=172,304 [A]  
-((1.1*1.3+1*2.02)+(1.2*1.3+0.9*2.02)+(1.2*1.3+0.9*2.02*2)+(1.2*1.3+0.9*2.02)+(1.2*1.3+0.9*2.02)+(1.1*1.3+0.8*2.02)+(0.8*2.02*2+0.9*2.02)+(0.8*2.02))=-28,492 [B]  
2.NP - místnost (206; 207)  
((7.26)+(4.92))*2.20=26,796 [C]  
-((0.8*2.02+0.9*2.02)+(0.8*2.02))=-5,050 [D]  
Celkem: A+B+C+D=165,558 [E]</t>
  </si>
  <si>
    <t>1. Položky jsou určeny pro všechny druhy povrchových úprav.</t>
  </si>
  <si>
    <t>284</t>
  </si>
  <si>
    <t>781477114</t>
  </si>
  <si>
    <t>Příplatek k montáži obkladů vnitřních keramických hladkých za spárování tmelem dvousložkovým</t>
  </si>
  <si>
    <t>Montáž obkladů vnitřních stěn z dlaždic keramických Příplatek k cenám za dvousložkový spárovací tmel</t>
  </si>
  <si>
    <t>285</t>
  </si>
  <si>
    <t>781494111</t>
  </si>
  <si>
    <t>Plastové profily rohové lepené flexibilním lepidlem</t>
  </si>
  <si>
    <t>Obklad - dokončující práce profily ukončovací lepené flexibilním lepidlem rohové</t>
  </si>
  <si>
    <t>Obklad keramický - rohové lišty (p * dl)  
1.NP - místnost (103 ;104; 105)  
((1)+(3)+(3))*2.20=15,400 [A]  
Celkem: A=15,400 [B]</t>
  </si>
  <si>
    <t>1. Množství měrných jednotek u ceny -5185 se stanoví podle počtu řezaných obkladaček, nezávisle na jejich velikosti.    
2. Položku -5185 lze použít při nuceném použití jiného nástroje než řezačky.</t>
  </si>
  <si>
    <t>286</t>
  </si>
  <si>
    <t>781495111</t>
  </si>
  <si>
    <t>Nátěr penetrační na stěnu</t>
  </si>
  <si>
    <t>Příprava podkladu před provedením obkladu nátěr penetrační na stěnu</t>
  </si>
  <si>
    <t>Obklad keramický - penetrace (pl)  
1.NP - místnost (103 ;104; 105; 106; 108; 113; 114; 115)  
2.NP - místnost (206; 207)  
(165.558)=165,558 [A]  
Celkem: A=165,558 [B]</t>
  </si>
  <si>
    <t>287</t>
  </si>
  <si>
    <t>781495115</t>
  </si>
  <si>
    <t>Spárování vnitřních obkladů silikonem</t>
  </si>
  <si>
    <t>Obklad - dokončující práce ostatní práce spárování silikonem</t>
  </si>
  <si>
    <t>Obklad keramický - dilatace (p * dl)  
1.NP - místnost (103 ;104; 105; 106; 108; 113; 114; 115)  
((4)+(7)+(7)+(4)+(4)+(4)+(4)+(4))*2.20=83,600 [A]  
2.NP - místnost (206; 207)  
((4)+(4))*2.20=17,600 [B]  
Celkem: A+B=101,200 [C]</t>
  </si>
  <si>
    <t>288</t>
  </si>
  <si>
    <t>781495211</t>
  </si>
  <si>
    <t>Čištění vnitřních ploch stěn po provedení obkladu chemickými prostředky</t>
  </si>
  <si>
    <t>Čištění vnitřních ploch po provedení obkladu stěn chemickými prostředky</t>
  </si>
  <si>
    <t>Obklad keramický - čištění (pl)  
1.NP - místnost (103 ;104; 105; 106; 108; 113; 114; 115)  
2.NP - místnost (206; 207)  
(165.558)=165,558 [A]  
Celkem: A=165,558 [B]</t>
  </si>
  <si>
    <t>329</t>
  </si>
  <si>
    <t>998781101</t>
  </si>
  <si>
    <t>Přesun hmot tonážní pro obklady keramické v objektech v do 6 m</t>
  </si>
  <si>
    <t>Přesun hmot pro obklady keramické  stanovený z hmotnosti přesunovaného materiálu vodorovná dopravní vzdálenost do 50 m v objektech výšky do 6 m</t>
  </si>
  <si>
    <t>330</t>
  </si>
  <si>
    <t>998781181</t>
  </si>
  <si>
    <t>Příplatek k přesunu hmot tonážní 781 prováděný bez použití mechanizace</t>
  </si>
  <si>
    <t>Přesun hmot pro obklady keramické  stanovený z hmotnosti přesunovaného materiálu Příplatek k cenám za přesun prováděný bez použití mechanizace pro jakoukoliv výšku objektu</t>
  </si>
  <si>
    <t>783</t>
  </si>
  <si>
    <t>Dokončovací práce - nátěry</t>
  </si>
  <si>
    <t>289</t>
  </si>
  <si>
    <t>783344201</t>
  </si>
  <si>
    <t>Základní antikorozní jednonásobný polyuretanový nátěr zámečnických konstrukcí</t>
  </si>
  <si>
    <t>Základní antikorozní nátěr zámečnických konstrukcí jednonásobný polyuretanový</t>
  </si>
  <si>
    <t>290</t>
  </si>
  <si>
    <t>783347101</t>
  </si>
  <si>
    <t>Krycí jednonásobný polyuretanový nátěr zámečnických konstrukcí</t>
  </si>
  <si>
    <t>Krycí nátěr (email) zámečnických konstrukcí jednonásobný polyuretanový</t>
  </si>
  <si>
    <t>291</t>
  </si>
  <si>
    <t>783813101</t>
  </si>
  <si>
    <t>Penetrační syntetický nátěr hladkých betonových povrchů</t>
  </si>
  <si>
    <t>Penetrační nátěr omítek hladkých betonových povrchů syntetický</t>
  </si>
  <si>
    <t>Souvrství podlahy - nátěr, penetrace (pl)  
skladba G  
1.PP - místnost (001; 002; 003; 004)  
(76.36)=76,360 [A]  
Celkem: A=76,360 [B]</t>
  </si>
  <si>
    <t>292</t>
  </si>
  <si>
    <t>783817101</t>
  </si>
  <si>
    <t>Krycí jednonásobný syntetický nátěr hladkých betonových povrchů</t>
  </si>
  <si>
    <t>Krycí (ochranný ) nátěr omítek jednonásobný hladkých betonových povrchů nebo povrchů z desek na bázi dřeva (dřevovláknitých apod.) syntetický</t>
  </si>
  <si>
    <t>Souvrství podlahy - nátěr, penetrace (pl)  
skladba G  
1.PP - místnost (001; 002; 003; 004)  
(22.00)+(19.77)+(15.95)+(18.64)=76,360 [A]  
Mezisoučet: A=76,360 [B]  
Celkem: A=76,360 [C]</t>
  </si>
  <si>
    <t>293</t>
  </si>
  <si>
    <t>783826615</t>
  </si>
  <si>
    <t>Hydrofobizační transparentní silikonový nátěr omítek stupně členitosti 1 a 2</t>
  </si>
  <si>
    <t>Hydrofobizační nátěr omítek silikonový, transparentní, povrchů hladkých omítek hladkých, zrnitých tenkovrstvých nebo štukových stupně členitosti 1 a 2</t>
  </si>
  <si>
    <t>Souvrství fasády - nátěr (pl)  
skladba F2  
(207.186)=207,186 [A]  
skladba F3  
(342.013)=342,013 [B]  
Celkem: A+B=549,199 [C]</t>
  </si>
  <si>
    <t>294</t>
  </si>
  <si>
    <t>783846523</t>
  </si>
  <si>
    <t>Antigraffiti nátěr trvalý do 100 cyklů odstranění graffiti omítek hladkých, zrnitých, štukových</t>
  </si>
  <si>
    <t>Antigraffiti preventivní nátěr omítek hladkých omítek hladkých, zrnitých tenkovrstvých nebo štukových trvalý pro opakované odstraňování graffiti v počtu do 100 cyklů</t>
  </si>
  <si>
    <t>295</t>
  </si>
  <si>
    <t>783901453</t>
  </si>
  <si>
    <t>Vysátí betonových podlah před provedením nátěru</t>
  </si>
  <si>
    <t>Příprava podkladu betonových podlah před provedením nátěru vysátím</t>
  </si>
  <si>
    <t>Souvrství podlahy - nátěr, příprava (pl)  
skladba G  
1.PP - místnost (001; 002; 003; 004)  
(76.36)=76,360 [A]  
skladba I  
1.NP - místnost (120; 121)  
(32.8)=32,800 [B]  
Celkem: A+B=109,160 [C]</t>
  </si>
  <si>
    <t>296</t>
  </si>
  <si>
    <t>783922251</t>
  </si>
  <si>
    <t>Tmelení prasklin betonového podkladu silikonovým tmelem</t>
  </si>
  <si>
    <t>Tmelení podkladu betonových podlah prasklin šířky do 5 mm, tmelem silikonovým</t>
  </si>
  <si>
    <t>Souvrství podlahy - nátěr, dilatce (dl)  
skladba G  
1.PP - místnost (001; 002; 003; 004)  
(18.64)+(23.95)+(16.08)+(17.18)=75,850 [A]  
Mezisoučet: A=75,850 [B]  
skladba I  
1.NP - místnost (120; 121)  
(18.18)+(14.20)=32,380 [C]  
Mezisoučet: C=32,380 [D]  
Celkem: A+C=108,230 [E]</t>
  </si>
  <si>
    <t>1. Tmelení dilatačních spar lze ocenit cenami souboru cen 634 66-.1.. Výplň dilatačních spar mazanin tmelem katalogu 801-1 Budovy a haly-zděné a monolitické.</t>
  </si>
  <si>
    <t>297</t>
  </si>
  <si>
    <t>783932171</t>
  </si>
  <si>
    <t>Celoplošné vyrovnání betonové podlahy cementovou stěrkou tl do 3 mm</t>
  </si>
  <si>
    <t>Vyrovnání podkladu betonových podlah celoplošně, tloušťky do 3 mm modifikovanou cementovou stěrkou</t>
  </si>
  <si>
    <t>Souvrství podlahy - nátěr, vyrovnání (pl)  
skladba G  
1.PP - místnost (001; 002; 003; 004)  
(76.36)=76,360 [A]  
skladba I  
1.NP - místnost (120; 121)  
(32.8)=32,800 [B]  
Celkem: A+B=109,160 [C]</t>
  </si>
  <si>
    <t>298</t>
  </si>
  <si>
    <t>783933151</t>
  </si>
  <si>
    <t>Penetrační epoxidový nátěr hladkých betonových podlah</t>
  </si>
  <si>
    <t>Penetrační nátěr betonových podlah hladkých (z pohledového nebo gletovaného betonu, stěrky apod.) epoxidový</t>
  </si>
  <si>
    <t>Souvrství podlahy - nátěr, penetrace (pl)  
skladba I  
1.NP - místnost (120; 121)  
(32.8)=32,800 [A]  
Celkem: A=32,800 [B]</t>
  </si>
  <si>
    <t>299</t>
  </si>
  <si>
    <t>783937153</t>
  </si>
  <si>
    <t>Krycí jednonásobný epoxidový rozpouštědlový nátěr betonové podlahy</t>
  </si>
  <si>
    <t>Krycí (uzavírací) nátěr betonových podlah jednonásobný epoxidový rozpouštědlový</t>
  </si>
  <si>
    <t>Souvrství podlahy - nátěr (pl)  
skladba I  
1.NP - místnost (120; 121)  
(20.50)+(12.30)=32,800 [A]  
Mezisoučet: A=32,800 [B]  
Celkem: A=32,800 [C]</t>
  </si>
  <si>
    <t>784</t>
  </si>
  <si>
    <t>Dokončovací práce - malby a tapety</t>
  </si>
  <si>
    <t>300</t>
  </si>
  <si>
    <t>784111001</t>
  </si>
  <si>
    <t>Oprášení (ometení ) podkladu v místnostech v do 3,80 m</t>
  </si>
  <si>
    <t>Oprášení (ometení) podkladu v místnostech výšky do 3,80 m</t>
  </si>
  <si>
    <t>301</t>
  </si>
  <si>
    <t>784181121</t>
  </si>
  <si>
    <t>Hloubková jednonásobná bezbarvá penetrace podkladu v místnostech v do 3,80 m</t>
  </si>
  <si>
    <t>Penetrace podkladu jednonásobná hloubková akrylátová bezbarvá v místnostech výšky do 3,80 m</t>
  </si>
  <si>
    <t>302</t>
  </si>
  <si>
    <t>784211101</t>
  </si>
  <si>
    <t>Dvojnásobné bílé malby ze směsí za mokra výborně oděruvzdorných v místnostech v do 3,80 m</t>
  </si>
  <si>
    <t>Malby z malířských směsí oděruvzdorných za mokra dvojnásobné, bílé za mokra oděruvzdorné výborně v místnostech výšky do 3,80 m</t>
  </si>
  <si>
    <t>Malba stropu (pl)  
1.PP - místnost (001; 002; 003; 004)  
(22.00)+(19.77)+(15.95)+(18.64)=76,360 [A]  
1.NP - místnost (103; 104; 105; 106; 107; 108; 11; 112; 113; 114; 115; 116; 118; 119; 120; 121; 122; 123)  
(4.60)+(10.04)+(14.38)+(4.65)+(5.81)+(2.00)+(12.82)+(10.03)+(2.19)+(2.21)+(2.00)+(14.24)+(10.92)+(8.19)+(20.50)+(12.30)+(23.01)+(16.52)=176,410 [B]  
2.NP - místnost (201; 202; 205; 206; 207; 208)  
(9.68)+(3.42)+(13.84)+(3.25)+(1.42)+(3.18)=34,790 [C]  
Malba stěn (dl * v)  
1.NP - místnost (101; 102; 103; 104; 105; 106; 107; 108; 109; 110; 111; 112; 113; 114; 115; 116; 117; 118; 119; 120; 121; 122)  
((19.98)+(50.28)+(8.79)+(16.45)+(19.50)+(8.94)+(10.17)+(6.00)+(13.18)+(11.67)+(15.01)+(13.13)+(6.24)+(6.30)+(6.10)+(17.99)+(22.76))*3.90=984,711 [D]  
((14.59)+(12.00)+(18.18)+(14.20)+(19.60)+(17.40))*4.00=383,880 [E]  
2.NP - místnost (201; 202; 203; 204; 205; 206; 207; 208)  
((12.83)+(8.03)+(15.26)+(15.26)+(15.77)+(7.26)+(4.92)+(7.29))*2.90=251,198 [F]  
3.NP - místnost (301)  
(42.36)*1.50=63,540 [G]  
Celkem: A+B+C+D+E+F+G=1 970,889 [H]</t>
  </si>
  <si>
    <t>102</t>
  </si>
  <si>
    <t>44932114</t>
  </si>
  <si>
    <t>přístroj hasicí ruční práškový PG 6 LE</t>
  </si>
  <si>
    <t>303</t>
  </si>
  <si>
    <t>941311111</t>
  </si>
  <si>
    <t>Montáž lešení řadového modulového lehkého zatížení do 200 kg/m2 š přes 0,6 do 0,9 m v do 10 m</t>
  </si>
  <si>
    <t>Montáž lešení řadového modulového lehkého pracovního s podlahami  s provozním zatížením tř. 3 do 200 kg/m2 šířky tř. SW06 přes 0,6 do 0,9 m, výšky do 10 m</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</si>
  <si>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</si>
  <si>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304</t>
  </si>
  <si>
    <t>941311211</t>
  </si>
  <si>
    <t>Příplatek k lešení řadovému modulovému lehkému š 0,9 m v přes 10 do 25 m za první a ZKD den použití</t>
  </si>
  <si>
    <t>Montáž lešení řadového modulového lehkého pracovního s podlahami  s provozním zatížením tř. 3 do 200 kg/m2 Příplatek za první a každý další den použití lešení k ceně -1111 nebo -1112</t>
  </si>
  <si>
    <t>305</t>
  </si>
  <si>
    <t>941311811</t>
  </si>
  <si>
    <t>Demontáž lešení řadového modulového lehkého zatížení do 200 kg/m2 š přes 0,6 do 0,9 m v do 10 m</t>
  </si>
  <si>
    <t>Demontáž lešení řadového modulového lehkého pracovního s podlahami  s provozním zatížením tř. 3 do 200 kg/m2 šířky SW06 přes 0,6 do 0,9 m, výšky do 10 m</t>
  </si>
  <si>
    <t>1. Demontáž lešení řadového modulového lehkého výšky přes 40 m se oceňuje individuálně.</t>
  </si>
  <si>
    <t>306</t>
  </si>
  <si>
    <t>949101111</t>
  </si>
  <si>
    <t>Lešení pomocné pro objekty pozemních staveb s lešeňovou podlahou v do 1,9 m zatížení do 150 kg/m2</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</si>
  <si>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</si>
  <si>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</si>
  <si>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307</t>
  </si>
  <si>
    <t>952901111</t>
  </si>
  <si>
    <t>Vyčištění budov bytové a občanské výstavby při výšce podlaží do 4 m</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</si>
  <si>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</si>
  <si>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</si>
  <si>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308</t>
  </si>
  <si>
    <t>953943211</t>
  </si>
  <si>
    <t>Osazování hasicího přístroje</t>
  </si>
  <si>
    <t>Osazování drobných kovových předmětů  kotvených do stěny hasicího přístroje</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</si>
  <si>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</si>
  <si>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337</t>
  </si>
  <si>
    <t>Zemní práce - přesun na skládku (předpokládaný obj)  
(1180)=1 180,000 [A]  
-(750)=- 750,000 [B]  
Celkem: A+B=430,000 [C]  
C * 1.8Koeficient množství=774,000 [D]</t>
  </si>
  <si>
    <t>310</t>
  </si>
  <si>
    <t>998017002</t>
  </si>
  <si>
    <t>Přesun hmot s omezením mechanizace pro budovy v přes 6 do 12 m</t>
  </si>
  <si>
    <t>Přesun hmot pro budovy občanské výstavby, bydlení, výrobu a služby  s omezením mechanizace vodorovná dopravní vzdálenost do 100 m pro budovy s jakoukoliv nosnou konstrukcí výšky přes 6 do 12 m</t>
  </si>
  <si>
    <t>MOB</t>
  </si>
  <si>
    <t>Mobiliář - stavební připravenost zhotovitel</t>
  </si>
  <si>
    <t>139751101</t>
  </si>
  <si>
    <t>Vykopávka v uzavřených prostorech ručně v hornině třídy těžitelnosti I skupiny 1 až 3</t>
  </si>
  <si>
    <t>dle technických podkladů výrobce  
koš B3, KTO/1(0.35*0.3*1.69)*1</t>
  </si>
  <si>
    <t>338</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</si>
  <si>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</si>
  <si>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</si>
  <si>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</si>
  <si>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0.407=0,407 [A]  
Mezisoučet: A=0,407 [B]</t>
  </si>
  <si>
    <t>339</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</si>
  <si>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</si>
  <si>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</si>
  <si>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0.407*10=4,070 [A]  
Mezisoučet: A=4,070 [B]</t>
  </si>
  <si>
    <t>340</t>
  </si>
  <si>
    <t>0.407=0,407 [A]</t>
  </si>
  <si>
    <t>341</t>
  </si>
  <si>
    <t>171201221</t>
  </si>
  <si>
    <t>Poplatek za uložení stavebního odpadu na skládce (skládkovné) zeminy a kamení zatříděného do Katalogu odpadů pod kódem 17 05 04</t>
  </si>
  <si>
    <t>0.407*1.7=0,692 [A]</t>
  </si>
  <si>
    <t>342</t>
  </si>
  <si>
    <t>275313711</t>
  </si>
  <si>
    <t>Základy z betonu prostého patky a bloky z betonu kamenem neprokládaného tř. C 20/25</t>
  </si>
  <si>
    <t>dle techcnických podkladů výrobce  
koš B3(0.35*0.3*1.69)*1</t>
  </si>
  <si>
    <t>343</t>
  </si>
  <si>
    <t>998012021</t>
  </si>
  <si>
    <t>Přesun hmot pro budovy občanské výstavby, bydlení, výrobu a služby s nosnou svislou konstrukcí monolitickou betonovou tyčovou nebo plošnou s jakýkoliv obvodovým</t>
  </si>
  <si>
    <t>Přesun hmot pro budovy občanské výstavby, bydlení, výrobu a služby s nosnou svislou konstrukcí monolitickou betonovou tyčovou nebo plošnou s jakýkoliv obvodovým pláštěm kromě vyzdívaného vodorovná dopravní vzdálenost do 100 m pro budovy výšky do 6 m</t>
  </si>
  <si>
    <t>344</t>
  </si>
  <si>
    <t>MINCOVNIRPR.R</t>
  </si>
  <si>
    <t>Stavební připravenost pro instalaci mincovníku ( vybourání otvoru+zednické zapravení+napojení na elektoinstalaci a slaboproud dle technického podkladu výrobce v</t>
  </si>
  <si>
    <t>Stavební připravenost pro instalaci mincovníku ( vybourání otvoru+zednické zapravení+napojení na elektoinstalaci a slaboproud dle technického podkladu výrobce v ZTP)</t>
  </si>
  <si>
    <t>3=3,000 [A]</t>
  </si>
  <si>
    <t>345</t>
  </si>
  <si>
    <t>PANEL.RD2</t>
  </si>
  <si>
    <t>Stavební připravenost pro instalaci panelu typ D.2 ( vybourání otvoru+zednické zapravení+napojení na elektoinstalaci dle technického podkladu výrobce )</t>
  </si>
  <si>
    <t>2=2,000 [A]  
Mezisoučet: A=2,000 [B]</t>
  </si>
  <si>
    <t>331</t>
  </si>
  <si>
    <t>OST000KO01</t>
  </si>
  <si>
    <t>D+M KO01 doplnění kamenného pískovcového soklu, v. 500-800 mm vč. kotvení (dle PD)</t>
  </si>
  <si>
    <t>332</t>
  </si>
  <si>
    <t>OST000PS01</t>
  </si>
  <si>
    <t>D+M PS01 revizní atypické půdní schody, protipožární odolnost 30 minut, zateplené, 1400x700 mm vč. kotvení do okolních stavebních konstrukcí, příslušenství a po</t>
  </si>
  <si>
    <t>D+M PS01 revizní atypické půdní schody, protipožární odolnost 30 minut, zateplené, 1400x700 mm vč. kotvení do okolních stavebních konstrukcí, příslušenství a povrchové úpravy (dle PD)</t>
  </si>
  <si>
    <t>333</t>
  </si>
  <si>
    <t>OST000PŠ1/9</t>
  </si>
  <si>
    <t>D+M PŠ1/9 doplnění chybějících šembrán, vlysů a parapetů u oken, kamenické prvky z přírodního pískovce vč. veškerého kotvení do stávajícího zdiva (dle PD)</t>
  </si>
  <si>
    <t>334</t>
  </si>
  <si>
    <t>OST000PŠ2/9</t>
  </si>
  <si>
    <t>D+M PŠ2/9 doplnění chybějících šembrán, vlysů a parapetů u oken, kamenické prvky z přírodního pískovce vč. veškerého kotvení do stávajícího zdiva (dle PD)</t>
  </si>
  <si>
    <t>335</t>
  </si>
  <si>
    <t>OST000X01</t>
  </si>
  <si>
    <t>D+M X01 replika historických štítů vč. veškerých kotvívích prvků a povrchové úpravy (dle PD)</t>
  </si>
  <si>
    <t>336</t>
  </si>
  <si>
    <t>OST000X1</t>
  </si>
  <si>
    <t>D+M vybavení WC (dle PD)</t>
  </si>
  <si>
    <t>SO 01-71-01.01c</t>
  </si>
  <si>
    <t>Žst. Rožnov p. R., výpravní budova - mobiliář</t>
  </si>
  <si>
    <t>MOB1</t>
  </si>
  <si>
    <t>CS ÚRS 2022 01</t>
  </si>
  <si>
    <t>dle technických podkladů výrobce' 
koš B3, KTO/1(0.35*0.3*1.69)*1=0.177 [A] 
Mezisoučet: A=0.177 [B] 
lavička A.3,5/VB((0.24*0.2*0.6)*2)*4=0.230 [C] 
Mezisoučet: C=0.230 [D] 
Celkem: A+C=0.407 [E]</t>
  </si>
  <si>
    <t>0.407=0.407 [A] 
Mezisoučet: A=0.407 [B]</t>
  </si>
  <si>
    <t>0.407*10=4.070 [A] 
Mezisoučet: A=4.070 [B]</t>
  </si>
  <si>
    <t>0.407=0.407 [A]</t>
  </si>
  <si>
    <t>0.407*1.7=0.692 [A]</t>
  </si>
  <si>
    <t>dle techcnických podkladů výrobce' 
koš B3(0.35*0.3*1.69)*1=0.177 [A] 
Mezisoučet: A=0.177 [B] 
lavička A.3((0.24*0.2*0.6)*2)*4=0.230 [C] 
Mezisoučet: C=0.230 [D] 
Celkem: A+C=0.407 [E]</t>
  </si>
  <si>
    <t>2=2.000 [A] 
Mezisoučet: A=2.000 [B]</t>
  </si>
  <si>
    <t>MOB2</t>
  </si>
  <si>
    <t>Mobiliář – vnitřní vybavení</t>
  </si>
  <si>
    <t>OST00010VB</t>
  </si>
  <si>
    <t>D+M 10VB úschovna zavazadel 400x4000x1800 mm vč. doplňků (dle PD)</t>
  </si>
  <si>
    <t>OST00011VB</t>
  </si>
  <si>
    <t>D+M 11VB zrcadlo 550x800 mm vč. kotvení a doplňků (dle PD)</t>
  </si>
  <si>
    <t>OST00012VB</t>
  </si>
  <si>
    <t>D+M 12VB zrcadlo 400x600 mm vč. kotvení a doplňků (dle PD)</t>
  </si>
  <si>
    <t>OST00013VB</t>
  </si>
  <si>
    <t>D+M 13VB telekomunikační naslouchadlo vč. kotvení a doplňků (dle PD)</t>
  </si>
  <si>
    <t>OST0001VB</t>
  </si>
  <si>
    <t>D+M 1VB přebalovací pult skládací 589x894x461 mm vč. kotvení a doplňků (dle PD)</t>
  </si>
  <si>
    <t>OST0008VB</t>
  </si>
  <si>
    <t>D+M 8VB nerezový dávkovač desinfekce 500x400x1500 mm vč. doplňků (dle PD)</t>
  </si>
  <si>
    <t>OST0009VBa</t>
  </si>
  <si>
    <t>D+M 9VBa madlo sklopné 800 mm vč. doplňků (dle PD)</t>
  </si>
  <si>
    <t>OST0009VBb</t>
  </si>
  <si>
    <t>D+M 9VBb madlo pevné 800 mm vč. doplňků (dle PD)</t>
  </si>
  <si>
    <t>OST0009VBc</t>
  </si>
  <si>
    <t>D+M 9VBc vzdálené ovládání splachování WC vč. doplňků (dle PD)</t>
  </si>
  <si>
    <t>OST000A1</t>
  </si>
  <si>
    <t>D+M A1 výdejní nápojový automat 1850x800x800 mm vč. doplňků (dle PD)</t>
  </si>
  <si>
    <t>OST000A2</t>
  </si>
  <si>
    <t>D+M A2 výdejní potravinový automat 1850x800x800 mm vč. doplňků (dle PD)</t>
  </si>
  <si>
    <t>OST000J1</t>
  </si>
  <si>
    <t>D+M J1 automat na jízdenky vč. kotvení a doplňků (dle PD)</t>
  </si>
  <si>
    <t>OST000PHP1</t>
  </si>
  <si>
    <t>D+M PHP1 přenosný hasácá přístroj CO2 34A/183B 6 kg vč. kotvení a doplňků (dle PD)</t>
  </si>
  <si>
    <t>OST000PHP2</t>
  </si>
  <si>
    <t>D+M PHP2 přenosný hasácá přístroj CO2 89B 5 kg vč. kotvení a doplňků (dle PD)</t>
  </si>
  <si>
    <t>SO 01-71-01.02</t>
  </si>
  <si>
    <t>Elektroinstalace a hromosvod</t>
  </si>
  <si>
    <t>viz.přílohy projektové dokumentace</t>
  </si>
  <si>
    <t>61442</t>
  </si>
  <si>
    <t>ÚPRAVY POVRCHŮ VNITŘ KONSTR ZDĚNÝCH OMÍTKOU VÁP, VÁPCEM</t>
  </si>
  <si>
    <t>položka zahrnuje:dodávku veškerého materiálu potřebného pro předepsanou úpravu v předepsané kvalitěnutné vyspravení podkladu, případně zatření spar zdivapoložení vrstvy v předepsané tloušťcepotřebná lešení a podpěrné konstrukce</t>
  </si>
  <si>
    <t>62442</t>
  </si>
  <si>
    <t>ÚPRAVA POVRCHŮ VNĚJŠ KONSTR ZDĚNÝCH OMÍTKOU VÁP, VÁPCEM</t>
  </si>
  <si>
    <t>702511</t>
  </si>
  <si>
    <t>PRŮRAZ ZDIVEM (PŘÍČKOU) ZDĚNÝM TLOUŠŤKY DO 45 CM</t>
  </si>
  <si>
    <t>1. Položka obsahuje: – veškerý montážní a pomocný materiál – pomocné mechanismy2. Položka neobsahuje: X3. Způsob měření:Udává se počet kusů kompletní konstrukce nebo práce.</t>
  </si>
  <si>
    <t>1. Položka obsahuje: – přípravu podkladu pro osazení2. Položka neobsahuje: X3. Způsob měření:Měří se metr délkový.</t>
  </si>
  <si>
    <t>703752</t>
  </si>
  <si>
    <t>PROTIPOŽÁRNÍ UCPÁVKA STĚNOU/STROPEM, TL DO 50CM, DO EI 90 MIN.</t>
  </si>
  <si>
    <t>703756</t>
  </si>
  <si>
    <t>PROTIPOŽÁRNÍ TMEL ( TUBA - 1000ML ), DO EI 90 MIN.</t>
  </si>
  <si>
    <t>741111</t>
  </si>
  <si>
    <t>KRABICE (ROZVODKA) INSTALAČNÍ PŘÍSTROJOVÁ PRÁZDNÁ</t>
  </si>
  <si>
    <t>1. Položka obsahuje: – přípravu podkladu pro osazení – veškerý materiál a práce pro upevnění nebo uchycení krabice2. Položka neobsahuje: X3. Způsob měření:Udává se počet kusů kompletní konstrukce nebo práce.</t>
  </si>
  <si>
    <t>741122</t>
  </si>
  <si>
    <t>KRABICE (ROZVODKA) INSTALAČNÍ ODBOČNÁ SE SVORKOVNICÍ DO 4 MM2</t>
  </si>
  <si>
    <t>741211</t>
  </si>
  <si>
    <t>SPÍNAČ INSTALAČNÍ JEDNODUCHÝ KOMPLETNÍ MONTÁŽ NA KRABICI</t>
  </si>
  <si>
    <t>1. Položka obsahuje: – kompletní přístroj vč. příslušenství2. Položka neobsahuje: X3. Způsob měření:Udává se počet kusů kompletní konstrukce nebo práce.</t>
  </si>
  <si>
    <t>741311</t>
  </si>
  <si>
    <t>ZÁSUVKA INSTALAČNÍ JEDNODUCHÁ, MONTÁŽ NA KRABICI</t>
  </si>
  <si>
    <t>741312</t>
  </si>
  <si>
    <t>ZÁSUVKA INSTALAČNÍ JEDNODUCHÁ, NÁSTĚNNÁ VE VYŠŠÍM KRYTÍ - MIN. IP 44</t>
  </si>
  <si>
    <t>741532</t>
  </si>
  <si>
    <t>SVÍTIDLO INTERIÉROVÉ LED (IP 20) OD 11 DO 25 W</t>
  </si>
  <si>
    <t>1. Položka obsahuje: – kompletní svítidlo vč. zdroje a příslušenství2. Položka neobsahuje: X3. Způsob měření:Udává se počet kusů kompletní konstrukce nebo práce.</t>
  </si>
  <si>
    <t>741533</t>
  </si>
  <si>
    <t>SVÍTIDLO INTERIÉROVÉ LED (IP 20) OD 26 DO 45 W</t>
  </si>
  <si>
    <t>741581</t>
  </si>
  <si>
    <t>SVÍTIDLO NOUZOVÉ LED ANTIVANDAL S/BEZ PIKTOGRAMU (IP 44) TŘÍDA II, DO 10 W</t>
  </si>
  <si>
    <t>1. Položka obsahuje: – veškeré příslušenství2. Položka neobsahuje: X3. Způsob měření:Udává se počet kusů kompletní konstrukce nebo práce.</t>
  </si>
  <si>
    <t>741D72</t>
  </si>
  <si>
    <t>HROMOSVODOVÝ VODIČ, IZOLOVANÝ VYSOKONAPĚŤOVÝ S VNĚJŠÍM PLÁŠTĚM S ŘÍZENÍM POTENCIÁLU, PRŮMĚR DO 23 MM</t>
  </si>
  <si>
    <t>1. Položka obsahuje: – dělení, spojování – upevnění vč. veškerého příslušenství2. Položka neobsahuje: X3. Způsob měření:Měří se metr délkový.</t>
  </si>
  <si>
    <t>741F11</t>
  </si>
  <si>
    <t>HROMOSVODOVÝ JÍMÁCÍ SET IZOLOVANÝ VYSOKONAPĚŤOVÝ S VNĚJŠÍM PLÁŠTĚM S ŘÍZENÍM POTENCIÁLU VČETNĚ DRŽÁKU NA ZEĎ, DÉLKY DO 5 M</t>
  </si>
  <si>
    <t>1. Položka obsahuje: – upevnění vč. veškerého příslušenství2. Položka neobsahuje: X3. Způsob měření:Udává se počet kusů kompletní konstrukce nebo práce.</t>
  </si>
  <si>
    <t>741F12</t>
  </si>
  <si>
    <t>HROMOSVODOVÝ JÍMÁCÍ SET IZOLOVANÝ VYSOKONAPĚŤOVÝ S VNĚJŠÍM PLÁŠTĚM S ŘÍZENÍM POTENCIÁLU VČETNĚ DRŽÁKU NA ZEĎ, DÉLKY DO 6 M</t>
  </si>
  <si>
    <t>R741211</t>
  </si>
  <si>
    <t>SPÍNAČ INSTALAČNÍ SCHODIŠŤOVÝ KOMPLETNÍ MONTÁŽ NA KRABICI</t>
  </si>
  <si>
    <t>R741723</t>
  </si>
  <si>
    <t>ČIDLO PŘÍTOMNOSTNÍ</t>
  </si>
  <si>
    <t>1. Položka obsahuje: – zapojení a nastavení přístroje2. Položka neobsahuje: X3. Způsob měření:Udává se počet kusů kompletní konstrukce nebo práce.</t>
  </si>
  <si>
    <t>R741C02</t>
  </si>
  <si>
    <t>KŘÍŽOVÁ SVORKA PRO DVA PÁSKY</t>
  </si>
  <si>
    <t>R741F111</t>
  </si>
  <si>
    <t>ZKRÁCENÍ VODIČE HVI A ÚPRAVA ZEMNÍCÍ KONCOVKY</t>
  </si>
  <si>
    <t>1. Položka obsahuje: - Zkrácení vodiče HVI a úpravu zemnící koncovky pro připojení ke svorce. Dále obsahuje cenu za pom. mechanismy včetně všech ostatních vedlejších nákladů.</t>
  </si>
  <si>
    <t>R741F112</t>
  </si>
  <si>
    <t>KRABICE SE ZKUŠEBNÍ SVORKOU</t>
  </si>
  <si>
    <t>1. Položka obsahuje: - Dodávku a montáž revizních dvířek, úpravy zdiva pro osazení vč. podružného materiálu. Dále obsahuje cenu za pom. mechanismy včetně všech ostatních vedlejších nákladů.</t>
  </si>
  <si>
    <t>R741F113</t>
  </si>
  <si>
    <t>ZKUŠEBNÍ SVORKA NEREZ, 8-10/8-10 MM</t>
  </si>
  <si>
    <t>1. Položka obsahuje: - Dodávku a montáž zkušební svorky vč. podružného materiálu pro upevnění nebo uchycení. Dále obsahuje cenu za pom. mechanismy včetně všech ostatních vedlejších nákladů.</t>
  </si>
  <si>
    <t>R741F114</t>
  </si>
  <si>
    <t>PŘIPOJOVACÍ PRVEK PRO VODIČ HVI PRŮMĚR DO 23 MM</t>
  </si>
  <si>
    <t>1. Položka obsahuje: - Dodávku a montáž připojovacího prvku pro vodič HVI průměr do 23 mm vč. podružného materiálu pro upevnění nebo uchycení. Dále obsahuje cenu za pom. mechanismy včetně všech ostatních vedlejších nákladů.</t>
  </si>
  <si>
    <t>742K11</t>
  </si>
  <si>
    <t>UKONČENÍ JEDNOŽÍLOVÉHO KABELU V ROZVADĚČI NEBO NA PŘÍSTROJI DO 2,5 MM2</t>
  </si>
  <si>
    <t>R743562</t>
  </si>
  <si>
    <t>ZDROJ BEZPEČNÉHO NAPĚTÍ 12V AC, 50VA, V ZAPUŠTĚNÉM PROVEDENÍ, VČ. MONTÁŽE</t>
  </si>
  <si>
    <t>1. Položka obsahuje: – veškeré příslušenství – technický popis viz. projektová dokumentace2. Položka neobsahuje: X3. Způsob měření:Udává se počet kusů kompletní konstrukce nebo práce.</t>
  </si>
  <si>
    <t>R7441111</t>
  </si>
  <si>
    <t>ROZVADĚČ R1 DLE TOS</t>
  </si>
  <si>
    <t>1. Položka obsahuje:     
 – přípravu podkladu pro osazení vč. upevňovacího materiálu     
 – veškerý podružný a pomocný materiál ( včetně můstků, vnitřních propojů-vodičů a pod ), nosnou konstrukci, kotevní a spojovací prvky   – přístrojové vybavení ( jističe, stykače apod. )     
 – provedení zkoušek, dodání předepsaných zkoušek, revizí a atestů     
2. Položka neobsahuje:     
3. Způsob měření:     
Udává se počet kusů kompletní konstrukce nebo práce.</t>
  </si>
  <si>
    <t>R74411110</t>
  </si>
  <si>
    <t>ROZVADĚČ R-sděl. DLE TOS</t>
  </si>
  <si>
    <t>R7441112</t>
  </si>
  <si>
    <t>ROZVADĚČ R2 DLE TOS</t>
  </si>
  <si>
    <t>R7441113</t>
  </si>
  <si>
    <t>ROZVADĚČ R3 DLE TOS</t>
  </si>
  <si>
    <t>R7441114</t>
  </si>
  <si>
    <t>ROZVADĚČ R4 DLE TOS</t>
  </si>
  <si>
    <t>R7441115</t>
  </si>
  <si>
    <t>ROZVADĚČ R5 DLE TOS</t>
  </si>
  <si>
    <t>R7441116</t>
  </si>
  <si>
    <t>ROZVADĚČ R6 DLE TOS</t>
  </si>
  <si>
    <t>R7441117</t>
  </si>
  <si>
    <t>ROZVADĚČ R7 DLE TOS</t>
  </si>
  <si>
    <t>R7441118</t>
  </si>
  <si>
    <t>ROZVADĚČ R-SÚ1 DLE TOS</t>
  </si>
  <si>
    <t>R7441119</t>
  </si>
  <si>
    <t>ROZVADĚČ R-SÚ2 DLE TOS</t>
  </si>
  <si>
    <t>747541</t>
  </si>
  <si>
    <t>MĚŘENÍ INTENZITY OSVĚTLENÍ INSTALOVANÉHO V ROZSAHU TOHOTO SO/PS</t>
  </si>
  <si>
    <t>Ostatní práce</t>
  </si>
  <si>
    <t>96813</t>
  </si>
  <si>
    <t>VYSEKÁNÍ OTVORŮ, KAPES, RÝH V CIHELNÉM ZDIVU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</si>
  <si>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</si>
  <si>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SO 01-71-01.03</t>
  </si>
  <si>
    <t>Žst.Rožnov p. R., výpravní budova-zdravotechnika</t>
  </si>
  <si>
    <t>721</t>
  </si>
  <si>
    <t>Zdravotechnika - vnitřní kanalizace</t>
  </si>
  <si>
    <t>64211024</t>
  </si>
  <si>
    <t>sifon pro zdravotní umyvadlo</t>
  </si>
  <si>
    <t>721140802</t>
  </si>
  <si>
    <t>Demontáž potrubí litinové do DN 100</t>
  </si>
  <si>
    <t>Demontáž potrubí z litinových trub  odpadních nebo dešťových do DN 100</t>
  </si>
  <si>
    <t>721171803</t>
  </si>
  <si>
    <t>Demontáž potrubí z PVC do D 75</t>
  </si>
  <si>
    <t>Demontáž potrubí z novodurových trub  odpadních nebo připojovacích do D 75</t>
  </si>
  <si>
    <t>1. Demontáž plstěných pásů se oceňuje cenami souboru cen 722 18-18 Demontáž plstěných pásů z trub, části B 02.</t>
  </si>
  <si>
    <t>721173401</t>
  </si>
  <si>
    <t>Potrubí kanalizační z PVC SN 4 svodné DN 110</t>
  </si>
  <si>
    <t>Potrubí z trub PVC SN4 svodné (ležaté) DN 110</t>
  </si>
  <si>
    <t>1. Cenami -3315 až -3317 se oceňuje svislé potrubí od střešního vtoku po čisticí kus.</t>
  </si>
  <si>
    <t>721173402</t>
  </si>
  <si>
    <t>Potrubí kanalizační z PVC SN 4 svodné DN 125</t>
  </si>
  <si>
    <t>Potrubí z trub PVC SN4 svodné (ležaté) DN 125</t>
  </si>
  <si>
    <t>721173403</t>
  </si>
  <si>
    <t>Potrubí kanalizační z PVC SN 4 svodné DN 160</t>
  </si>
  <si>
    <t>Potrubí z trub PVC SN4 svodné (ležaté) DN 160</t>
  </si>
  <si>
    <t>721173604</t>
  </si>
  <si>
    <t>Potrubí kanalizační z PE svodné DN 70</t>
  </si>
  <si>
    <t>Potrubí z trub polyetylenových svařované svodné (ležaté) DN 70</t>
  </si>
  <si>
    <t>1. Cenami -3735 až -3738 se oceňuje svislé potrubí od střešního vtoku po čisticí kus.    
2. Ochrany odpadního a připojovacího potrubí z plastových trub se oceňují cenami souboru cen 722 18- . . Ochrana potrubí, části A 02.</t>
  </si>
  <si>
    <t>721173606</t>
  </si>
  <si>
    <t>Potrubí kanalizační z PE svodné DN 100</t>
  </si>
  <si>
    <t>Potrubí z trub polyetylenových svařované svodné (ležaté) DN 100</t>
  </si>
  <si>
    <t>721173607</t>
  </si>
  <si>
    <t>Potrubí kanalizační z PE svodné DN 125</t>
  </si>
  <si>
    <t>Potrubí z trub polyetylenových svařované svodné (ležaté) DN 125</t>
  </si>
  <si>
    <t>721173704</t>
  </si>
  <si>
    <t>Potrubí kanalizační z PE odpadní DN 70</t>
  </si>
  <si>
    <t>Potrubí z trub polyetylenových svařované odpadní (svislé) DN 70</t>
  </si>
  <si>
    <t>721173706</t>
  </si>
  <si>
    <t>Potrubí kanalizační z PE odpadní DN 100</t>
  </si>
  <si>
    <t>Potrubí z trub polyetylenových svařované odpadní (svislé) DN 100</t>
  </si>
  <si>
    <t>721173722</t>
  </si>
  <si>
    <t>Potrubí kanalizační z PE připojovací DN 40</t>
  </si>
  <si>
    <t>Potrubí z trub polyetylenových svařované připojovací DN 40</t>
  </si>
  <si>
    <t>721173723</t>
  </si>
  <si>
    <t>Potrubí kanalizační z PE připojovací DN 50</t>
  </si>
  <si>
    <t>Potrubí z trub polyetylenových svařované připojovací DN 50</t>
  </si>
  <si>
    <t>721173724</t>
  </si>
  <si>
    <t>Potrubí kanalizační z PE připojovací DN 70</t>
  </si>
  <si>
    <t>Potrubí z trub polyetylenových svařované připojovací DN 70</t>
  </si>
  <si>
    <t>721173726</t>
  </si>
  <si>
    <t>Potrubí kanalizační z PE připojovací DN 100</t>
  </si>
  <si>
    <t>Potrubí z trub polyetylenových svařované připojovací DN 100</t>
  </si>
  <si>
    <t>721210817</t>
  </si>
  <si>
    <t>Demontáž vpustí vanových DN 70</t>
  </si>
  <si>
    <t>Demontáž kanalizačního příslušenství  vpustí vanových DN 70</t>
  </si>
  <si>
    <t>721210818</t>
  </si>
  <si>
    <t>Demontáž vpustí vanových DN 100</t>
  </si>
  <si>
    <t>Demontáž kanalizačního příslušenství  vpustí vanových DN 100</t>
  </si>
  <si>
    <t>721211422</t>
  </si>
  <si>
    <t>Vpusť podlahová se svislým odtokem DN 50/75/110 mřížka nerez 138x138</t>
  </si>
  <si>
    <t>Podlahové vpusti se svislým odtokem DN 50/75/110 mřížka nerez 138x138</t>
  </si>
  <si>
    <t>721220801</t>
  </si>
  <si>
    <t>Demontáž uzávěrek zápachových DN 70</t>
  </si>
  <si>
    <t>Demontáž zápachových uzávěrek  do DN 70</t>
  </si>
  <si>
    <t>721229111</t>
  </si>
  <si>
    <t>Montáž zápachové uzávěrky pro pračku a myčku do DN 50  ostatní typ</t>
  </si>
  <si>
    <t>Zápachové uzávěrky montáž zápachových uzávěrek ostatních typů do DN 50</t>
  </si>
  <si>
    <t>Montáž zápachové uzávěrky pro pračku a myčku do DN 50 ostatní typ</t>
  </si>
  <si>
    <t>721273152</t>
  </si>
  <si>
    <t>Hlavice ventilační polypropylen PP DN 75</t>
  </si>
  <si>
    <t>Ventilační hlavice z polypropylenu (PP) DN 75</t>
  </si>
  <si>
    <t>721273153</t>
  </si>
  <si>
    <t>Hlavice ventilační polypropylen PP DN 110</t>
  </si>
  <si>
    <t>Ventilační hlavice z polypropylenu (PP) DN 110</t>
  </si>
  <si>
    <t>721290111</t>
  </si>
  <si>
    <t>Zkouška těsnosti potrubí kanalizace vodou do DN 125</t>
  </si>
  <si>
    <t>Zkouška těsnosti kanalizace  v objektech vodou do DN 125</t>
  </si>
  <si>
    <t>721290112</t>
  </si>
  <si>
    <t>Zkouška těsnosti potrubí kanalizace vodou do DN 200</t>
  </si>
  <si>
    <t>Zkouška těsnosti kanalizace  v objektech vodou DN 150 nebo DN 200</t>
  </si>
  <si>
    <t>998721102</t>
  </si>
  <si>
    <t>Přesun hmot tonážní pro vnitřní kanalizace v objektech v do 12 m</t>
  </si>
  <si>
    <t>Přesun hmot pro vnitřní kanalizace  stanovený z hmotnosti přesunovaného materiálu vodorovná dopravní vzdálenost do 50 m v objektech výšky přes 6 do 12 m</t>
  </si>
  <si>
    <t>HLE.HL21.2</t>
  </si>
  <si>
    <t>Vtok (nálevka) DN32 se zápachovou uzávěrkou a kuličkou pro suchý stav</t>
  </si>
  <si>
    <t>R61621</t>
  </si>
  <si>
    <t>uzávěrka zápachová pro odvod kondenzátu s přídavnou mechanickou zápachovou uzávěrkou</t>
  </si>
  <si>
    <t>uzávěrka zápachová pro vany sprchových koutů samočistící DN 40/50 s otvorem 90mm</t>
  </si>
  <si>
    <t>722</t>
  </si>
  <si>
    <t>Zdravotechnika - vnitřní vodovod</t>
  </si>
  <si>
    <t>722130801</t>
  </si>
  <si>
    <t>Demontáž potrubí ocelové pozinkované závitové do DN 25</t>
  </si>
  <si>
    <t>Demontáž potrubí z ocelových trubek pozinkovaných  závitových do DN 25</t>
  </si>
  <si>
    <t>722130831</t>
  </si>
  <si>
    <t>Demontáž nástěnky</t>
  </si>
  <si>
    <t>Demontáž potrubí z ocelových trubek pozinkovaných  tvarovek nástěnek</t>
  </si>
  <si>
    <t>722170801</t>
  </si>
  <si>
    <t>Demontáž rozvodů vody z plastů do D 25</t>
  </si>
  <si>
    <t>Demontáž rozvodů vody z plastů  do O 25 mm</t>
  </si>
  <si>
    <t>722174002</t>
  </si>
  <si>
    <t>Potrubí vodovodní plastové PPR svar polyfúze PN 16 D 20x2,8 mm</t>
  </si>
  <si>
    <t>Potrubí z plastových trubek z polypropylenu PPR svařovaných polyfúzně PN 16 (SDR 7,4) D 20 x 2,8</t>
  </si>
  <si>
    <t>722174003</t>
  </si>
  <si>
    <t>Potrubí vodovodní plastové PPR svar polyfúze PN 16 D 25x3,5 mm</t>
  </si>
  <si>
    <t>Potrubí z plastových trubek z polypropylenu PPR svařovaných polyfúzně PN 16 (SDR 7,4) D 25 x 3,5</t>
  </si>
  <si>
    <t>722174004</t>
  </si>
  <si>
    <t>Potrubí vodovodní plastové PPR svar polyfúze PN 16 D 32x4,4 mm</t>
  </si>
  <si>
    <t>Potrubí z plastových trubek z polypropylenu PPR svařovaných polyfúzně PN 16 (SDR 7,4) D 32 x 4,4</t>
  </si>
  <si>
    <t>722174005</t>
  </si>
  <si>
    <t>Potrubí vodovodní plastové PPR svar polyfúze PN 16 D 40x5,5 mm</t>
  </si>
  <si>
    <t>Potrubí z plastových trubek z polypropylenu PPR svařovaných polyfúzně PN 16 (SDR 7,4) D 40 x 5,5</t>
  </si>
  <si>
    <t>722174006</t>
  </si>
  <si>
    <t>Potrubí vodovodní plastové PPR svar polyfúze PN 16 D 50x6,9 mm</t>
  </si>
  <si>
    <t>Potrubí z plastových trubek z polypropylenu PPR svařovaných polyfúzně PN 16 (SDR 7,4) D 50 x 6,9</t>
  </si>
  <si>
    <t>722181211</t>
  </si>
  <si>
    <t>Ochrana vodovodního potrubí přilepenými termoizolačními trubicemi z PE tl do 6 mm DN do 22 mm</t>
  </si>
  <si>
    <t>Ochrana potrubí  termoizolačními trubicemi z pěnového polyetylenu PE přilepenými v příčných a podélných spojích, tloušťky izolace do 6 mm, vnitřního průměru izolace DN do 22 mm</t>
  </si>
  <si>
    <t>1. Vcenách -1211 až -1256 jsou započteny i náklady na dodání tepelně izolačních trubic.</t>
  </si>
  <si>
    <t>722181212</t>
  </si>
  <si>
    <t>Ochrana vodovodního potrubí přilepenými termoizolačními trubicemi z PE tl do 6 mm DN do 32 mm</t>
  </si>
  <si>
    <t>Ochrana potrubí  termoizolačními trubicemi z pěnového polyetylenu PE přilepenými v příčných a podélných spojích, tloušťky izolace do 6 mm, vnitřního průměru izolace DN přes 22 do 32 mm</t>
  </si>
  <si>
    <t>722181213</t>
  </si>
  <si>
    <t>Ochrana vodovodního potrubí přilepenými termoizolačními trubicemi z PE tl do 6 mm DN přes 32 mm</t>
  </si>
  <si>
    <t>Ochrana potrubí  termoizolačními trubicemi z pěnového polyetylenu PE přilepenými v příčných a podélných spojích, tloušťky izolace do 6 mm, vnitřního průměru izolace DN přes 32 mm</t>
  </si>
  <si>
    <t>722181232</t>
  </si>
  <si>
    <t>Ochrana vodovodního potrubí přilepenými termoizolačními trubicemi z PE tl do 13 mm DN do 45 mm</t>
  </si>
  <si>
    <t>Ochrana potrubí  termoizolačními trubicemi z pěnového polyetylenu PE přilepenými v příčných a podélných spojích, tloušťky izolace přes 9 do 13 mm, vnitřního průměru izolace DN přes 22 do 45 mm</t>
  </si>
  <si>
    <t>722181252</t>
  </si>
  <si>
    <t>Ochrana vodovodního potrubí přilepenými termoizolačními trubicemi z PE tl do 25 mm DN do 45 mm</t>
  </si>
  <si>
    <t>Ochrana potrubí  termoizolačními trubicemi z pěnového polyetylenu PE přilepenými v příčných a podélných spojích, tloušťky izolace přes 20 do 25 mm, vnitřního průměru izolace DN přes 22 do 45 mm</t>
  </si>
  <si>
    <t>722181812</t>
  </si>
  <si>
    <t>Demontáž plstěných pásů z trub do D 50</t>
  </si>
  <si>
    <t>Demontáž plstěných pásů z trub  do O 50</t>
  </si>
  <si>
    <t>1. Cenami lze oceňovat i demontáž plstěných pásů z potrubí odpadního znovodurových trubek části B 01.    
2. Množství se určí v m izolovaného potrubí.</t>
  </si>
  <si>
    <t>722182011</t>
  </si>
  <si>
    <t>Podpůrný žlab pro potrubí D 20</t>
  </si>
  <si>
    <t>Podpůrný žlab pro potrubí průměru D 20</t>
  </si>
  <si>
    <t>1. V cenách jsou započítány náklady na dodávku a montáž podpůrného žlabu.    
2. Ceny neobsahují náklady na zavěšení potrubí, ty jsou zahrnuty v cenách potrubí.</t>
  </si>
  <si>
    <t>722182012</t>
  </si>
  <si>
    <t>Podpůrný žlab pro potrubí D 25</t>
  </si>
  <si>
    <t>Podpůrný žlab pro potrubí průměru D 25</t>
  </si>
  <si>
    <t>722182013</t>
  </si>
  <si>
    <t>Podpůrný žlab pro potrubí D 32</t>
  </si>
  <si>
    <t>Podpůrný žlab pro potrubí průměru D 32</t>
  </si>
  <si>
    <t>722182014</t>
  </si>
  <si>
    <t>Podpůrný žlab pro potrubí D 40</t>
  </si>
  <si>
    <t>Podpůrný žlab pro potrubí průměru D 40</t>
  </si>
  <si>
    <t>722190401</t>
  </si>
  <si>
    <t>Vyvedení a upevnění výpustku do DN 25</t>
  </si>
  <si>
    <t>Zřízení přípojek na potrubí  vyvedení a upevnění výpustek do DN 25</t>
  </si>
  <si>
    <t>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t>
  </si>
  <si>
    <t>722190831</t>
  </si>
  <si>
    <t>Demontáž potrubí z olověných trubek do D 30</t>
  </si>
  <si>
    <t>Demontáž potrubí z olověných trubek tlakových  do O 30</t>
  </si>
  <si>
    <t>1. V cenách není započtena demontáž nástěnek; tato demontáž se oceňuje cenou 722 13-0831 Demontáž nástěnek, části B 02.</t>
  </si>
  <si>
    <t>722220121</t>
  </si>
  <si>
    <t>Nástěnka pro baterii G 1/2" s jedním závitem</t>
  </si>
  <si>
    <t>PÁR</t>
  </si>
  <si>
    <t>Armatury s jedním závitem nástěnky pro baterii G 1/2"</t>
  </si>
  <si>
    <t>1. Cenami -9101 až -9108 nelze oceňovat montáž nástěnek.    
2. V cenách –0111 až -0122 je započteno i vyvedení a upevnění výpustek.</t>
  </si>
  <si>
    <t>722220132</t>
  </si>
  <si>
    <t>Nástěnka pro pevné trubky s plastovou vsuvkou k nalepení D 20xR 1/2 s jedním závitem</t>
  </si>
  <si>
    <t>Armatury s jedním závitem nástěnky s plastovou vsuvkou k nalepení D 20 x R 1/2</t>
  </si>
  <si>
    <t>722220861</t>
  </si>
  <si>
    <t>Demontáž armatur závitových se dvěma závity G do 3/4</t>
  </si>
  <si>
    <t>Demontáž armatur závitových  se dvěma závity do G 3/4</t>
  </si>
  <si>
    <t>722220862</t>
  </si>
  <si>
    <t>Demontáž armatur závitových se dvěma závity G do 5/4</t>
  </si>
  <si>
    <t>Demontáž armatur závitových  se dvěma závity přes 3/4 do G 5/4</t>
  </si>
  <si>
    <t>722224115</t>
  </si>
  <si>
    <t>Kohout plnicí nebo vypouštěcí G 1/2" PN 10 s jedním závitem</t>
  </si>
  <si>
    <t>Armatury s jedním závitem kohouty plnicí a vypouštěcí PN 10 G 1/2"</t>
  </si>
  <si>
    <t>722231072</t>
  </si>
  <si>
    <t>Ventil zpětný mosazný G 1/2" PN 10 do 110°C se dvěma závity</t>
  </si>
  <si>
    <t>Armatury se dvěma závity ventily zpětné mosazné PN 10 do 110°C G 1/2"</t>
  </si>
  <si>
    <t>722231075</t>
  </si>
  <si>
    <t>Ventil zpětný mosazný G 5/4" PN 10 do 110°C se dvěma závity</t>
  </si>
  <si>
    <t>Armatury se dvěma závity ventily zpětné mosazné PN 10 do 110°C G 5/4"</t>
  </si>
  <si>
    <t>722231141</t>
  </si>
  <si>
    <t>Ventil závitový pojistný rohový G 1/2"</t>
  </si>
  <si>
    <t>Armatury se dvěma závity ventily pojistné rohové G 1/2"</t>
  </si>
  <si>
    <t>722232043</t>
  </si>
  <si>
    <t>Kohout kulový přímý G 1/2" PN 42 do 185°C vnitřní závit</t>
  </si>
  <si>
    <t>Armatury se dvěma závity kulové kohouty PN 42 do 185 °C přímé vnitřní závit G 1/2"</t>
  </si>
  <si>
    <t>722232044</t>
  </si>
  <si>
    <t>Kohout kulový přímý G 3/4" PN 42 do 185°C vnitřní závit</t>
  </si>
  <si>
    <t>Armatury se dvěma závity kulové kohouty PN 42 do 185 °C přímé vnitřní závit G 3/4"</t>
  </si>
  <si>
    <t>722232045</t>
  </si>
  <si>
    <t>Kohout kulový přímý G 1" PN 42 do 185°C vnitřní závit</t>
  </si>
  <si>
    <t>Armatury se dvěma závity kulové kohouty PN 42 do 185 °C přímé vnitřní závit G 1"</t>
  </si>
  <si>
    <t>722232046</t>
  </si>
  <si>
    <t>Kohout kulový přímý G 5/4" PN 42 do 185°C vnitřní závit</t>
  </si>
  <si>
    <t>Armatury se dvěma závity kulové kohouty PN 42 do 185 °C přímé vnitřní závit G 5/4"</t>
  </si>
  <si>
    <t>722232064</t>
  </si>
  <si>
    <t>Kohout kulový přímý G 5/4" PN 42 do 185°C vnitřní závit s vypouštěním</t>
  </si>
  <si>
    <t>Armatury se dvěma závity kulové kohouty PN 42 do 185 °C přímé vnitřní závit s vypouštěním G 5/4"</t>
  </si>
  <si>
    <t>722260811</t>
  </si>
  <si>
    <t>Demontáž vodoměrů závitových G 1/2</t>
  </si>
  <si>
    <t>Demontáž vodoměrů  závitových G 1/2</t>
  </si>
  <si>
    <t>722260812</t>
  </si>
  <si>
    <t>Demontáž vodoměrů závitových G 3/4</t>
  </si>
  <si>
    <t>Demontáž vodoměrů  závitových G 3/4</t>
  </si>
  <si>
    <t>722260813</t>
  </si>
  <si>
    <t>Demontáž vodoměrů závitových G 1</t>
  </si>
  <si>
    <t>Demontáž vodoměrů  závitových G 1</t>
  </si>
  <si>
    <t>722262212</t>
  </si>
  <si>
    <t>Vodoměr závitový jednovtokový suchoběžný do 40°C G 1/2"x 110 mm Qn 1,5 m3/h horizontální</t>
  </si>
  <si>
    <t>Vodoměry pro vodu do 40°C závitové horizontální jednovtokové suchoběžné G 1/2" x 110 mm Qn 1,5</t>
  </si>
  <si>
    <t>1. Cenami nelze oceňovat montáže vodoměrů při zřizování vodovodních přípojek; tyto práce se oceňují cenami souboru cen 722 26- . 9 Oprava vodoměrů, části C 02.</t>
  </si>
  <si>
    <t>722262213</t>
  </si>
  <si>
    <t>Vodoměr závitový jednovtokový suchoběžný do 40°C G 3/4"x 130 mm Qn 1,5 m3/h horizontální</t>
  </si>
  <si>
    <t>Vodoměry pro vodu do 40°C závitové horizontální jednovtokové suchoběžné G 3/4" x 130 mm Qn 1,5</t>
  </si>
  <si>
    <t>722263206</t>
  </si>
  <si>
    <t>Vodoměr závitový jednovtokový suchoběžný do 100°C G 1/2"x 110 mm Qn 1,5 m3/h horizontální</t>
  </si>
  <si>
    <t>Vodoměry pro vodu do 100°C závitové horizontální jednovtokové suchoběžné G 1/2"x 110 mm Qn 1,5</t>
  </si>
  <si>
    <t>722263207</t>
  </si>
  <si>
    <t>Vodoměr závitový jednovtokový suchoběžný do 100°C G 3/4"x 130 mm Qn 1,5 m3/h horizontální</t>
  </si>
  <si>
    <t>Vodoměry pro vodu do 100°C závitové horizontální jednovtokové suchoběžné G 3/4"x 130 mm Qn 1,5</t>
  </si>
  <si>
    <t>722263213</t>
  </si>
  <si>
    <t>Vodoměr závitový vícevtokový mokroběžný do 100°C G 1"x 260 mm Qn 3,5 m3/h horizontální</t>
  </si>
  <si>
    <t>Vodoměry pro vodu do 100°C závitové horizontální vícevtokové mokroběžné G 1"x 260 mm Qn 3,5</t>
  </si>
  <si>
    <t>722270103</t>
  </si>
  <si>
    <t>Sestava vodoměrová závitová G 5/4"</t>
  </si>
  <si>
    <t>Vodoměrové sestavy  závitové G 5/4"</t>
  </si>
  <si>
    <t>722290226</t>
  </si>
  <si>
    <t>Zkouška těsnosti vodovodního potrubí závitového do DN 50</t>
  </si>
  <si>
    <t>Zkoušky, proplach a desinfekce vodovodního potrubí  zkoušky těsnosti vodovodního potrubí závitového do DN 50</t>
  </si>
  <si>
    <t>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t>
  </si>
  <si>
    <t>722290234</t>
  </si>
  <si>
    <t>Proplach a dezinfekce vodovodního potrubí do DN 80</t>
  </si>
  <si>
    <t>Zkoušky, proplach a desinfekce vodovodního potrubí  proplach a desinfekce vodovodního potrubí do DN 80</t>
  </si>
  <si>
    <t>998722102</t>
  </si>
  <si>
    <t>Přesun hmot tonážní pro vnitřní vodovod v objektech v do 12 m</t>
  </si>
  <si>
    <t>Přesun hmot pro vnitřní vodovod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</si>
  <si>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</si>
  <si>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725</t>
  </si>
  <si>
    <t>Zdravotechnika - zařizovací předměty</t>
  </si>
  <si>
    <t>725110811</t>
  </si>
  <si>
    <t>Demontáž klozetů splachovací s nádrží</t>
  </si>
  <si>
    <t>Demontáž klozetů  splachovacích s nádrží nebo tlakovým splachovačem</t>
  </si>
  <si>
    <t>725112022</t>
  </si>
  <si>
    <t>Klozet keramický závěsný na nosné stěny s hlubokým splachováním odpad vodorovný</t>
  </si>
  <si>
    <t>Zařízení záchodů klozety keramické závěsné na nosné stěny s hlubokým splachováním odpad vodorovný</t>
  </si>
  <si>
    <t>1. V cenách -1351, -1361 není započten napájecí zdroj.    
2. V cenách jsou započtená klozetová sedátka.</t>
  </si>
  <si>
    <t>725112313</t>
  </si>
  <si>
    <t>Klozet nerezový s hlubokým splachováním závěsný s montážní deskou</t>
  </si>
  <si>
    <t>Zařízení záchodů klozety nerezové s hlubokým splachováním závěsné s montážní deskou</t>
  </si>
  <si>
    <t>725121603</t>
  </si>
  <si>
    <t>Pisoárový záchodek nerezový se senzorovým splachováním</t>
  </si>
  <si>
    <t>Pisoárové záchodky nerezové se senzorovým splachováním</t>
  </si>
  <si>
    <t>1. V cenách –1001, -1521, -1525, -1529 není započten napájecí zdroj.    
2. V cenách -1501 a -1502 není započten ventil na oplach pisoáru.</t>
  </si>
  <si>
    <t>725122815</t>
  </si>
  <si>
    <t>Demontáž pisoárových stání s nádrží a třemi záchodky</t>
  </si>
  <si>
    <t>Demontáž pisoárů  s nádrží a 3 záchodky</t>
  </si>
  <si>
    <t>725210821</t>
  </si>
  <si>
    <t>Demontáž umyvadel bez výtokových armatur</t>
  </si>
  <si>
    <t>Demontáž umyvadel  bez výtokových armatur umyvadel</t>
  </si>
  <si>
    <t>725211601</t>
  </si>
  <si>
    <t>Umyvadlo keramické bílé šířky 500 mm bez krytu na sifon připevněné na stěnu šrouby</t>
  </si>
  <si>
    <t>Umyvadla keramická bílá bez výtokových armatur připevněná na stěnu šrouby bez sloupu nebo krytu na sifon, šířka umyvadla 500 mm</t>
  </si>
  <si>
    <t>1. Vcenách -1601 až -9102 je započteno i dodání kulových uzávěrů (roháčků) a sifonu.    
2. Vcenách s viditelným sifonem (tj. bez krytu sifonu, slopu, skříňky, ..) jsou použity kulové uzávěry a sifon s celokovovým designem.    
3. Vcenách -1651 a -1661 nejsou započteny náklady na montáž a dodání desky, tyto se oceňují cenami 766 69-3411 až 766 69-3422.    
4. Vcenách –4112-14, -4141-43, -4151-55, -4161-63, -4211, 21, 31, 41 není započten napájecí zdroj.</t>
  </si>
  <si>
    <t>725214151</t>
  </si>
  <si>
    <t>Umyvadlo nerezové automatické o rozměrech 520x320 mm s výtokovým ramínkem pro přívod studené a teplé vody připevněné na stěnu</t>
  </si>
  <si>
    <t>Umyvadla nerezová připevněná na stěnu s výtokovým ramínkem a bezdotykovým ovládáním pro přívod studené a teplé vody, rozměry umyvadla 520x320 mm</t>
  </si>
  <si>
    <t>725220841</t>
  </si>
  <si>
    <t>Demontáž van ocelová rohová</t>
  </si>
  <si>
    <t>Demontáž van  ocelových rohových</t>
  </si>
  <si>
    <t>725241111</t>
  </si>
  <si>
    <t>Vanička sprchová akrylátová čtvercová 800x800 mm</t>
  </si>
  <si>
    <t>Sprchové vaničky akrylátové čtvercové 800x800 mm</t>
  </si>
  <si>
    <t>1. V cenách -1111-1112 a -1212-1213 nejsou započteny náklady na podezdívky vaniček, tyto se oceňují cenami 278 23-11.. Podezdívka (základ) cihelná    
2. V cenách -1111-1112 a -1212-1213 nejsou započteny náklady na obezdívky vaniček, tyto se oceňují cenami 346 24-43.. Obezdívka koupelnových van    
3. V ceně -1901 nejsou započteny náklady na dodání sprchové vaničky</t>
  </si>
  <si>
    <t>725244622</t>
  </si>
  <si>
    <t>Zástěna sprchová rohová polorámová skleněná tl. 6 mm dveře otvíravé jednokřídlové vstup z čela na vaničku 800x800 mm</t>
  </si>
  <si>
    <t>Sprchové dveře a zástěny zástěny sprchové rohové čtvercové/obdélníkové polorámové skleněné tl. 6 mm dveře otvíravé jednokřídlové, vstup z čela, na vaničku 800x800 mm</t>
  </si>
  <si>
    <t>1. V cenách -4904-4907 nejsou započteny náklady na dodání sprchových dveří a zástěn.</t>
  </si>
  <si>
    <t>725310823</t>
  </si>
  <si>
    <t>Demontáž dřez jednoduchý vestavěný v kuchyňských sestavách bez výtokových armatur</t>
  </si>
  <si>
    <t>Demontáž dřezů jednodílných  bez výtokových armatur vestavěných v kuchyňských sestavách</t>
  </si>
  <si>
    <t>725319111</t>
  </si>
  <si>
    <t>Montáž dřezu ostatních typů</t>
  </si>
  <si>
    <t>Dřezy bez výtokových armatur montáž dřezů ostatních typů</t>
  </si>
  <si>
    <t>1. V ceně -1131 není započtena úhelníková příchytka.    
2. V cenách -1141, není započten napájecí zdroj.</t>
  </si>
  <si>
    <t>725330820</t>
  </si>
  <si>
    <t>Demontáž výlevka diturvitová</t>
  </si>
  <si>
    <t>Demontáž výlevek  bez výtokových armatur a bez nádrže a splachovacího potrubí diturvitových</t>
  </si>
  <si>
    <t>725331111</t>
  </si>
  <si>
    <t>Výlevka bez výtokových armatur keramická se sklopnou plastovou mřížkou 500 mm</t>
  </si>
  <si>
    <t>Výlevky bez výtokových armatur a splachovací nádrže keramické se sklopnou plastovou mřížkou 425 mm</t>
  </si>
  <si>
    <t>725813111</t>
  </si>
  <si>
    <t>Ventil rohový bez připojovací trubičky nebo flexi hadičky G 1/2"</t>
  </si>
  <si>
    <t>Ventily rohové bez připojovací trubičky nebo flexi hadičky G 1/2"</t>
  </si>
  <si>
    <t>725820801</t>
  </si>
  <si>
    <t>Demontáž baterie nástěnné do G 3 / 4</t>
  </si>
  <si>
    <t>Demontáž baterií  nástěnných do G 3/4</t>
  </si>
  <si>
    <t>725820802</t>
  </si>
  <si>
    <t>Demontáž baterie stojánkové do jednoho otvoru</t>
  </si>
  <si>
    <t>Demontáž baterií  stojánkových do 1 otvoru</t>
  </si>
  <si>
    <t>725821312</t>
  </si>
  <si>
    <t>Baterie dřezová nástěnná páková s otáčivým kulatým ústím a délkou ramínka 210 mm</t>
  </si>
  <si>
    <t>Baterie dřezové nástěnné pákové s otáčivým kulatým ústím a délkou ramínka 300 mm</t>
  </si>
  <si>
    <t>725821325</t>
  </si>
  <si>
    <t>Baterie dřezová stojánková páková s otáčivým kulatým ústím a délkou ramínka 220 mm</t>
  </si>
  <si>
    <t>Baterie dřezové stojánkové pákové s otáčivým ústím a délkou ramínka 220 mm</t>
  </si>
  <si>
    <t>725822642</t>
  </si>
  <si>
    <t>Baterie umyvadlová automatická senzorová s přívodem teplé a studené vody</t>
  </si>
  <si>
    <t>Baterie umyvadlové stojánkové automatické senzorové přívodem teplé a studené vody</t>
  </si>
  <si>
    <t>1. V cenách –2654, 56, -9132 není započten napájecí zdroj.</t>
  </si>
  <si>
    <t>725822652</t>
  </si>
  <si>
    <t>Baterie umyvadlová směšovací teplota vody a množství na baterii</t>
  </si>
  <si>
    <t>Baterie umyvadlové stojánkové automatické senzorové směšovací teplota a množství vody na baterii</t>
  </si>
  <si>
    <t>725840850</t>
  </si>
  <si>
    <t>Demontáž baterie sprch diferenciální do G 3/4x1</t>
  </si>
  <si>
    <t>Demontáž baterií sprchových  diferenciálních do G 3/4 x 1</t>
  </si>
  <si>
    <t>725841341</t>
  </si>
  <si>
    <t>Baterie sprchová závěsná s omezenou dobou výtoku</t>
  </si>
  <si>
    <t>Baterie sprchové závěsné s omezenou dobou výtoku</t>
  </si>
  <si>
    <t>1. V cenách –1353-54 není započten napájecí zdroj.</t>
  </si>
  <si>
    <t>725851315</t>
  </si>
  <si>
    <t>Ventil odpadní dřezový s přepadem G 6/4"</t>
  </si>
  <si>
    <t>Ventily odpadní pro zařizovací předměty dřezové s přepadem G 6/4"</t>
  </si>
  <si>
    <t>725861102</t>
  </si>
  <si>
    <t>Zápachová uzávěrka pro umyvadla DN 40</t>
  </si>
  <si>
    <t>Zápachové uzávěrky zařizovacích předmětů pro umyvadla DN 40</t>
  </si>
  <si>
    <t>1. Pro volbu cen zápachových uzávěrek je rozhodující vnější průměr připojovací trubky.    
2. Vcenách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t>
  </si>
  <si>
    <t>725865322</t>
  </si>
  <si>
    <t>Zápachová uzávěrka sprchových van DN 40/50 s kulovým kloubem na odtoku a přepadovou trubicí</t>
  </si>
  <si>
    <t>Zápachové uzávěrky zařizovacích předmětů pro vany sprchových koutů s kulovým kloubem na odtoku DN 40/50 a přepadovou trubicí</t>
  </si>
  <si>
    <t>725980121</t>
  </si>
  <si>
    <t>Dvířka 15/15</t>
  </si>
  <si>
    <t>Dvířka  15/15</t>
  </si>
  <si>
    <t>998725102</t>
  </si>
  <si>
    <t>Přesun hmot tonážní pro zařizovací předměty v objektech v do 12 m</t>
  </si>
  <si>
    <t>Přesun hmot pro zařizovací předměty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</si>
  <si>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</si>
  <si>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726</t>
  </si>
  <si>
    <t>Zdravotechnika - předstěnové instalace</t>
  </si>
  <si>
    <t>726131001</t>
  </si>
  <si>
    <t>Instalační předstěna - umyvadlo do v 1120 mm se stojánkovou baterií do lehkých stěn s kovovou kcí</t>
  </si>
  <si>
    <t>Předstěnové instalační systémy do lehkých stěn s kovovou konstrukcí pro umyvadla stavební výšky do 1120 mm se stojánkovou baterií</t>
  </si>
  <si>
    <t>1. Vceně jsou započteny náklady na: -1021 dodání nožního tlačítka na podlahu, -1041 dodání ovládacího tlačítka a zvukoizolační soupravy, -1042 dodání ovládacího tlačítka, -1043 dodání krycí desky, ručního tlačítka a zvukoizolační soupravy, -1061 dodání ovládacího tlačítka [Artline] a zvukoizolační soupravy.    
2. Vceně nejsou započteny náklady na: -1043 dodání podpěrných prvků a madel, -1202 až -1204 dodání ovládacího tlačítka.    
3. Vcenách nejsou započteny náklady na dodávku zařizovacích předmětů.</t>
  </si>
  <si>
    <t>726131002</t>
  </si>
  <si>
    <t>Instalační předstěna - umyvadlo do v 1120 mm pro tělesně postižené do lehkých stěn s kovovou kcí</t>
  </si>
  <si>
    <t>Předstěnové instalační systémy do lehkých stěn s kovovou konstrukcí pro umyvadla stavební výšky do 1120 mm pro tělesně postižené</t>
  </si>
  <si>
    <t>726131021</t>
  </si>
  <si>
    <t>Instalační předstěna - pisoár v 1300 mm do lehkých stěn s kovovou kcí</t>
  </si>
  <si>
    <t>Předstěnové instalační systémy do lehkých stěn s kovovou konstrukcí pro pisoáry stavební výška 1300 mm</t>
  </si>
  <si>
    <t>726131041</t>
  </si>
  <si>
    <t>Instalační předstěna - klozet závěsný v 1120 mm s ovládáním zepředu do lehkých stěn s kovovou kcí</t>
  </si>
  <si>
    <t>Předstěnové instalační systémy do lehkých stěn s kovovou konstrukcí pro závěsné klozety ovládání zepředu, stavební výšky 1120 mm</t>
  </si>
  <si>
    <t>726131043</t>
  </si>
  <si>
    <t>Instalační předstěna - klozet závěsný v 1120 mm s ovládáním zepředu pro postižené do stěn s kov kcí</t>
  </si>
  <si>
    <t>Předstěnové instalační systémy do lehkých stěn s kovovou konstrukcí pro závěsné klozety ovládání zepředu, stavební výšky 1120 mm pro tělesně postižené</t>
  </si>
  <si>
    <t>726191001</t>
  </si>
  <si>
    <t>Zvukoizolační souprava pro klozet a bidet</t>
  </si>
  <si>
    <t>Ostatní příslušenství instalačních systémů  zvukoizolační souprava pro WC a bidet</t>
  </si>
  <si>
    <t>726191002</t>
  </si>
  <si>
    <t>Souprava pro předstěnovou montáž</t>
  </si>
  <si>
    <t>Ostatní příslušenství instalačních systémů  souprava pro předstěnovou montáž</t>
  </si>
  <si>
    <t>998726112</t>
  </si>
  <si>
    <t>Přesun hmot tonážní pro instalační prefabrikáty v objektech v do 12 m</t>
  </si>
  <si>
    <t>Přesun hmot pro instalační prefabrikáty  stanovený z hmotnosti přesunovaného materiálu vodorovná dopravní vzdálenost do 50 m v objektech výšky přes 6 m do 12 m</t>
  </si>
  <si>
    <t>727</t>
  </si>
  <si>
    <t>Zdravotechnika - požární ochrana</t>
  </si>
  <si>
    <t>727111112</t>
  </si>
  <si>
    <t>Prostup předizolovaného kovového potrubí D 25 mm stěnou tl 10 cm požární odolnost EI 60-120</t>
  </si>
  <si>
    <t>Protipožární trubní ucpávky předizolované kovové potrubí prostup stěnou tloušťky 100 mm požární odolnost EI 60-120 D 25</t>
  </si>
  <si>
    <t>1. V cenách -1111 až 1119, -1131 až 1219, -1321 až 1419 je započtena tloušťka vyplňované spáry 15 mm a šířka 20 mm.    
2. V cenách -1301 až 1319, -1421 až 1429 je započtena tloušťka vyplňované spáry 25 mm a šířka 15 mm.    
3. V cenách -1121 až 1129, -1221 až 1229, -1501 až 1509 je započtena tloušťka vyplňované spáry 15-20 mm.    
4. V cenách -1111 až 1119, -1131 až 1219, -1321 až 1419 je započteno opláštění potrubí minerální vlnou tloušťky 35mm.    
5. V cenách -1121 až 1129, -1221 až 1229 je započteno opláštění potrubí minerální vlnou tloušťky 32 mm.    
6. V cenách -1301 až 1319, -1421 až 1429 je započteno opláštění potrubí minerální vlnou tloušťky 20mm.</t>
  </si>
  <si>
    <t>727111113</t>
  </si>
  <si>
    <t>Prostup předizolovaného kovového potrubí D 28 mm stěnou tl 10 cm požární odolnost EI 60-120</t>
  </si>
  <si>
    <t>Protipožární trubní ucpávky předizolované kovové potrubí prostup stěnou tloušťky 100 mm požární odolnost EI 60-120 D 28</t>
  </si>
  <si>
    <t>727111116</t>
  </si>
  <si>
    <t>Prostup předizolovaného kovového potrubí D 54 mm stěnou tl 10 cm požární odolnost EI 60-120</t>
  </si>
  <si>
    <t>Protipožární trubní ucpávky předizolované kovové potrubí prostup stěnou tloušťky 100 mm požární odolnost EI 60-120 D 54</t>
  </si>
  <si>
    <t>727111202</t>
  </si>
  <si>
    <t>Prostup předizolovaného kovového potrubí D 25 mm stropem tl 15 cm požární odolnost EI 60-120</t>
  </si>
  <si>
    <t>Protipožární trubní ucpávky předizolované kovové potrubí prostup stropem tloušťky 150 mm požární odolnost EI 60-120 D 25</t>
  </si>
  <si>
    <t>727111203</t>
  </si>
  <si>
    <t>Prostup předizolovaného kovového potrubí D 28 mm stropem tl 15 cm požární odolnost EI 60-120</t>
  </si>
  <si>
    <t>Protipožární trubní ucpávky předizolované kovové potrubí prostup stropem tloušťky 150 mm požární odolnost EI 60-120 D 28</t>
  </si>
  <si>
    <t>727111204</t>
  </si>
  <si>
    <t>Prostup předizolovaného kovového potrubí D 33 mm stropem tl 15 cm požární odolnost EI 60-120</t>
  </si>
  <si>
    <t>Protipožární trubní ucpávky předizolované kovové potrubí prostup stropem tloušťky 150 mm požární odolnost EI 60-120 D 33</t>
  </si>
  <si>
    <t>732</t>
  </si>
  <si>
    <t>Ústřední vytápění - strojovny</t>
  </si>
  <si>
    <t>732331102</t>
  </si>
  <si>
    <t>Nádoba tlaková expanzní pro solární, topnou a chladící soustavu s membránou závitové připojení PN 1,0 o objemu 12 l</t>
  </si>
  <si>
    <t>Nádoby expanzní tlakové pro solární, topné a chladicí soustavy s membránou bez pojistného ventilu se závitovým připojením PN 1,0 o objemu 12 l</t>
  </si>
  <si>
    <t>732421201</t>
  </si>
  <si>
    <t>Čerpadlo teplovodní mokroběžné závitové cirkulační DN 15 výtlak do 0,9 m průtok 0,35 m3/h pro TUV</t>
  </si>
  <si>
    <t>Čerpadla teplovodní závitová mokroběžná cirkulační pro TUV (elektronicky řízená) PN 10, do 80°C DN přípojky/dopravní výška H (m) - čerpací výkon Q (m3/h) DN 15 / do 0,9 m / 0,35 m3/h</t>
  </si>
  <si>
    <t>998732102</t>
  </si>
  <si>
    <t>Přesun hmot tonážní pro strojovny v objektech v do 12 m</t>
  </si>
  <si>
    <t>Přesun hmot pro strojovny  stanovený z hmotnosti přesunovaného materiálu vodorovná dopravní vzdálenost do 50 m v objektech výšky přes 6 do 12 m</t>
  </si>
  <si>
    <t>R015121</t>
  </si>
  <si>
    <t>905</t>
  </si>
  <si>
    <t>NEOCEŇOVAT - POPLATKY ZA LIKVIDACI ODPADŮ NEKONTAMINOVANÝCH - 17 09 04 SMĚSNÉ STAVEBNÍ A DEMOLIČNÍ ODPADY Z INTERIÉRŮ BUDOV, RÁMY OKEN SE SKLENĚNOU VÝPLNÍ, VČETNĚ DOPRAVY</t>
  </si>
  <si>
    <t>SO 01-71-01.04</t>
  </si>
  <si>
    <t>Žst. Rožnov p. R., výpravní budova - Klimatizace a vytápění</t>
  </si>
  <si>
    <t>28377061</t>
  </si>
  <si>
    <t>pouzdro izolační potrubní z pěnového polyetylenu 45/9mm</t>
  </si>
  <si>
    <t>283R77094</t>
  </si>
  <si>
    <t>pouzdro izolační potrubní z pěnového polyetylenu 15/9mm</t>
  </si>
  <si>
    <t>283R77101</t>
  </si>
  <si>
    <t>pouzdro izolační potrubní z pěnového polyetylenu 18/9mm</t>
  </si>
  <si>
    <t>283R77103</t>
  </si>
  <si>
    <t>pouzdro izolační potrubní z pěnového polyetylenu 22/9mm</t>
  </si>
  <si>
    <t>283R77115</t>
  </si>
  <si>
    <t>pouzdro izolační potrubní z pěnového polyetylenu 35/9mm</t>
  </si>
  <si>
    <t>R 002</t>
  </si>
  <si>
    <t>Montáž izolace</t>
  </si>
  <si>
    <t>R 003</t>
  </si>
  <si>
    <t>Protipožární ucpávka</t>
  </si>
  <si>
    <t>R048</t>
  </si>
  <si>
    <t>Potrubní pouzdro z kamenné vlny s Al ochranou tl. izolace 40mm pro potrubí 32x1,5mm</t>
  </si>
  <si>
    <t>R049</t>
  </si>
  <si>
    <t>Potrubní pouzdro z kamenné vlny s Al ochranou tl. izolace 40mm pro potrubí 42x1,5mm</t>
  </si>
  <si>
    <t>R050</t>
  </si>
  <si>
    <t>Potrubní pouzdro z kamenné vlny s Al ochranou tl. izolace 50mm pro potrubí 42x1,5mm</t>
  </si>
  <si>
    <t>Vnitřní kanalizace</t>
  </si>
  <si>
    <t>721176102</t>
  </si>
  <si>
    <t>Potrubí HT připojovací DN 40 x 1,8 mm</t>
  </si>
  <si>
    <t>731</t>
  </si>
  <si>
    <t>Kotelny</t>
  </si>
  <si>
    <t>43632100</t>
  </si>
  <si>
    <t>zařízení fyzikální úpravy vod -demineralizační kolona 11, 0,1m3/h, objem náplně 9l, včetně ochranného předfiltru</t>
  </si>
  <si>
    <t>48466402</t>
  </si>
  <si>
    <t>nádoba expanzní tlaková s membránou objem 12L PN 0,6</t>
  </si>
  <si>
    <t>48466407</t>
  </si>
  <si>
    <t>nádoba expanzní tlaková s membránou objem 80L PN 0,6</t>
  </si>
  <si>
    <t>731200825</t>
  </si>
  <si>
    <t>Demontáž kotle ocelového na plynná nebo kapalná paliva výkon do 40 kW</t>
  </si>
  <si>
    <t>CS ÚRS 2020 01</t>
  </si>
  <si>
    <t>Demontáž kotlů ocelových  na kapalná nebo plynná paliva, o výkonu přes 25 do 40 kW</t>
  </si>
  <si>
    <t>R 004</t>
  </si>
  <si>
    <t>Zásobníkový ohřívač vody 300l (objem 288 l, plocha výměníku 3,5 m2, s tepelnou izolací z PUR)</t>
  </si>
  <si>
    <t>R 005</t>
  </si>
  <si>
    <t>Čidlo venkovní teploty</t>
  </si>
  <si>
    <t>R 006</t>
  </si>
  <si>
    <t>Tepelné čerpadlo vzduch-voda ve splitovém provedení 16kW s el. ohřevem 6kW, elektronická regulace výkonu s invertní technikou; vysoce účinné s COP až 3,8 při A2</t>
  </si>
  <si>
    <t>Tepelné čerpadlo vzduch-voda ve splitovém provedení 16kW, elektronická regulace výkonu s invertní technikou; vysoce účinné s COP až 3,8 při A2/W35 (ČTN EN 14511); integrovaný měřič tepla plná kompatibilita s regulačním systémem</t>
  </si>
  <si>
    <t>R 007</t>
  </si>
  <si>
    <t>Podlahová konzola pro upevnění externího modulu, žárově pozinkovaná ocel včetně 4 tlumičů vibrací</t>
  </si>
  <si>
    <t>R 008</t>
  </si>
  <si>
    <t>Ohřev kondenzátní vany se zabudov. termostatem protimrazové ochrany, k montáži do vany na kondenzát vnějšího modulu</t>
  </si>
  <si>
    <t>R 009</t>
  </si>
  <si>
    <t>Potrubí pro vedení chladiva 10x1mm, 10m, z vysoce kvalitní měděné trubky s tepelnou izolací tepelná odolnost do 120 °C</t>
  </si>
  <si>
    <t>R 010</t>
  </si>
  <si>
    <t>Potrubí pro vedení chladiva 16x1mm, 10m, z vysoce kvalitní měděné trubky s tepelnou izolací tepelná odolnost do 120 °C</t>
  </si>
  <si>
    <t>R 011</t>
  </si>
  <si>
    <t>Připojovací sada euroadaptér (2x 5/8", 2x 7/8" se 4 měděnými těsnicími kroužky)</t>
  </si>
  <si>
    <t>R 012</t>
  </si>
  <si>
    <t>3-cestný přepínací ventil DN 32, 24V, servomotor 3-cestného přepínacieho ventilu s připojovacím kabelem 4m, 24 VAC/SPST, 3-cestny směšovač DN 32, Rp 1 1/4”,</t>
  </si>
  <si>
    <t>3-cestný přepínací ventil DN 32, 24V, servomotor 3-cestného přepínacieho ventilu s připojovacím kabelem 4m, 24 VAC/SPST, 3-cestny směšovač DN 32, Rp 1 1/4”</t>
  </si>
  <si>
    <t>R 013</t>
  </si>
  <si>
    <t>Odvzdušňovač 1 1/4"</t>
  </si>
  <si>
    <t>R 014</t>
  </si>
  <si>
    <t>Odkalovač s magnetickým separátorem 1 1/4" do průtoku 3,6m3/hod</t>
  </si>
  <si>
    <t>R 015</t>
  </si>
  <si>
    <t>Elektrická patrona do nepřímotopného zásobníku 4,5kW, 3 x 400 V</t>
  </si>
  <si>
    <t>R 016</t>
  </si>
  <si>
    <t>Sada pro automatické dopouštění vody do systému (redukční ventil s manometrem)</t>
  </si>
  <si>
    <t>Akumulační zásboník vody 200l s tepelnou izolací</t>
  </si>
  <si>
    <t>R 018</t>
  </si>
  <si>
    <t>Snímač ohřívače vody TNC 5K, volný</t>
  </si>
  <si>
    <t>R 019</t>
  </si>
  <si>
    <t>Kaskádový modul, rozčiřující modul pro řízení kaskády až 5-ti TČ</t>
  </si>
  <si>
    <t>R 020</t>
  </si>
  <si>
    <t>Ovládací modul, včetně čidla vnější teploty (řízený vnější/interiérovou teplotou, s časovým programem pro vytápění a ohřev vody)</t>
  </si>
  <si>
    <t>R 022</t>
  </si>
  <si>
    <t>Vedlejší náklady+režie (stavební přípomoce, pomocné lešení, apod.)</t>
  </si>
  <si>
    <t>R732339103</t>
  </si>
  <si>
    <t>Montáž nádoby expanzní tlakové 80 l</t>
  </si>
  <si>
    <t>R732339104</t>
  </si>
  <si>
    <t>Montáž nádoby expanzní tlakové 12 l</t>
  </si>
  <si>
    <t>42611289</t>
  </si>
  <si>
    <t>čerpadlo oběhové teplovodní přírubové DN 40 pro vytápění výtlak 5m Qmax 11m3/h PN 6/10</t>
  </si>
  <si>
    <t>732212815</t>
  </si>
  <si>
    <t>Demontáž ohříváku zásobníkového stojatého obsah do 1600 litrů</t>
  </si>
  <si>
    <t>Demontáž ohříváků zásobníkových  stojatých o obsahu do 1 600 l</t>
  </si>
  <si>
    <t>733</t>
  </si>
  <si>
    <t>Rozvod potrubí</t>
  </si>
  <si>
    <t>733120815</t>
  </si>
  <si>
    <t>Demontáž potrubí ocelového hladkého do D 38</t>
  </si>
  <si>
    <t>Demontáž potrubí z trubek ocelových hladkých  O do 38</t>
  </si>
  <si>
    <t>733120819</t>
  </si>
  <si>
    <t>Demontáž potrubí ocelového hladkého do D 60,3</t>
  </si>
  <si>
    <t>Demontáž potrubí z trubek ocelových hladkých  O přes 38 do 60,3</t>
  </si>
  <si>
    <t>733221102</t>
  </si>
  <si>
    <t>Potrubí měděné měkké spojované měkkým pájením D 15x1</t>
  </si>
  <si>
    <t>Potrubí z trubek měděných měkkých spojovaných měkkým pájením O 15/1</t>
  </si>
  <si>
    <t>733221103</t>
  </si>
  <si>
    <t>Potrubí měděné měkké spojované měkkým pájením D 18x1</t>
  </si>
  <si>
    <t>Potrubí z trubek měděných měkkých spojovaných měkkým pájením O 18/1</t>
  </si>
  <si>
    <t>733221104</t>
  </si>
  <si>
    <t>Potrubí měděné měkké spojované měkkým pájením D 22x1</t>
  </si>
  <si>
    <t>Potrubí z trubek měděných měkkých spojovaných měkkým pájením O 22/1</t>
  </si>
  <si>
    <t>733223105</t>
  </si>
  <si>
    <t>Potrubí měděné tvrdé spojované měkkým pájením D 28x1,5</t>
  </si>
  <si>
    <t>CS ÚRS 2020 02</t>
  </si>
  <si>
    <t>Potrubí z trubek měděných tvrdých spojovaných měkkým pájením O 28/1,5</t>
  </si>
  <si>
    <t>733223106</t>
  </si>
  <si>
    <t>Potrubí měděné tvrdé spojované měkkým pájením D 35x1,5</t>
  </si>
  <si>
    <t>Potrubí z trubek měděných tvrdých spojovaných měkkým pájením O 35/1,5</t>
  </si>
  <si>
    <t>733223107</t>
  </si>
  <si>
    <t>Potrubí měděné tvrdé spojované měkkým pájením D 42x1,5</t>
  </si>
  <si>
    <t>Potrubí z trubek měděných tvrdých spojovaných měkkým pájením O 42/1,5</t>
  </si>
  <si>
    <t>998733102</t>
  </si>
  <si>
    <t>Přesun hmot pro rozvody potrubí, výšky do 12 m</t>
  </si>
  <si>
    <t>R 023</t>
  </si>
  <si>
    <t>Tlaková zkouška potrubí měděného</t>
  </si>
  <si>
    <t>R 024</t>
  </si>
  <si>
    <t>Topná zkouška včetně doregulace otopného systému, uvedení do provozu, zaškolení obsluhy</t>
  </si>
  <si>
    <t>R 025</t>
  </si>
  <si>
    <t>Inhibitor koroze bal. 1l</t>
  </si>
  <si>
    <t>R 026</t>
  </si>
  <si>
    <t>Vedlejší náklady+režie</t>
  </si>
  <si>
    <t>734</t>
  </si>
  <si>
    <t>Armatury</t>
  </si>
  <si>
    <t>734209103</t>
  </si>
  <si>
    <t>Montáž armatur závitových,s 1závitem, G 1/2</t>
  </si>
  <si>
    <t>734209113</t>
  </si>
  <si>
    <t>Montáž armatur závitových,se 2závity, G 1/2</t>
  </si>
  <si>
    <t>734209114</t>
  </si>
  <si>
    <t>Montáž armatur závitových,se 2závity, G 3/4</t>
  </si>
  <si>
    <t>734209116</t>
  </si>
  <si>
    <t>Montáž armatury závitové s dvěma závity G 5/4</t>
  </si>
  <si>
    <t>Montáž závitových armatur  se 2 závity G 5/4 (DN 32)</t>
  </si>
  <si>
    <t>734209117</t>
  </si>
  <si>
    <t>Montáž armatury závitové s dvěma závity G 6/4</t>
  </si>
  <si>
    <t>Montáž závitových armatur  se 2 závity G 6/4 (DN 40)</t>
  </si>
  <si>
    <t>734291113</t>
  </si>
  <si>
    <t>Kohouty plnící a vypouštěcí G 1/2</t>
  </si>
  <si>
    <t>998734102</t>
  </si>
  <si>
    <t>Přesun hmot pro armatury, výšky do 12 m</t>
  </si>
  <si>
    <t>R 027</t>
  </si>
  <si>
    <t>Indikátor topných nákladů na každém otopném tělese-29ks, včetně plomby, montážní sady, včetně odečtové jednotky</t>
  </si>
  <si>
    <t>R 028</t>
  </si>
  <si>
    <t>Pojišťovácí ventil</t>
  </si>
  <si>
    <t>R 030</t>
  </si>
  <si>
    <t>Kulový kohout G 3/4"</t>
  </si>
  <si>
    <t>R 031</t>
  </si>
  <si>
    <t>Kulový kohout G 5/4"</t>
  </si>
  <si>
    <t>R 032</t>
  </si>
  <si>
    <t>Kulový kohout G 6/4"</t>
  </si>
  <si>
    <t>R 033</t>
  </si>
  <si>
    <t>Kulový kohout G 6/4" s vypouštěním</t>
  </si>
  <si>
    <t>R 034</t>
  </si>
  <si>
    <t>Připojovací šroubení-dvojtý kulový kohout-rohový, G 1/2</t>
  </si>
  <si>
    <t>R 035</t>
  </si>
  <si>
    <t>Hlavice ovládání vent.termostat. pro tělesa VK</t>
  </si>
  <si>
    <t>R 036</t>
  </si>
  <si>
    <t>Magnetický filtr samočistící G 5/4"</t>
  </si>
  <si>
    <t>R 037</t>
  </si>
  <si>
    <t>Zpětná klapka G 5/4"</t>
  </si>
  <si>
    <t>R 038</t>
  </si>
  <si>
    <t>Zpětná klapka G 6/4"</t>
  </si>
  <si>
    <t>R 039</t>
  </si>
  <si>
    <t>Ruční vyvažovací ventil G 1", kvs=8,43m3/hod</t>
  </si>
  <si>
    <t>R 040</t>
  </si>
  <si>
    <t>Trojcestný směšovací ventil G 5/4", kvs=16m3/hod, servopohon 230V AC, 3bodový, 2min</t>
  </si>
  <si>
    <t>R 041</t>
  </si>
  <si>
    <t>Antivandal krytka pro termostatické hlavice</t>
  </si>
  <si>
    <t>R042</t>
  </si>
  <si>
    <t>Filtr G 6/4" mosaz</t>
  </si>
  <si>
    <t>R043</t>
  </si>
  <si>
    <t>Elektronický měřič tepla, průtok 2,5m3/hod, DN 25, vybaven komunikačním rozhraním M-Bus (měřič, pár šuobení, pár těenění, kulovýkohout s jímkou)</t>
  </si>
  <si>
    <t>R044</t>
  </si>
  <si>
    <t>Teploměr s jímkou 0-120°, 6bar</t>
  </si>
  <si>
    <t>R045</t>
  </si>
  <si>
    <t>Automatický odvzdušňovací ventil 1/2"</t>
  </si>
  <si>
    <t>R29</t>
  </si>
  <si>
    <t>Manometr 0-6kPa</t>
  </si>
  <si>
    <t>735</t>
  </si>
  <si>
    <t>Otopná tělesa</t>
  </si>
  <si>
    <t>484R57367</t>
  </si>
  <si>
    <t>těleso otopné panelové 2 deskové VK 1 přídavná přestupní plocha v 600mm dl 500mm 644W</t>
  </si>
  <si>
    <t>484R57369</t>
  </si>
  <si>
    <t>těleso otopné panelové 2 deskové VK 1 přídavná přestupní plocha v 600mm dl 700mm 902W</t>
  </si>
  <si>
    <t>484R57372</t>
  </si>
  <si>
    <t>těleso otopné panelové 2 deskové VK 1 přídavná přestupní plocha v 600mm dl 1000mm 1288W</t>
  </si>
  <si>
    <t>484R57380</t>
  </si>
  <si>
    <t>těleso otopné panelové 2 deskové VK 2 přídavné přestupní plochy v 600mm dl 500mm 840W</t>
  </si>
  <si>
    <t>484R57382</t>
  </si>
  <si>
    <t>těleso otopné panelové 2 deskové VK 2 přídavné přestupní plochy v 600mm dl 700mm 1175W</t>
  </si>
  <si>
    <t>484R57384</t>
  </si>
  <si>
    <t>těleso otopné panelové 2 deskové VK 2 přídavné přestupní plochy v 600mm dl 900mm 1511W</t>
  </si>
  <si>
    <t>484R57387</t>
  </si>
  <si>
    <t>těleso otopné panelové 2 deskové VK 2 přídavné přestupní plochy v 600mm dl 1200mm 2015W</t>
  </si>
  <si>
    <t>484R57388</t>
  </si>
  <si>
    <t>těleso otopné panelové 2 deskové VK 2 přídavné přestupní plochy v 600mm dl 1400mm 2351W</t>
  </si>
  <si>
    <t>484R57395</t>
  </si>
  <si>
    <t>těleso otopné panelové 2 deskové VK 2 přídavné přestupní plochy v 500mm dl 400mm 581W</t>
  </si>
  <si>
    <t>484R57477</t>
  </si>
  <si>
    <t>těleso otopné panelové 3 desková VK 3 přídavné přestupní plochy v 500mm dl 1000mm 2079W</t>
  </si>
  <si>
    <t>484R57478</t>
  </si>
  <si>
    <t>těleso otopné panelové 3 desková VK 3 přídavné přestupní plochy v 500mm dl 1100mm 2287W</t>
  </si>
  <si>
    <t>484R57481</t>
  </si>
  <si>
    <t>těleso otopné panelové 3 desková VK 3 přídavné přestupní plochy v 500mm dl 1600mm 3326W</t>
  </si>
  <si>
    <t>484R57490</t>
  </si>
  <si>
    <t>těleso otopné panelové 3 desková VK 3 přídavné přestupní plochy v 600mm dl 1000mm 2406W</t>
  </si>
  <si>
    <t>484R57491</t>
  </si>
  <si>
    <t>těleso otopné panelové 3 desková VK 3 přídavné přestupní plochy v 600mm dl 1100mm 2647W</t>
  </si>
  <si>
    <t>484R57492</t>
  </si>
  <si>
    <t>těleso otopné panelové 3 desková VK 3 přídavné přestupní plochy v 600mm dl 1200mm 2887W</t>
  </si>
  <si>
    <t>484R57498</t>
  </si>
  <si>
    <t>těleso otopné panelové 3 desková VK 3 přídavné přestupní plochy v 900mm dl 500mm 1664W</t>
  </si>
  <si>
    <t>735151821</t>
  </si>
  <si>
    <t>Demontáž otopného tělesa panelového dvouřadého délka do 1500 mm</t>
  </si>
  <si>
    <t>Demontáž otopných těles panelových  dvouřadých stavební délky do 1500 mm</t>
  </si>
  <si>
    <t>735159110</t>
  </si>
  <si>
    <t>Montáž otopných těles panelových jednořadých délky do 1500 mm</t>
  </si>
  <si>
    <t>Montáž otopných těles panelových jednořadých, stavební délky do 1500 mm</t>
  </si>
  <si>
    <t>735159220</t>
  </si>
  <si>
    <t>Montáž otopných těles panelových dvouřadých délky do 1500 mm</t>
  </si>
  <si>
    <t>Montáž otopných těles panelových dvouřadých, stavební délky přes 1140 do 1500 mm</t>
  </si>
  <si>
    <t>735159310</t>
  </si>
  <si>
    <t>Montáž otopných těles panelových třířadých délky do 1140 mm</t>
  </si>
  <si>
    <t>Montáž otopných těles panelových třířadých, stavební délky do 1140 mm</t>
  </si>
  <si>
    <t>735159330</t>
  </si>
  <si>
    <t>Montáž otopných těles panelových třířadých délky do 1980 mm</t>
  </si>
  <si>
    <t>Montáž otopných těles panelových třířadých, stavební délky přes 1500 do 1980 mm</t>
  </si>
  <si>
    <t>7491206600</t>
  </si>
  <si>
    <t>Elektroinstalační materiál Elektrické přímotopy Panel AEG WKL 2003 U 2000W</t>
  </si>
  <si>
    <t>ÚOŽI 2021 01</t>
  </si>
  <si>
    <t>7491206610</t>
  </si>
  <si>
    <t>Elektroinstalační materiál Elektrické přímotopy Panel AEG WKL 2503 U 2500W</t>
  </si>
  <si>
    <t>998735102</t>
  </si>
  <si>
    <t>Přesun hmot pro otopná tělesa, výšky do 12 m</t>
  </si>
  <si>
    <t>R 046</t>
  </si>
  <si>
    <t>Vedlejší náklady + režie</t>
  </si>
  <si>
    <t>751</t>
  </si>
  <si>
    <t>Vzduchotechnika</t>
  </si>
  <si>
    <t>42976204</t>
  </si>
  <si>
    <t>tlumič hluku kruhový Pz, D 160mm, l=500mm</t>
  </si>
  <si>
    <t>7496700200</t>
  </si>
  <si>
    <t>Suchý kontakt (ke vzdálenému ovládání různých funkcí)</t>
  </si>
  <si>
    <t>751711111</t>
  </si>
  <si>
    <t>Montáž klimatizační jednotky vnitřní nástěnné o výkonu 3,5 kW</t>
  </si>
  <si>
    <t>Montáž klimatizační jednotky vnitřní nástěnné o výkonu (pro objem místnosti) do 3,5 kW (do 35 m3)</t>
  </si>
  <si>
    <t>751711113</t>
  </si>
  <si>
    <t>Montáž klimatizační jednotky vnitřní nástěnné o výkonu 6,5 kW</t>
  </si>
  <si>
    <t>Montáž klimatizační jednotky vnitřní nástěnné o výkonu (pro objem místnosti) přes 5 do 6,5 kW (přes 50 do 65 m3)</t>
  </si>
  <si>
    <t>751711153</t>
  </si>
  <si>
    <t>Montáž klimatizační jednotky vnitřní podstropní o výkonu 14 kW</t>
  </si>
  <si>
    <t>Montáž klimatizační jednotky vnitřní podstropní o výkonu (pro objem místnosti) přes 9 do 14 kW (přes 90 do 140 m3)</t>
  </si>
  <si>
    <t>751721111</t>
  </si>
  <si>
    <t>Montáž klimatizační jednotky venkovní s jednofázovým napájením (do 2 vnitřních jednotek)</t>
  </si>
  <si>
    <t>Montáž klimatizační jednotky venkovní jednofázové napájení do 2 vnitřních jednotek</t>
  </si>
  <si>
    <t>7590180050</t>
  </si>
  <si>
    <t>Klimatizace Kompletní technologické vedení ke klimatizaci do 5 kW vč. (CU potrubí (10)12/6 včetně izolace, potrubí odvodu kondenzátu, přívodní kabel CYKY 3x2,5</t>
  </si>
  <si>
    <t>Klimatizace Kompletní technologické vedení ke klimatizaci do 5 kW vč. (CU potrubí (10)12/6 včetně izolace, potrubí odvodu kondenzátu, přívodní kabel CYKY 3x2,5 a ovládací kabel CYKY 5x1,5)</t>
  </si>
  <si>
    <t>7590180060</t>
  </si>
  <si>
    <t>Klimatizace Kompletní technologické vedení ke klimatizaci nad 5kW (CU potrubí 16/10 včetně izolace, potrubí odvodu kondenzátu, přívodní kabel CYKY 3x2,5 a ovlád</t>
  </si>
  <si>
    <t>Klimatizace Kompletní technologické vedení ke klimatizaci nad 5kW (CU potrubí 16/10 včetně izolace, potrubí odvodu kondenzátu, přívodní kabel CYKY 3x2,5 a ovládací kabel CYKY 5x1,5)</t>
  </si>
  <si>
    <t>7590180070</t>
  </si>
  <si>
    <t>Klimatizace Konzole venkovní pro zavěšení klimatizační jednotky</t>
  </si>
  <si>
    <t>7590180100</t>
  </si>
  <si>
    <t>Klimatizace potrubí Cu 6 mm izolované</t>
  </si>
  <si>
    <t>7590180102</t>
  </si>
  <si>
    <t>Klimatizace potrubí Cu 12 mm izolované</t>
  </si>
  <si>
    <t>7590180300</t>
  </si>
  <si>
    <t>Klimatizace Kniha kontroly úniku chladiva klimatizace</t>
  </si>
  <si>
    <t>7598095659</t>
  </si>
  <si>
    <t>Vyhotovení revizní zprávy klimatizace</t>
  </si>
  <si>
    <t>Vyhotovení revizní zprávy klimatizace - vykonání prohlídky a zkoušky pro napájení elektrického zařízení včetně vyhotovení revizní zprávy podle vyhl. 100/1995 Sb. a norem ČSN</t>
  </si>
  <si>
    <t>R 051</t>
  </si>
  <si>
    <t>Zpětná klapka plast. do kruhového potrubí prům. 160mm</t>
  </si>
  <si>
    <t>R 052</t>
  </si>
  <si>
    <t>Zpětná klapka plast. do kruhového potrubí prům. 125mm</t>
  </si>
  <si>
    <t>R 053</t>
  </si>
  <si>
    <t>Protipožární ucpávka pro VZT potrubí dn 100-160, pro vedení chladiva ke KLM venkovním jednotkám</t>
  </si>
  <si>
    <t>R 054</t>
  </si>
  <si>
    <t>Talířový ventil odvodní KO (v lakovaném provedení), 100mm (na zeď i do podhledu) (ozn.1.1)</t>
  </si>
  <si>
    <t>R 055</t>
  </si>
  <si>
    <t>Diagonální ventilátor tichý do potrubí 500/160 s nastav. doběhem, kulič.ložis, prům.160mm,  560m3/h (m.č. 103,104,206,207) (ozn.1.2)</t>
  </si>
  <si>
    <t>Diagonální ventilátor tichý do potrubí 500/160 s nastav. doběhem, kulič.ložis, prům.160mm, 560m3/h (m.č. 103,104,206,207) (ozn.1.2)</t>
  </si>
  <si>
    <t>R 056</t>
  </si>
  <si>
    <t>Diagonální ventilátor tichý do potrubí 350/125 s nastav. doběhem, kulič.ložis, prům.125mm, 330m3/h (m.č. 114) (ozn.1.3)</t>
  </si>
  <si>
    <t>Diagonální ventilátor tichý do potrubí 350/125 s nastav. doběhem, kulič.ložis, prům.125mm,  330m3/h (m.č. 114) (ozn.1.3)</t>
  </si>
  <si>
    <t>R 057</t>
  </si>
  <si>
    <t>Tichý axiální ventilátor do koupelny s nastav. doběhem, včetně zpětné klapky, kulič.ložis, prům.100mm, 95m3/h (m.č. 108) (ozn.1.4)</t>
  </si>
  <si>
    <t>R 058</t>
  </si>
  <si>
    <t>Potrubí plastové kruhové  pr. 100, dl. 0,5m</t>
  </si>
  <si>
    <t>Potrubí plastové kruhové pr. 100, dl. 0,5m</t>
  </si>
  <si>
    <t>R 059</t>
  </si>
  <si>
    <t>Potrubí plastové kruhové pr. 100, dl. 1m</t>
  </si>
  <si>
    <t>Potrubí plastové kruhové  pr. 100, dl. 1m</t>
  </si>
  <si>
    <t>R 060</t>
  </si>
  <si>
    <t>Potrubí plastové kruhové  pr. 125, dl. 1m</t>
  </si>
  <si>
    <t>Potrubí plastové kruhové pr. 125, dl. 1m</t>
  </si>
  <si>
    <t>R 061</t>
  </si>
  <si>
    <t>Potrubí plastové kruhové pr. 160, dl. 0,5m</t>
  </si>
  <si>
    <t>Potrubí plastové kruhové  pr. 160, dl. 0,5m</t>
  </si>
  <si>
    <t>R 062</t>
  </si>
  <si>
    <t>Potrubí plastové kruhové  pr. 160, dl. 1m</t>
  </si>
  <si>
    <t>Potrubí plastové kruhové pr. 160, dl. 1m</t>
  </si>
  <si>
    <t>R 063</t>
  </si>
  <si>
    <t>Izolace z odolného polystyrenu pro kruhové potrubí s teplotní odolností do 100 °C,tl.2cm prům. 100mm</t>
  </si>
  <si>
    <t>R 064</t>
  </si>
  <si>
    <t>Izolace z odolného polystyrenu pro kruhové potrubí s teplotní odolností do 100 °C,tl.2cm prům. 125mm</t>
  </si>
  <si>
    <t>R 065</t>
  </si>
  <si>
    <t>Izolace z odolného polystyrenu pro kruhové potrubí s teplotní odolností do 100 °C,tl.2cm prům. 160mm</t>
  </si>
  <si>
    <t>R 066</t>
  </si>
  <si>
    <t>Výpusť kondenzátu plast prům. 160mm</t>
  </si>
  <si>
    <t>R 067</t>
  </si>
  <si>
    <t>Výpusť kondenzátu plast prům. 125mm</t>
  </si>
  <si>
    <t>R 068</t>
  </si>
  <si>
    <t>Protidešťová stříška prům. 125mm</t>
  </si>
  <si>
    <t>R 069</t>
  </si>
  <si>
    <t>Protidešťová stříška prům. 160mm</t>
  </si>
  <si>
    <t>R 070</t>
  </si>
  <si>
    <t>Dodávka a montáž spojovacího a upevňovacího materiálu pro plastové potrubí (úchyty, spojky, manžety, atd.) včetně kolen, T-kusů, redukcí, atd.</t>
  </si>
  <si>
    <t>R 071</t>
  </si>
  <si>
    <t>Montáž a dodávka ocelových podpěrných konstrukcí, pro zavěšení plastového potrubí (pružné objímky, závitové tyče, podložky, matice, zarážecí kotvy, materiál poz</t>
  </si>
  <si>
    <t>Montáž a dodávka ocelových podpěrných konstrukcí, pro zavěšení plastového potrubí (pružné objímky, závitové tyče, podložky, matice, zarážecí kotvy, materiál pozink)</t>
  </si>
  <si>
    <t>R 072</t>
  </si>
  <si>
    <t>Dveřní clona vzduchová s elektrickým ohřívačem dl.1080mm, 230V, P=3,6kW, 16kg, množství vzduchu (m3/h) 1400/1100/750</t>
  </si>
  <si>
    <t>Dveřní clona vzduchová s elektrickým ohřívačem dl.1080mm, 230V, P=3,6kW, 16kg, množství vzduchu (m3/h) 1400/1100/750</t>
  </si>
  <si>
    <t>R 073</t>
  </si>
  <si>
    <t>Ovladač vzduchové clony automatický, ovládá rychlost ot. a výkon, manuální/automatický režim zimní/letní provoz, včetně prostorového termostatu</t>
  </si>
  <si>
    <t>R 075</t>
  </si>
  <si>
    <t>Dodávka a montáž čerpadla kondenzátu ke KLM jednotkám v místnostech 109,110</t>
  </si>
  <si>
    <t>R074</t>
  </si>
  <si>
    <t>Klimatizace-venkovní jednotka, nástěnná vnitřní jednotka-split, chlaz. 3,5 kW, topení 4 kW/UV NANO, včetně infra a kabelového ovladače (ozn. 2.01, 2.02)</t>
  </si>
  <si>
    <t>R076</t>
  </si>
  <si>
    <t>Klimatizace- venkovní jednotka, nástěnná vnitřní jednotka-split, chlaz. 5 kW/UV NANO, topení 5,8 kW, včetně infra a kabelového ovladače (ozn. 2.03, 2.04)</t>
  </si>
  <si>
    <t>R077</t>
  </si>
  <si>
    <t>Klimatizace-1x venkovní jednotka MULTI FDX 3F/400V-Qch=15,5kW, Qtop=17,4kW, 3 x vnitřní jednotka nástěnná- Qch=5,0kW/UV NANO, Qtop=5,8kW, distribuční box Multi</t>
  </si>
  <si>
    <t>Klimatizace-1x venkovní jednotka MULTI FDX 3F/400V-Qch=15,5kW, Qtop=17,4kW, 3 x vnitřní jednotka nástěnná- Qch=5,0kW/UV NANO, Qtop=5,8kW, distribuční box Multi FDX-3porty, kabelový ovladač (ozn. 2.05,2.06)</t>
  </si>
  <si>
    <t>R078</t>
  </si>
  <si>
    <t>Klimatizace-venkovní jed. Mutli V5 tepelné čerpadlo-28kW/400V(ozn.2.09), 2 x podstropní vnitřní jed.-14,1/15,9 kW, 1 x nástěnná standard 4,5/5,0kW, kabelový ovl</t>
  </si>
  <si>
    <t>Klimatizace-venkovní jed. Mutli V5 tepelné čerpadlo-28kW/400V(ozn.2.09), 2 x podstropní vnitřní jed.-14,1/15,9 kW, 1 x nástěnná standard 4,5/5,0kW, kabelový ovladač, Cu rozbočka Mutli V-vnitřní jedn. max.22,4kW, Cu rozbočka Mutli V-vnitřní jedn. max.44,8k</t>
  </si>
  <si>
    <t>971033251</t>
  </si>
  <si>
    <t>Vybourání otvorů ve zdivu cihelném pl do 0,0225 m2 na MVC nebo MV tl do 450 mm</t>
  </si>
  <si>
    <t>Vybourání otvorů ve zdivu základovém nebo nadzákladovém z cihel, tvárnic, příčkovek  z cihel pálených na maltu vápennou nebo vápenocementovou plochy do 0,0225 m2, tl. do 450 mm</t>
  </si>
  <si>
    <t>Prorážení otvorů</t>
  </si>
  <si>
    <t>974031133</t>
  </si>
  <si>
    <t>Vysekání rýh ve zdi cihelné 5 x 10 cm</t>
  </si>
  <si>
    <t>R001</t>
  </si>
  <si>
    <t>Zapravení veškerých drážek a prostupů zdmi dodávka materiálu včetně provedení</t>
  </si>
  <si>
    <t>R015820</t>
  </si>
  <si>
    <t>925</t>
  </si>
  <si>
    <t>NEOCEŇOVAT - POPLATKY ZA LIKVIDACI ODPADŮ NEKONTAMINOVANÝCH - 17 04 07 - ŠROT SMĚSNÝCH KOVŮ, VČETNĚ DOPRAVY</t>
  </si>
  <si>
    <t>R7491256010</t>
  </si>
  <si>
    <t>Montáž elektrických přímotopů konvektorů přímotopných s termostatem do 3000 W</t>
  </si>
  <si>
    <t>Montáž elektrických přímotopů konvektorů přímotopných s termostatem do 3000 W - včetně zapojení a osazení</t>
  </si>
  <si>
    <t xml:space="preserve">  D.2.2.4</t>
  </si>
  <si>
    <t>Orientační systém</t>
  </si>
  <si>
    <t>D.2.2.4</t>
  </si>
  <si>
    <t>SO 01-77-01</t>
  </si>
  <si>
    <t>Žst. Rožnov p. R., orientační systém</t>
  </si>
  <si>
    <t>R7511111</t>
  </si>
  <si>
    <t>DIGITÁLNÍ HLASOVÝ MAJÁČEK PRO NEVIDOMÉ, DODÁVKA A MONTÁŽ</t>
  </si>
  <si>
    <t>1. Položka obsahuje:  
- dodávku a montáž zařízení v příslušném provedení na podpůrnou konstrukci včetně upevňovacího a pomocného materiálu  
- protikorozní úpravu, není-li tato provedena již z výroby nebo daná vlastnostmi použitého materiálu  
- přezkoušení zařízení  
Způsob měření:  
- udává se počet kusů kompletní konstrukce nebo práce.</t>
  </si>
  <si>
    <t>7*0,8*0,8=4.480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</si>
  <si>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</si>
  <si>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272314</t>
  </si>
  <si>
    <t>ZÁKLADY Z PROSTÉHO BETONU DO C25/30</t>
  </si>
  <si>
    <t>965891</t>
  </si>
  <si>
    <t>DEMONTÁŽ INFORMAČNÍ TABULE ORIENTAČNÍHO SYSTÉMU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</si>
  <si>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</si>
  <si>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965892</t>
  </si>
  <si>
    <t>DEMONTÁŽ INFORMAČNÍ TABULE ORIENTAČNÍHO SYSTÉMU - ODVOZ (NA LIKVIDACI ODPADŮ NEBO JINÉ URČENÉ MÍSTO)</t>
  </si>
  <si>
    <t>3*0,03*30=2.700 [A]</t>
  </si>
  <si>
    <t>R9237111</t>
  </si>
  <si>
    <t>TABULE VELIKOSTI 3605X600 MM "NÁZEV STANICE" JEDNOSTRANNÁ</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</si>
  <si>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</si>
  <si>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R9237112</t>
  </si>
  <si>
    <t>TABULE VELIKOSTI 3605X600 MM "NÁZEV STANICE" OBOUSTRANNÁ</t>
  </si>
  <si>
    <t>R9237113</t>
  </si>
  <si>
    <t>TABULE VELIKOSTI 3605X600 MM "NÁZEV STANICE" JEDNOSTRANNÁ PROSVĚTLENÁ</t>
  </si>
  <si>
    <t>R9237114</t>
  </si>
  <si>
    <t>TABULE VELIKOSTI 4145X600 MM "NÁZEV STANICE" JEDNOSTRANNÁ</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</si>
  <si>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</si>
  <si>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R9237211</t>
  </si>
  <si>
    <t>TABULE ORIENTAČNÍHO SYSTÉMU TABULKA S ČÍSLEM KOLEJE A SEKTOREM VELIKOSTI 550X340 MM, OBOUSTRANNÁ</t>
  </si>
  <si>
    <t>1. Položka obsahuje:   
 – dodávku a montáž návěsti v příslušném provedení na sloupek, popř. jinou podpůrnou konstrukci včetně upevňovacího a pomocného materiálu   
 – případnou doplňkovou nosnou konstrukci    
 – protikorozní úpravu, není-li tato provedena již z výroby nebo daná vlastnostmi použitého materiálu   
 –  fólie požadovaných parametrů    
2. Způsob měření:   
Udává se počet kusů kompletní konstrukce nebo práce.</t>
  </si>
  <si>
    <t>R9237311</t>
  </si>
  <si>
    <t>TABULE ORIENTAČNÍHO SYSTÉMU VELIKOSTI 1200X400 MM, JEDNOSTRANNÁ</t>
  </si>
  <si>
    <t>tabule centrálního přechodu</t>
  </si>
  <si>
    <t>R9237312</t>
  </si>
  <si>
    <t>TABULE ORIENTAČNÍHO SYSTÉMU VELIKOSTI 900X480 MM, JEDNOSTRANNÁ</t>
  </si>
  <si>
    <t>směrová tabule P1</t>
  </si>
  <si>
    <t>R9237313</t>
  </si>
  <si>
    <t>TABULE ORIENTAČNÍHO SYSTÉMU VELIKOSTI 440X480 MM, JEDNOSTRANNÁ</t>
  </si>
  <si>
    <t>směrová tabule P2</t>
  </si>
  <si>
    <t>R9237314</t>
  </si>
  <si>
    <t>TABULE ORIENTAČNÍHO SYSTÉMU VELIKOSTI 1200X480 MM, JEDNOSTRANNÁ</t>
  </si>
  <si>
    <t>směrová tabule P3</t>
  </si>
  <si>
    <t>R9237315</t>
  </si>
  <si>
    <t>TABULE ORIENTAČNÍHO SYSTÉMU VELIKOSTI 440X240 MM, JEDNOSTRANNÁ</t>
  </si>
  <si>
    <t>směrová tabule P4a a P4b</t>
  </si>
  <si>
    <t>R9237316</t>
  </si>
  <si>
    <t>TABULE ORIENTAČNÍHO SYSTÉMU VELIKOSTI 240X240 MM, JEDNOSTRANNÁ</t>
  </si>
  <si>
    <t>směrová tabule P5a,P5b,P5c,P6,P7,P7,P8,P9</t>
  </si>
  <si>
    <t>3+4+4+2+3+3+1+1+1+3=25.000 [A]</t>
  </si>
  <si>
    <t>R9237621</t>
  </si>
  <si>
    <t>HMATOVÉ ORIENTAČNÍ PRVKY</t>
  </si>
  <si>
    <t>R9237622</t>
  </si>
  <si>
    <t>OVLADAČE NOUZOVÉHO VOLÁNÍ</t>
  </si>
  <si>
    <t>1. Položka obsahuje:  
 – dodávku a montáž daného zařízení  
2. Položka neobsahuje:  
x  
3. Způsob měření:  
Udává se počet kusů kompletní konstrukce nebo práce.</t>
  </si>
  <si>
    <t>R9237623</t>
  </si>
  <si>
    <t>SAMOLEPÍCÍ FÓLIE 240X240MM</t>
  </si>
  <si>
    <t>R9238211</t>
  </si>
  <si>
    <t>SLOUPEK DN 70 PRO TABULE ORIENTAČNÍHO SYSTÉMU</t>
  </si>
  <si>
    <t>2+2=4.000 [A]</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</si>
  <si>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</si>
  <si>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999</t>
  </si>
  <si>
    <t>4,48*1,8=8.064 [A]</t>
  </si>
  <si>
    <t xml:space="preserve">  D.2.2.5</t>
  </si>
  <si>
    <t>Demolice</t>
  </si>
  <si>
    <t>D.2.2.5</t>
  </si>
  <si>
    <t>SO 01-78-01</t>
  </si>
  <si>
    <t>Žst. Rožnov p. R., demolice</t>
  </si>
  <si>
    <t>961043111</t>
  </si>
  <si>
    <t>Bourání základů z betonu proloženého kamenem</t>
  </si>
  <si>
    <t>Bourání základů z betonu  proloženého kamenem</t>
  </si>
  <si>
    <t>Vybourání podezdívky plotu (dl * š * v) 
(57.0)*0.30*1.50=25.650 [A] 
(35.0)*0.40*1.50=21.000 [B] 
Vybourání pozůstatky základů (dl * š * v) 
(12.0)*0.40*2.00=9.600 [C] 
Celkem: A+B+C=56.250 [D]</t>
  </si>
  <si>
    <t>966003810</t>
  </si>
  <si>
    <t>Rozebrání oplocení s příčníky a dřevěnými sloupky z prken a latí</t>
  </si>
  <si>
    <t>Rozebrání dřevěného oplocení se sloupky osové vzdálenosti do 4,00 m, výšky do 2,50 m, osazených do hloubky 1,00 m s příčníky a dřevěnými sloupky z prken a latí</t>
  </si>
  <si>
    <t>Rozebrání plotu (dl) 
77.0=77.000 [A] 
Celkem: A=77.000 [B]</t>
  </si>
  <si>
    <t>1. V cenách jsou započteny i náklady na odklizení materiálu na vzdálenost do 20 m nebo naložení na dopravní prostředek.</t>
  </si>
  <si>
    <t>966071721</t>
  </si>
  <si>
    <t>Bourání sloupků a vzpěr plotových ocelových do 2,5 m odřezáním</t>
  </si>
  <si>
    <t>Bourání plotových sloupků a vzpěr ocelových trubkových nebo profilovaných výšky do 2,50 m odřezáním</t>
  </si>
  <si>
    <t>966071822</t>
  </si>
  <si>
    <t>Rozebrání oplocení z drátěného pletiva se čtvercovými oky v přes 1,6 do 2,0 m</t>
  </si>
  <si>
    <t>Rozebrání oplocení z pletiva drátěného se čtvercovými oky, výšky přes 1,6 do 2,0 m</t>
  </si>
  <si>
    <t>Rozebrání plotu (dl) 
35.0=35.000 [A] 
58.0=58.000 [B] 
Celkem: A+B=93.000 [C]</t>
  </si>
  <si>
    <t>1. V cenách jsou započteny i náklady na odklizení materiálu na vzdálenost do 20 m nebo naložení na dopravní prostředek.  
2. V cenách nejsou započteny náklady na demontáž sloupků.</t>
  </si>
  <si>
    <t>966071831</t>
  </si>
  <si>
    <t>Rozebrání ostnatého drátu v do 2,0 m</t>
  </si>
  <si>
    <t>Rozebrání oplocení z pletiva ostnatého drátu, výšky do 2,0 m</t>
  </si>
  <si>
    <t>Odstranění drátu (dl * p) 
(30.0)*2=60.000 [A] 
35.0=35.000 [B] 
20.0=20.000 [C] 
Celkem: A+B+C=115.000 [D]</t>
  </si>
  <si>
    <t>966072820</t>
  </si>
  <si>
    <t>Rozebrání oplocení z vlnitého nebo profilového plechu hm do 30 kg</t>
  </si>
  <si>
    <t>Rozebrání oplocení z dílců plechových vlnitých nebo profilovaných, hmotnosti 1 m oplocení do 30 kg</t>
  </si>
  <si>
    <t>Rozebrání plotu (dl) 
57.0=57.000 [A] 
106.0=106.000 [B] 
Celkem: A+B=163.000 [C]</t>
  </si>
  <si>
    <t>981011111</t>
  </si>
  <si>
    <t>Demolice budov dřevěných lehkých jednostranně obitých postupným rozebíráním</t>
  </si>
  <si>
    <t>Demolice budov  postupným rozebíráním dřevěných lehkých, jednostranně obitých</t>
  </si>
  <si>
    <t>Demolice domku a kůlny (obestavěný prostor) 
(41.25)=41.250 [A] 
Celkem: A=41.250 [B]</t>
  </si>
  <si>
    <t>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t>
  </si>
  <si>
    <t>1. Cena platí i pro překládání při lomené dopravě.  
2. Cenu nelze použít při dopravě po železnici, po vodě nebo ručně.</t>
  </si>
  <si>
    <t>OST000D1</t>
  </si>
  <si>
    <t>Naložení a odvoz plechové garáže vč. likvidace (dle PD)</t>
  </si>
  <si>
    <t xml:space="preserve">  D.2.2.6</t>
  </si>
  <si>
    <t>Drobná architektura a oplocení</t>
  </si>
  <si>
    <t>D.2.2.6</t>
  </si>
  <si>
    <t>SO 01-79-01</t>
  </si>
  <si>
    <t>Žst. Rožnov p. R., oplocení</t>
  </si>
  <si>
    <t>131151343</t>
  </si>
  <si>
    <t>Vrtání jamek pro plotové sloupky D přes 200 do 300 mm strojně</t>
  </si>
  <si>
    <t>Vrtání jamek strojně průměru přes 200 do 300 mm</t>
  </si>
  <si>
    <t>Zemní práce - jamky (prům * v * p)  
(3.14159265359*0.13*0.13)*0.90*252=12,041 [A]  
Celkem: A=12,041 [B]</t>
  </si>
  <si>
    <t>1. Ceny -1321 až -1323 jsou určeny pro vrtání ručním vrtákem v hlinitých a hlinitopísčitých horninách bez příměsí kamenů.    
2. Množství měrných jednotek se určuje v m délky vrtu.</t>
  </si>
  <si>
    <t>132251255</t>
  </si>
  <si>
    <t>Hloubení rýh nezapažených š do 2000 mm v hornině třídy těžitelnosti I skupiny 3 objem do 1000 m3 strojně</t>
  </si>
  <si>
    <t>Hloubení nezapažených rýh šířky přes 800 do 2 000 mm strojně s urovnáním dna do předepsaného profilu a spádu v hornině třídy těžitelnosti I skupiny 3 přes 500 do 1 000 m3</t>
  </si>
  <si>
    <t>Zemní práce  - rýhy (dl * š * v)  
zídka 1  
(154.00)*2.00*1.00=308,000 [A]  
zídka 2  
(121.00)*2.00*1.00=242,000 [B]  
zídka 3  
(35.00)*2.00*1.00=70,000 [C]  
zídka 4  
(81)*2.00*1.00=162,000 [C]  
Celkem: A+B+C=620,000 [D]</t>
  </si>
  <si>
    <t>162251102</t>
  </si>
  <si>
    <t>Vodorovné přemístění přes 20 do 50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</si>
  <si>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20 do 50 m</t>
  </si>
  <si>
    <t>Zemní práce - přesun po staveništi (předpokládaný obj)  
(12.041)=12,041 [A]  
(620)=620,000 [B]  
(370)=370,000 [C]  
86,555 
Celkem: A+B+C=1 088,596[D]</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</si>
  <si>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</si>
  <si>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</si>
  <si>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Zemní práce - uložení na staveništi (předpokládaný obj)  
(12.041)=12,041 [A]  
(620)=620,000 [B]  
94,445 
Celkem: A+B=632,041 [C]</t>
  </si>
  <si>
    <t>Zemní práce - obsyp (předpokládaný obj)  
370.0=370,000 [A]  
86,555 
Celkem: A=370,000 [B]</t>
  </si>
  <si>
    <t>ŽB opěrná stěna - podsyp (dl * š * v)  
zídka 1  
(154.00)*1.50*0.15=34,650 [A]  
zídka 2  
(121.00)*1.50*0.15=27,225 [B]  
zídka 3  
(35.00)*1.50*0.15=7,875 [C]  
zídka 4  
(81.00)*1.50*0.15=18,225 [C]  
Celkem: A+B+C=87,975 [D]</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</si>
  <si>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</si>
  <si>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274311511</t>
  </si>
  <si>
    <t>Základové pásy prokládané kamenem z betonu tř. C 12/15</t>
  </si>
  <si>
    <t>Základy z betonu prostého pasy z betonu kamenem prokládaného tř. C 12/15</t>
  </si>
  <si>
    <t>ŽB opěrná stěna - podklad (dl * š * v)  
zídka 1  
(154.00)*1.50*0.05=11,550 [A]  
zídka 2  
(121.00)*1.50*0.05=9,075 [B]  
zídka 3  
(35.00)*1.50*0.05=2,625 [C]  
zídka 4 
(81.00)*1.50*0.05=6,075 [C]  
Celkem: A+B+C=29,325 [D]</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</si>
  <si>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</si>
  <si>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327324127</t>
  </si>
  <si>
    <t>Opěrné zdi a valy ze ŽB odolného proti agresivnímu prostředí tř. C 25/30</t>
  </si>
  <si>
    <t>Opěrné zdi a valy z betonu železového  odolný proti agresivnímu prostředí tř. C 25/30</t>
  </si>
  <si>
    <t>ŽB opěrná stěna (dl * š * v)  
zídka 1  
(154.00)*1.20*0.40=73,920 [A]  
zídka 2  
(121.00)*1.10*0.40=53,240 [B]  
zídka 3  
(35.00)*1.10*0.40=15,400 [C]  
zídka 4  
(81.00)*1.10*0.40=35,640 [C] 
Celkem: A+B+C=178,200[D]</t>
  </si>
  <si>
    <t>1. Ceny jsou určeny pro jakoukoliv tloušťku zdí.</t>
  </si>
  <si>
    <t>327324128</t>
  </si>
  <si>
    <t>Opěrné zdi a valy ze ŽB odolného proti agresivnímu prostředí tř. C 30/37</t>
  </si>
  <si>
    <t>Opěrné zdi a valy z betonu železového  odolný proti agresivnímu prostředí tř. C 30/37</t>
  </si>
  <si>
    <t>ŽB opěrná stěna (dl * š * v)  
zídka 1  
(154.00)*0.30*1.14=52,668 [A]  
zídka 2  
(121.00)*0.30*1.14=41,382 [B]  
zídka 3  
(35.00)*0.30*1.14=11,970 [C]  
zídka 4 
(81.00)*0.30*1.42=34,506[C]  
Celkem: A+B+C=140,526 [D]</t>
  </si>
  <si>
    <t>327351211</t>
  </si>
  <si>
    <t>Bednění opěrných zdí a valů svislých i skloněných zřízení</t>
  </si>
  <si>
    <t>Bednění opěrných zdí a valů  svislých i skloněných, výšky do 20 m zřízení</t>
  </si>
  <si>
    <t>ŽB opěrná stěna - bednění (dl * v * p)  
zídka 1  
(154.00)*0.50*2=154,000 [A]  
(154.00)*1.20*2=369,600 [B]  
zídka 2  
(121.00)*0.50*2=121,000 [C]  
(121.00)*1.20*2=290,400 [D]  
zídka 3  
(35.00)*0.50*2=35,000 [E]  
(35.00)*1.20*2=84,000 [F]  
81*(1,82+1,42+0,4+0,8)=359,64 
Celkem: A+B+C+D+E+F=1 054,000 [G]</t>
  </si>
  <si>
    <t>1. Bednění zdí a valů výšky přes 20 m se oceňuje podle ustanovení úvodního katalogu.    
2. Ceny lze použít i pro bednění základů z betonu prostého nebo železového.</t>
  </si>
  <si>
    <t>327351219</t>
  </si>
  <si>
    <t>Příplatek za zakřivení r zakřivení do 20 m u bednění opěrných zdí a valů</t>
  </si>
  <si>
    <t>Bednění opěrných zdí a valů  svislých i skloněných, výšky do 20 m Příplatek k ceně -1211 za zakřivení zdi o poloměru do 20 m</t>
  </si>
  <si>
    <t>327351221</t>
  </si>
  <si>
    <t>Bednění opěrných zdí a valů svislých i skloněných odstranění</t>
  </si>
  <si>
    <t>Bednění opěrných zdí a valů  svislých i skloněných, výšky do 20 m odstranění</t>
  </si>
  <si>
    <t>327361016</t>
  </si>
  <si>
    <t>Výztuž opěrných zdí a valů D nad 12 mm z betonářské oceli 10 505</t>
  </si>
  <si>
    <t>Výztuž opěrných zdí a valů  průměru přes 12 mm, z oceli 10 505 (R) nebo BSt 500</t>
  </si>
  <si>
    <t>ŽB opěrná stěna - výztuž (obj * m) (m = 30,0 a 70,0 kg/m3)  
(142.56)*30.0/1000=4,277 [A]  
(106.02)*70.0/1000=7,421 [B]  
(34,505+35,64)*81.0/1000=5,682 [B]  
Celkem: A+B=117,38 [C]</t>
  </si>
  <si>
    <t>1. Ceny lze použít i pro případné výztuže základů opěrných zdí a valů.</t>
  </si>
  <si>
    <t>338171121</t>
  </si>
  <si>
    <t>Osazování sloupků a vzpěr plotových ocelových v do 2,60 m se zalitím MC</t>
  </si>
  <si>
    <t>Montáž sloupků a vzpěr plotových ocelových trubkových nebo profilovaných výšky do 2,60 m se zalitím cementovou maltou do vynechaných otvorů</t>
  </si>
  <si>
    <t>1. Ceny lze použít i pro zalití (zabetonování) vzpěr rohových sloupků.    
2. V cenách nejsou započteny náklady na:    
a) sloupky a vzpěry, toto se oceňuje ve specifikaci,    
b) vrtání jamek, tyto se oceňují souborem cen 131 1.-13.. - Vrtání jamek pro plotové sloupky tohoto katalogu.    
3. Výškou sloupku se rozumí jeho délka před osazením.    
4. V cenách 338 17-1115 a -1125 je pevným podkladem myšlena stávající podezdívka nebo podhrabová deska.    
5. Montáž pletiva se oceňuje cenami souboru cen 348 17 Osazení oplocení.    
6. V cenách osazování do zemního vrutu je započten i štěrk fixující sloupek.</t>
  </si>
  <si>
    <t>348121221</t>
  </si>
  <si>
    <t>Osazení podhrabových desek dl přes 2 do 3 m na ocelové plotové sloupky</t>
  </si>
  <si>
    <t>Osazení podhrabových desek na ocelové sloupky, délky desek přes 2 do 3 m</t>
  </si>
  <si>
    <t>1. V cenách jsou započteny i náklady na:    
2. montážní materiál. Jedná se o drobný materiál, proto není v kalkulaci jmenovitě uveden. Tento materiál je součásti výrobní režie,    
3. montáž a dodávku držáků desek.    
4. V cenách nejsou započteny náklady na dodávku desky; tyto se oceňují ve specifikaci.</t>
  </si>
  <si>
    <t>348215112</t>
  </si>
  <si>
    <t>Plot z gabionů šířky do 0,5 m výšky přes 1,5 m</t>
  </si>
  <si>
    <t>Plot z drátokamenných košů (gabionů) z lomového kamene neupraveného výplňového na sucho ze svařovaných panelů z ocelových sítí s povrchovou úpravou galfan šířky do 0,5 m výšky přes 1,5 m</t>
  </si>
  <si>
    <t>Gabion (dl * š * v)  
zídka 1  
(154.00)*0.20*2.00=61,600 [A]  
zídka 2  
(121.00)*0.20*2.00=48,400 [B]  
zídka 3  
(35.00)*0.20*2.00=14,000 [C]  
Celkem: A+B+C=124,000 [D]</t>
  </si>
  <si>
    <t>1. V cenách jsou započteny náklady na sestavení drátěných košů včetně jejich dodání, výplň košů kamenem, lícové urovnání pohledových ploch a horní plochy výplně gabionu a vyklínkování výplně na sucho.    
2. V cenách nejsou započteny náklady na vyhotovení štěrkového lože pod gabionem; tyto náklady se oceňují cenami souboru cen 271 .5-22.. Podsyp pod základové konstrukce katalogu 801-1.</t>
  </si>
  <si>
    <t>348401156</t>
  </si>
  <si>
    <t>Montáž oplocení ze svařovaného pletiva s napínacími dráty v přes 2,0 do 2,5 m</t>
  </si>
  <si>
    <t>Montáž oplocení z pletiva svařovaného přes 2,0 do 2,5 m</t>
  </si>
  <si>
    <t>1. V cenách nejsou započteny náklady na dodávku pletiva a drátů, tyto se oceňují ve specifikaci.</t>
  </si>
  <si>
    <t>553421X1</t>
  </si>
  <si>
    <t>plotový sloupek pro svařované panely profilovaný hranatý 60x60mm dl 2,4 m povrchová úprava Pz a komaxit (dle PD)</t>
  </si>
  <si>
    <t>55342427</t>
  </si>
  <si>
    <t>plotový panel svařovaný v 1,0-1,5m š do 2,5m průměru drátu 4mm oka 55x100mm s horizontálním prolisem povrchová úprava PZ komaxit</t>
  </si>
  <si>
    <t>59232545</t>
  </si>
  <si>
    <t>držák podhrabové desky typ H pro sloupek D 60-70mm výšky 300mm průběžný povrchová úprava žárový zinek</t>
  </si>
  <si>
    <t>59232550</t>
  </si>
  <si>
    <t>držák podhrabové desky typ U výšky 300mm koncový povrchová úprava žárový zinek</t>
  </si>
  <si>
    <t>592325X1</t>
  </si>
  <si>
    <t>patka plotová 300x300x900mm (dle PD)</t>
  </si>
  <si>
    <t>592325Y1</t>
  </si>
  <si>
    <t>betonová podhrabová deska 2500x300x50mm (dle PD)</t>
  </si>
  <si>
    <t>62853004</t>
  </si>
  <si>
    <t>pás asfaltový natavitelný modifikovaný SBS tl 4,0mm s vložkou ze skleněné tkaniny a spalitelnou PE fólií nebo jemnozrnným minerálním posypem na horním povrchu</t>
  </si>
  <si>
    <t>Základy - HIS, NAIP (pl)  
(883.4)=883,400 [A]  
Celkem: A=883,400 [B]  
B * 1.15Koeficient množství=1 015,910 [C]</t>
  </si>
  <si>
    <t>Základy - HIS, NAIP, penetrace (dl * v)  
zídka 1  
(154.00)*(0.40+0.90+0.60+1.00)=446,600 [A]  
zídka 2  
(121.00)*(0.40+0.80+0.60+1.00)=338,800 [B]  
zídka 3  
(35.00)*(0.40+0.80+0.60+1.00)=98,000 [C]  
zídka 4 
(81.00)*(0.40+0.80+0.60+1.42)=260,820 [C]  
Celkem: A+B+C=1144,220[D]</t>
  </si>
  <si>
    <t>Základy - HIS, NAIP (pl)  
(883.4)=1144,22 [A]  
Celkem: A=883,400 [B]</t>
  </si>
  <si>
    <t>711161212</t>
  </si>
  <si>
    <t>Izolace proti zemní vlhkosti nopovou fólií svislá, nopek v 8,0 mm, tl do 0,6 mm</t>
  </si>
  <si>
    <t>Izolace proti zemní vlhkosti a beztlakové vodě nopovými fóliemi na ploše svislé S vrstva ochranná, odvětrávací a drenážní výška nopku 8,0 mm, tl. fólie do 0,6 mm</t>
  </si>
  <si>
    <t>Základy - nopová fólie (dl * v)  
zídka 1  
(154.00)*(0.40+0.90+0.60+1.00)=446,600 [A]  
zídka 2  
(121.00)*(0.40+0.80+0.60+1.00)=338,800 [B]  
zídka 3  
(35.00)*(0.40+0.80+0.60+1.00)=98,000 [C]  
zídka 4 
(81.00)*(0.40+0.80+0.60+1.42)=260,820 [C]  
Celkem: A+B+C=1144,220[D]</t>
  </si>
  <si>
    <t>711161383</t>
  </si>
  <si>
    <t>Izolace proti zemní vlhkosti nopovou fólií ukončení horní lištou</t>
  </si>
  <si>
    <t>Izolace proti zemní vlhkosti a beztlakové vodě nopovými fóliemi ostatní ukončení izolace lištou</t>
  </si>
  <si>
    <t>Základy - nopová fólie, lišta (dl)  
zídka 1  
154.00=154,000 [A]  
zídka 2  
121.00=121,000 [B]  
zídka 3  
35.00=35,000 [C]  
zídka 4 
81 [C]  
Celkem: A+B+C=391,000 [D]</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</si>
  <si>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</si>
  <si>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998153131</t>
  </si>
  <si>
    <t>Přesun hmot pro samostatné zdi a valy zděné z cihel, kamene, tvárnic nebo monolitické v do 12 m</t>
  </si>
  <si>
    <t>Přesun hmot pro zdi a valy samostatné  se svislou nosnou konstrukcí zděnou nebo monolitickou betonovou tyčovou nebo plošnou vodorovná dopravní vzdálenost do 50 m, pro zdi výšky do 12 m</t>
  </si>
  <si>
    <t>SO 01-79-02</t>
  </si>
  <si>
    <t>Žst. Rožnov p. R., mobiliář</t>
  </si>
  <si>
    <t>((6+5+8)*1*0,3)+(4*0,3*0,3)+(3*1,2*0,6)+((2+5)*0,3*1,2)+(13*0,8*0,3)=13,860 [A]</t>
  </si>
  <si>
    <t>R9238212</t>
  </si>
  <si>
    <t>SLOUPEK DN 70 PRO VÝVĚSKU</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</si>
  <si>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</si>
  <si>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R9365025</t>
  </si>
  <si>
    <t>DODÁVKA A MONTÁŽ MOBILIÁŘE - ODPADKOVÝ KOŠ NA TŘÍDĚNÝ ODPAD</t>
  </si>
  <si>
    <t>4 otvorový</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</si>
  <si>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</si>
  <si>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R9365026</t>
  </si>
  <si>
    <t>DODÁVKA A MONTÁŽ MOBILIÁŘE - NÁDOBA NA ZIMNÍ POSYP 400 L S VÝSYPNÝM OTVOREM A KOTVENÍM</t>
  </si>
  <si>
    <t>Položka zahrnuje:   
- montáž, osazení a dodávku kompletního zařízení, předepsaného zadávací   
dokumentací   
- mimostavništní a vnitrostaveništní dopravu   
- nezbytné zemní práce a základové konstrukce   
- předepsanou povrchovou úpravu (nátěry a pod.)   
- zahrnuje kompletní montáž mobiláře včetně upevnění k povrchu zpevněné plochy   
- dodání spojovacího materiálu,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</si>
  <si>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R9365028</t>
  </si>
  <si>
    <t>DODÁVKA A MONTÁŽ MOBILIÁŘE - DÁVKOVAČ NA DEZINFEKCI</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</si>
  <si>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</si>
  <si>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R93751</t>
  </si>
  <si>
    <t>MOBILIÁŘ - OCELOVÝ VYMEZOVACÍ SLOUPEK</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</si>
  <si>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</si>
  <si>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R93754</t>
  </si>
  <si>
    <t>MOBILIÁŘ - ATYPICKÉ STOJANY NA KOLA</t>
  </si>
  <si>
    <t>R93767</t>
  </si>
  <si>
    <t>MOBILIÁŘ - PROSKLENNÁ VÝVĚSKA</t>
  </si>
  <si>
    <t>Evidenční položka 90%</t>
  </si>
  <si>
    <t>Evidenční položka      
N odpad: nebezpečné látky: ropné látky       
Způsob likvidace: biodegradace   
5%</t>
  </si>
  <si>
    <t>Evidenční položka      
N odpad: nebezpečné látky: těžké kovy a pod. (třída vyluhovatelnosti překračuje I, a II. třídu a nepřekračuje III. třídu dle vyhlášky 294/2005 Sb.)      
Způsob likvidace: skládka S-NO   
5%</t>
  </si>
  <si>
    <t>dle technických podkladů výrobce  
pro kolostav C1((0.35*0.35*0.35)*2)*6=0,515 [A]  
Mezisoučet: A=0,515 [B]  
koš B2(0.35*0.3*0.5)*5=0,263 [C]  
Mezisoučet: C=0,263 [D]  
lavička A.2((0.24*0.2*0.8)*2)*3=0,230 [E]  
Mezisoučet: E=0,230 [F]  
lavička A.3((0.24*0.2*0.6)*2)*10=0,576 [G]  
Mezisoučet: G=0,576 [H]  
Celkem: A+C+E+G=1,584 [I]</t>
  </si>
  <si>
    <t>1.584*1.7=2,693 [A]  
Mezisoučet: A=2,693 [B]</t>
  </si>
  <si>
    <t>27231A</t>
  </si>
  <si>
    <t>ZÁKLADY Z PROSTÉHO BETONU DO C20/25</t>
  </si>
  <si>
    <t>dle techcnických podkladů výrobce  
pro kolostav C1((0.35*0.35*0.35)*2)*6=0,515 [A]  
Mezisoučet: A=0,515 [B]  
koš B2(0.35*0.3*0.5)*5=0,263 [C]  
Mezisoučet: C=0,263 [D]  
lavička A.2((0.24*0.2*0.8)*2)*3=0,230 [E]  
Mezisoučet: E=0,230 [F]  
lavička A.3((0.24*0.2*0.6)*2)*10=0,576 [G]  
Mezisoučet: G=0,576 [H]  
Celkem: A+C+E+G=1,584 [I]</t>
  </si>
  <si>
    <t xml:space="preserve">  D.2.3.6</t>
  </si>
  <si>
    <t>Rozvody VN,NN</t>
  </si>
  <si>
    <t>D.2.3.6</t>
  </si>
  <si>
    <t>SO 01-86-01</t>
  </si>
  <si>
    <t>Žst. Rožnov p. R., úprava rozvodů nn a venkovního osvětlení</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</si>
  <si>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</si>
  <si>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56112</t>
  </si>
  <si>
    <t>PODKLADNÍ BETON TL. DO 100MM</t>
  </si>
  <si>
    <t>- dodání směsi v požadované kvalitě- očištění podkladu- uložení směsi dle předepsaného technologického předpisu a zhutnění vrstvy v předepsané tloušťce- zřízení vrstvy bez rozlišení šířky, pokládání vrstvy po etapách, včetně pracovních spar a spojů- úpravu napojení, ukončení- úpravu dilatačních spar včetně předepsané výztuže- nezahrnuje postřiky, nátěry- nezahrnuje úpravu povrchu krytu</t>
  </si>
  <si>
    <t>1. Položka obsahuje: – obsahuje i demontáž po skončení provizorního stavu – dopravu do skladu nebo na likvidaci – obrátkovost, opotřebení zapůjčeného materiálu – poplatek za likvidaci odpadů, pokud je materiál likvidován2. Položka neobsahuje: X3. Způsob měření:Udává se počet kusů kompletní konstrukce nebo práce.</t>
  </si>
  <si>
    <t>702231</t>
  </si>
  <si>
    <t>KABELOVÁ CHRÁNIČKA ZEMNÍ DĚLENÁ DN DO 100 MM</t>
  </si>
  <si>
    <t>702512</t>
  </si>
  <si>
    <t>PRŮRAZ ZDIVEM (PŘÍČKOU) ZDĚNÝM TLOUŠŤKY PŘES 45 DO 60 CM</t>
  </si>
  <si>
    <t>709540-R</t>
  </si>
  <si>
    <t>OCHRANA ŠTĚRKOVÉHO LOŽE GEOTEXTILIÍ PROTI ZNEČIŠTĚNÍ</t>
  </si>
  <si>
    <t>1. Položka obsahuje:     
 – ochrana štěrkového lože geotextilií proti znečištění.      
 – dodávka, montáž, demontáž     
 – pomocné mechanismy     
2. Položka neobsahuje:     
 X     
3. Způsob měření:     
Měří se plocha v metrech čtverečných.</t>
  </si>
  <si>
    <t>741112</t>
  </si>
  <si>
    <t>KRABICE (ROZVODKA) INSTALAČNÍ PŘÍSTROJOVÁ SE SVORKOVNICÍ DO 4 MM2</t>
  </si>
  <si>
    <t>742H43</t>
  </si>
  <si>
    <t>KABEL NN ČTYŘ- A PĚTIŽÍLOVÝ CU FLEXIBILNÍ OD 25 DO 50 MM2</t>
  </si>
  <si>
    <t>742I11</t>
  </si>
  <si>
    <t>KABEL NN CU OVLÁDACÍ 7-12ŽÍLOVÝ DO 2,5 MM2</t>
  </si>
  <si>
    <t>742K12</t>
  </si>
  <si>
    <t>UKONČENÍ JEDNOŽÍLOVÉHO KABELU V ROZVADĚČI NEBO NA PŘÍSTROJI OD 4 DO 16 MM2</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</si>
  <si>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</si>
  <si>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</si>
  <si>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</si>
  <si>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</si>
  <si>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</si>
  <si>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</si>
  <si>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743151</t>
  </si>
  <si>
    <t>OSVĚTLOVACÍ STOŽÁR - STOŽÁROVÁ ROZVODNICE S 1-2 JISTÍCÍMI PRVKY</t>
  </si>
  <si>
    <t>1. Položka obsahuje: – veškeré příslušenství, technický popis viz. projektová dokumentace2. Položka neobsahuje: X3. Způsob měření:Udává se počet kusů kompletní konstrukce nebo práce.</t>
  </si>
  <si>
    <t>743161</t>
  </si>
  <si>
    <t>OSVĚTLOVACÍ STOŽÁR - ÚPRAVA PRO MONTÁŽ PŘÍDAVNÉHO ZAŘÍZENÍ (ROZHLAS, KAMERA, ČIDLO APOD.)</t>
  </si>
  <si>
    <t>743164</t>
  </si>
  <si>
    <t>OSVĚTLOVACÍ STOŽÁR - PRUŽINOVÉ SKLOPNÉ ZAŘÍZENÍ</t>
  </si>
  <si>
    <t>1. Položka obsahuje: – veškeré příslušenství a uzavírací nátěr, technický popis viz. projektová dokumentace2. Položka neobsahuje: X3. Způsob měření:Udává se počet kusů kompletní konstrukce nebo práce.</t>
  </si>
  <si>
    <t>743165</t>
  </si>
  <si>
    <t>OSVĚTLOVACÍ STOŽÁR - HYDRAULICKÉ SKLOPNÉ ZAŘÍZENÍ</t>
  </si>
  <si>
    <t>743311</t>
  </si>
  <si>
    <t>VÝLOŽNÍK PRO MONTÁŽ SVÍTIDLA NA STOŽÁR JEDNORAMENNÝ DÉLKA VYLOŽENÍ DO 1 M</t>
  </si>
  <si>
    <t>743321</t>
  </si>
  <si>
    <t>VÝLOŽNÍK PRO MONTÁŽ SVÍTIDLA NA STOŽÁR DVOURAMENNÝ DÉLKA VYLOŽENÍ DO 1 M</t>
  </si>
  <si>
    <t>743341</t>
  </si>
  <si>
    <t>VÝLOŽNÍK PRO MONTÁŽ SVÍTIDLA NA STĚNU/BETONOVÝ STOŽÁR DÉLKA VYLOŽENÍ DO 1 M</t>
  </si>
  <si>
    <t>743472</t>
  </si>
  <si>
    <t>SVÍTIDLO DRÁŽNÍ LED, MIN. IP 54, ELEKTRONICKÝ PŘEDŘADNÍK, PŘES 10 DO 25 W</t>
  </si>
  <si>
    <t>1. Položka obsahuje: – zdroj a veškeré příslušenství – technický popis viz. projektová dokumentace2. Položka neobsahuje: X3. Způsob měření:Udává se počet kusů kompletní konstrukce nebo práce.</t>
  </si>
  <si>
    <t>743473</t>
  </si>
  <si>
    <t>SVÍTIDLO DRÁŽNÍ LED, MIN. IP 54, ELEKTRONICKÝ PŘEDŘADNÍK, PŘES 25 DO 45 W</t>
  </si>
  <si>
    <t>743474</t>
  </si>
  <si>
    <t>SVÍTIDLO DRÁŽNÍ LED, MIN. IP 54, ELEKTRONICKÝ PŘEDŘADNÍK, PŘES 45 W</t>
  </si>
  <si>
    <t>743486</t>
  </si>
  <si>
    <t>SVÍTIDLO DRÁŽNÍ - MONTÁŽ SVÍTIDLA NA OSVĚTLOVACÍ STOŽÁR DO VÝŠKY 15 M</t>
  </si>
  <si>
    <t>1. Položka obsahuje: – montáž zařízení2. Položka neobsahuje: X3. Způsob měření:Udává se počet kusů kompletní konstrukce nebo práce.</t>
  </si>
  <si>
    <t>7434A2</t>
  </si>
  <si>
    <t>SVÍTIDLO DRÁŽNÍ LED ANTIVANDAL, MIN. IP 54, TŘÍDA II, OD 11 DO 25 W, KLASICKÁ MONTÁŽ</t>
  </si>
  <si>
    <t>743612</t>
  </si>
  <si>
    <t>ROZVADĚČ PRO DRÁŽNÍ OSVĚTLENÍ SILOVÝ NAPÁJECÍ S PLC ŘÍDÍCÍM SYSTÉMEM OD 7 DO 12 KS TŘÍFÁZOVÝCH VĚTVÍ</t>
  </si>
  <si>
    <t>1. Položka obsahuje: – instalaci rozvaděče do terénu/rozvodny včetně softwaru k PLC pro možnost chodu rozvaděče a jeho oživení, zhotovení výrobní dokumentace – technický popis viz. projektová dokumentace2. Položka neobsahuje: – zemní práce3. Způsob měření:Udává se počet kusů kompletní konstrukce nebo práce.</t>
  </si>
  <si>
    <t>743621</t>
  </si>
  <si>
    <t>ROZVADĚČ PRO DRÁŽNÍ OSVĚTLENÍ SILOVÝ NAPÁJECÍ BEZ PLC ŘÍDÍCÍHO SYSTÉMU DO 6 KUSŮ TŘÍFÁZOVÝCH VĚTVÍ</t>
  </si>
  <si>
    <t>1. Položka obsahuje: – instalaci rozvaděče do terénu/rozvodny včetně nastavení a oživení, zhotovení výrobní dokumentace – technický popis viz. projektová dokumentace2. Položka neobsahuje: – zemní práce3. Způsob měření:Udává se počet kusů kompletní konstrukce nebo práce.</t>
  </si>
  <si>
    <t>743641</t>
  </si>
  <si>
    <t>ROZVADĚČ PRO DRÁŽNÍ OSVĚTLENÍ - SOFTWARE PRO ZAČLENĚNÍ TECHNOLOGICKÉHO CELKU OSVĚTLENÍ DO DÁLKOVÉ DIAGNOSTIKY TS ŽDC</t>
  </si>
  <si>
    <t>1. Položka obsahuje: – instalaci software pro začlenění technologického celku do dálkové diagnostiky TS ŽDC – technický popis viz. projektová dokumentace2. Položka neobsahuje: X3. Způsob měření:Udává se počet kusů kompletní konstrukce nebo práce.</t>
  </si>
  <si>
    <t>743644</t>
  </si>
  <si>
    <t>ROZVADĚČ PRO DRÁŽNÍ OSVĚTLENÍ - SPÍNACÍ HODINY PROGRAMOVATELNÉ SE SOUMRAKOVÝM ČIDLEM</t>
  </si>
  <si>
    <t>743D32</t>
  </si>
  <si>
    <t>SKŘÍŇ PŘÍPOJKOVÁ POJISTKOVÁ KOMPAKTNÍ PILÍŘOVÁ PŘES 160 A, DO 240 MM2, SE 3-4 SADAMI JISTÍCÍCH PRVKŮ</t>
  </si>
  <si>
    <t>1. Položka obsahuje: – instalaci do terénu vč. prefabrikovaného základu a zapojení – technický popis viz. projektová dokumentace2. Položka neobsahuje: – zemní práce3. Způsob měření:Udává se počet kusů kompletní konstrukce nebo práce.</t>
  </si>
  <si>
    <t>743F21</t>
  </si>
  <si>
    <t>SKŘÍŇ ELEKTROMĚROVÁ V KOMPAKTNÍM PILÍŘI PRO PŘÍMÉ MĚŘENÍ DO 80 A JEDNOSAZBOVÉ VČETNĚ VÝSTROJE</t>
  </si>
  <si>
    <t>743G21</t>
  </si>
  <si>
    <t>SKŘÍŇ ZÁSUVKOVÁ VENKOVNÍ KOMPAKTNÍ PILÍŘ DO 2 KS ZÁSUVEK PRŮMYSLOVÝCH (400 V NEBO 230 V)</t>
  </si>
  <si>
    <t>743G32</t>
  </si>
  <si>
    <t>SKŘÍŇ ZÁSUVKOVÁ VENKOVNÍ - ROZŠÍŘENÍ O SIGNALIZACI STAVU A UKONČENÍ ODBĚRU</t>
  </si>
  <si>
    <t>1. Položka obsahuje: – veškeré příslušenství včetně zapojení – technický popis viz. projektová dokumentace2. Položka neobsahuje: X3. Způsob měření:Udává se počet kusů kompletní konstrukce nebo práce.</t>
  </si>
  <si>
    <t>743Z12</t>
  </si>
  <si>
    <t>DEMONTÁŽ OSVĚTLOVACÍHO STOŽÁRU DRÁŽNÍHO VÝŠKY DO 15 M</t>
  </si>
  <si>
    <t>743Z39</t>
  </si>
  <si>
    <t>DEMONTÁŽ ROZVADĚČE OSVĚTLENÍ</t>
  </si>
  <si>
    <t>743Z71</t>
  </si>
  <si>
    <t>DEMONTÁŽ KABELOVÉ SKŘÍNĚ</t>
  </si>
  <si>
    <t>747707-R</t>
  </si>
  <si>
    <t>PROVOZ MOBILNÍHO NÁHRADNÍHO ZDROJE DO 32 KVA VČ. PRONÁJMU ZDROJE</t>
  </si>
  <si>
    <t>1. Položka obsahuje:     
 – cenu za dobu provozu náhradního zdroje ve stanici / zastávce vč. dovozu na místo určení a zapojení do stávajících rozvodů     
2. Položka neobsahuje:     
 X     
3. Způsob měření:     
Udává se čas v hodinách.</t>
  </si>
  <si>
    <t>748221</t>
  </si>
  <si>
    <t>NÁTĚR BEZPEČNOSTNÍCH PRUHŮ NA OSVĚTLOVACÍM STOŽÁRU NEBO VĚŽI</t>
  </si>
  <si>
    <t>1. Položka obsahuje: – očistění konstrukce před nátěrem barvou OCELOVÝm kartáčem, oprášení zbytku prachu z povrchu a následné odmaštění, nátěr základní barvou, 2x nátěr vrchní barvou, dodávku barvy základní, vrchní a ředidla včetně podružného materiálu štětce pro nanášení barvy – typy barev a odstín dle požadavku provozovatele2. Položka neobsahuje: X3. Způsob měření:Udává se počet kusů kompletní konstrukce nebo práce.</t>
  </si>
  <si>
    <t>748242</t>
  </si>
  <si>
    <t>PÍSMENA A ČÍSLICE VÝŠKY PŘES 40 DO 100 MM</t>
  </si>
  <si>
    <t>1. Položka obsahuje: – zhotovení nápisu barvou pomocí šablon vč. podružného materiálu, rozměření, dodání barvya ředidla2. Položka neobsahuje: X3. Způsob měření:Udává se počet kusů kompletní konstrukce nebo práce.</t>
  </si>
  <si>
    <t xml:space="preserve">  D.2.3.8</t>
  </si>
  <si>
    <t>Vnější uzemnění</t>
  </si>
  <si>
    <t>D.2.3.8</t>
  </si>
  <si>
    <t>SO 01-88-01</t>
  </si>
  <si>
    <t>Žst. Rožnov p. R., vnější uzemnění</t>
  </si>
  <si>
    <t>703442</t>
  </si>
  <si>
    <t>ELEKTROINSTALAČNÍ TRUBKA OCELOVÁ VČETNĚ UPEVNĚNÍ A PŘÍSLUŠENSTVÍ DN PRŮMĚRU PŘES 25 DO 40 MM</t>
  </si>
  <si>
    <t>741A11</t>
  </si>
  <si>
    <t>UZEMŇOVACÍ VODIČ V ZÁKLADECH FEZN DO 120 MM2</t>
  </si>
  <si>
    <t>1. Položka obsahuje: – přípravu podkladu pro osazení – měření, dělení, spojování, tvarování – ochranný nátěr spojů a při průchodu vodiče nad terén apod. dle příslušných norem2. Položka neobsahuje: – zemní práce, betonový základ – ochranu vodiče - chráničky apod.3. Způsob měření:Měří se metr délkový.</t>
  </si>
  <si>
    <t>741C03</t>
  </si>
  <si>
    <t>POUZDRO PRO PRŮCHOD PÁSKU STĚNOU</t>
  </si>
  <si>
    <t>1. Položka obsahuje: – vyhotovení otvoru pro pouzdro a jeho zatěsnění2. Položka neobsahuje: X3. Způsob měření:Udává se počet kusů kompletní konstrukce nebo práce.</t>
  </si>
  <si>
    <t>741C12</t>
  </si>
  <si>
    <t>ZKUŠEBNÍ JÍMKA, UZEMNĚNÍ VENKOVNÍ DO ZPEVNĚNÉ PLOCHY</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</si>
  <si>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podklad2. Položka neobsahuje: X3. Způsob měření:Udává se komplet odlišných materiálů a činností, které tvoří funkční nedělitelný celek daný názvem položky.</t>
  </si>
  <si>
    <t>R741811</t>
  </si>
  <si>
    <t>IZOLOVANÝ DRÁT FEZN O10 MM</t>
  </si>
  <si>
    <t>R741C021</t>
  </si>
  <si>
    <t>R741C022</t>
  </si>
  <si>
    <t>SVORKA MV</t>
  </si>
  <si>
    <t>747211</t>
  </si>
  <si>
    <t>CELKOVÁ PROHLÍDKA, ZKOUŠENÍ, MĚŘENÍ A VYHOTOVENÍ VÝCHOZÍ REVIZNÍ ZPRÁVY, PRO OBJEM IN DO 100 TIS. KČ</t>
  </si>
  <si>
    <t>747414</t>
  </si>
  <si>
    <t>MĚŘENÍ ZEMNÍCH ODPORŮ - ZEMNICÍ SÍTĚ DÉLKY PÁSKU PŘES 100 DO 200 M</t>
  </si>
  <si>
    <t xml:space="preserve">  D.2.4.1</t>
  </si>
  <si>
    <t>Kácení</t>
  </si>
  <si>
    <t>D.2.4.1</t>
  </si>
  <si>
    <t>SO 90-92-01</t>
  </si>
  <si>
    <t>Kácení a vegetační úpravy</t>
  </si>
  <si>
    <t>112018</t>
  </si>
  <si>
    <t>KÁCENÍ STROMŮ D KMENE DO 0,5M S ODSTRANĚNÍM PAŘEZŮ, ODVOZ DO 20KM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</si>
  <si>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</si>
  <si>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112028</t>
  </si>
  <si>
    <t>KÁCENÍ STROMŮ D KMENE DO 0,9M S ODSTRANĚNÍM PAŘEZŮ, ODVOZ DO 20KM</t>
  </si>
  <si>
    <t>112048</t>
  </si>
  <si>
    <t>KÁCENÍ STROMŮ D KMENE DO 0,3M S ODSTRANĚNÍM PAŘEZŮ, ODVOZ DO 20KM</t>
  </si>
  <si>
    <t>11241</t>
  </si>
  <si>
    <t>ÚPRAVA STROMŮ D DO 0,5M ŘEZEM VĚTVÍ</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</si>
  <si>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t>
  </si>
  <si>
    <t>18214</t>
  </si>
  <si>
    <t>ÚPRAVA POVRCHŮ SROVNÁNÍM ÚZEMÍ V TL DO 0,25M</t>
  </si>
  <si>
    <t>položka zahrnuje srovnání výškových rozdílů terénu</t>
  </si>
  <si>
    <t>18311</t>
  </si>
  <si>
    <t>ZALOŽENÍ ZÁHONU PRO VÝSADBU</t>
  </si>
  <si>
    <t>položka zahrnuje založení záhonu, urovnání, naložení a odvoz odpadu, to vše bez ohledu na  
sklon terénu</t>
  </si>
  <si>
    <t>18331</t>
  </si>
  <si>
    <t>SADOVNICKÉ OBDĚLÁNÍ PŮDY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</si>
  <si>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</si>
  <si>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t>
  </si>
  <si>
    <t>CHEMICKÉ ODPLEVELENÍ</t>
  </si>
  <si>
    <t>položka zahrnuje celoplošný postřik a chemickou likvidace nežádoucích rostlin nebo jejích částí a zabránění jejich dalšímu růstu na urovnaném volném terénu</t>
  </si>
  <si>
    <t>18481</t>
  </si>
  <si>
    <t>OCHRANA STROMŮ BEDNĚNÍM</t>
  </si>
  <si>
    <t>položka zahrnuje veškerý materiál, výrobky a polotovary, včetně mimostaveništní a  
vnitrostaveništní dopravy (rovněž přesuny), včetně naložení a složení, případně s uložením</t>
  </si>
  <si>
    <t>184B17</t>
  </si>
  <si>
    <t>VYSAZOVÁNÍ STROMŮ LISTNATÝCH S BALEM OBVOD KMENE DO 20CM, PODCHOZÍ VÝŠ MIN 2,4M</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</si>
  <si>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</si>
  <si>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Zálivka rostlin 80l/ks, 3 opakování - při výsadbě.  
Zálivka rostlin v rámci péče 60l/ks, 10xza rok, po dobu 3 let, (7,5 m3 celkem).  
Zálivka popínavých rostlin a trvalkových záhonů při výsadbě, 15l/m2, 3 opakování.</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</si>
  <si>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</si>
  <si>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Náhradní výsadba</t>
  </si>
  <si>
    <t>Acer campetre</t>
  </si>
  <si>
    <t>Acer campestre - javor babyka</t>
  </si>
  <si>
    <t>Cena za pořízení dřeviny Aceru campestre - javoru babyky s obvodem kmene cca 20 cm.</t>
  </si>
  <si>
    <t>R10</t>
  </si>
  <si>
    <t>Následná péče o dřeviny</t>
  </si>
  <si>
    <t>KČ</t>
  </si>
  <si>
    <t>Následná péče o dřeviny v délce trvání 3 let - výchovný řez, odplevelování okolí, znovu uvázání, hnojeni, doplnění mulče, sledování zdravotního stavu, ošetření proti případným škůdcům</t>
  </si>
  <si>
    <t>R11</t>
  </si>
  <si>
    <t>Vysazování popínavých rostlin</t>
  </si>
  <si>
    <t>Vysazování popínavých rostlin včetně hloubení jamek</t>
  </si>
  <si>
    <t>R12</t>
  </si>
  <si>
    <t>Vysazování trvalek a cibulovin</t>
  </si>
  <si>
    <t>Vysazování trvalek a cibulovin do trvalkových záhonů včetně hloubení jamek.</t>
  </si>
  <si>
    <t>R13</t>
  </si>
  <si>
    <t>Rostliný substrát</t>
  </si>
  <si>
    <t>Doplnění kvalitního substrátu k vysazovaným popínavým rostlinám a do trvalkového záhonu.</t>
  </si>
  <si>
    <t>R14</t>
  </si>
  <si>
    <t>Mulčování trvalkových záhonů štěrkem</t>
  </si>
  <si>
    <t>Mulčování trvalkového záhonu štěrkem v tloušťce cca 7 cm, včetně rozprostření štěrku.</t>
  </si>
  <si>
    <t>R2</t>
  </si>
  <si>
    <t>Fagus sylvatica</t>
  </si>
  <si>
    <t>Fagus sylvatica - buk lesní</t>
  </si>
  <si>
    <t>Cena za pořízení dřeviny Fagus sylvatica - buku lesního červenolistého s obvodem kmene cca 25 cm.</t>
  </si>
  <si>
    <t>R3</t>
  </si>
  <si>
    <t>Parthenocissus quinquefolia</t>
  </si>
  <si>
    <t>Parthenocissus quinquefolia - loubinec pětilistý</t>
  </si>
  <si>
    <t>Cena za pořízení popínavých rostlin Parthenocissus quinquefolia - loubince pětilistého.</t>
  </si>
  <si>
    <t>R4</t>
  </si>
  <si>
    <t>Lonicera periclymenum</t>
  </si>
  <si>
    <t>Lonicera periclymenum - zimolez ovíjivý</t>
  </si>
  <si>
    <t>Cena za pořízení popínavých rostlin Lonicera periclymenum - zimolezu ovíjivého.</t>
  </si>
  <si>
    <t>R5</t>
  </si>
  <si>
    <t>Trvalky</t>
  </si>
  <si>
    <t>Cena za pořízení trvalek pro výsadbu trvalkových záhonů. Druhové složení a zastoupení jednotlivých druhů je uvedeno v dokumentaci SO 90-92-01 Kácení a vegetační úpravy.</t>
  </si>
  <si>
    <t>R6</t>
  </si>
  <si>
    <t>Cibuloviny</t>
  </si>
  <si>
    <t>Cena za pořízení kvetoucích cibulovin pro výsadbu do trvalkových záhonů. Druhové složení a zastoupení jednotlivých druhů je uvedeno v dokumentaci SO 90-92-01 Kácení a vegetační úpravy.</t>
  </si>
  <si>
    <t>R7</t>
  </si>
  <si>
    <t>Půdní kondicioner</t>
  </si>
  <si>
    <t>Nákup půdního kondicioneru ke zlepšení půdních podmínek.</t>
  </si>
  <si>
    <t>R8</t>
  </si>
  <si>
    <t>Závlahová trubka</t>
  </si>
  <si>
    <t>Pořízení a umístění závlahové trubky - husího krku - sázené dřevině.</t>
  </si>
  <si>
    <t>R9</t>
  </si>
  <si>
    <t>Mulčování výsadbové mísy</t>
  </si>
  <si>
    <t>Mulčování výsadbové mísy při tl. mulče 10 cm, včetně mulčovací kůry.</t>
  </si>
  <si>
    <t>D.9</t>
  </si>
  <si>
    <t xml:space="preserve">  SO 90-90</t>
  </si>
  <si>
    <t>Likvidace odpadů včetně dopravy</t>
  </si>
  <si>
    <t>SO 90-90</t>
  </si>
  <si>
    <t>POPLATKY ZA LIKVIDACI ODPADŮ NEKONTAMINOVANÝCH - 17 05 04 VYTĚŽENÉ ZEMINY A HORNINY - I. TŘÍDA TĚŽITELNOSTI VČETNĚ DOPRAVY</t>
  </si>
  <si>
    <t>POPLATKY ZA LIKVIDACI ODPADŮ NEKONTAMINOVANÝCH - 17 05 04 VYTĚŽENÉ ZEMINY A HORNINY - III. TŘÍDA TĚŽITELNOSTI VČETNĚ DOPRAVY</t>
  </si>
  <si>
    <t>POPLATKY ZA LIKVIDACI ODPADŮ NEKONTAMINOVANÝCH - 17 09 04 SMĚSNÉ STAVEBNÍ A DEMOLIČNÍ ODPADY Z INTERIÉRŮ BUDOV, RÁMY OKEN SE SKLENĚNOU VÝPLNÍ, VČETNĚ DOPRAVY</t>
  </si>
  <si>
    <t>POPLATKY ZA LIKVIDACI ODPADŮ NEKONTAMINOVANÝCH - 17 08 02 STAVEBNÍ MATERIÁLY NA BÁZI SÁDRY, VČETNĚ DOPRAVY</t>
  </si>
  <si>
    <t>POPLATKY ZA LIKVIDACI ODPADŮ NEKONTAMINOVANÝCH - 17 03 02 VYBOURANÝ ASFALTOVÝ BETON BEZ DEHTU VČETNĚ DOPRAVY</t>
  </si>
  <si>
    <t>POPLATKY ZA LIKVIDACI ODPADŮ NEKONTAMINOVANÝCH - 17 01 01 BETON Z DEMOLIC OBJEKTŮ, ZÁKLADŮ TV, KŮLY A SLOUPY VČETNĚ DOPRAVY</t>
  </si>
  <si>
    <t>POPLATKY ZA LIKVIDACI ODPADŮ NEKONTAMINOVANÝCH - 17 05 08 ŠTĚRK Z KOLEJIŠTĚ (ODPAD PO RECYKLACI) VČETNĚ DOPRAVY</t>
  </si>
  <si>
    <t>POPLATKY ZA LIKVIDACI ODPADŮ NEKONTAMINOVANÝCH - 02 01 03 SMÝCENÉ STROMY A KEŘE VČETNĚ DOPRAVY</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</si>
  <si>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</si>
  <si>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POPLATKY ZA LIKVIDACI ODPADŮ NEKONTAMINOVANÝCH - 17 01 01 ŽELEZNIČNÍ PRAŽCE BETONOVÉ VČETNĚ DOPRAVY</t>
  </si>
  <si>
    <t>POPLATKY ZA LIKVIDACI ODPADŮ NEKONTAMINOVANÝCH - 20 03 01 SMĚSNÝ KOMUNÁLNÍ ODPAD, VČETNĚ DOPRAVY</t>
  </si>
  <si>
    <t>POPLATKY ZA LIKVIDACI ODPADŮ NEKONTAMINOVANÝCH - 17 02 03 PLASTY: POLYETYLÉNOVÉ PODLOŽKY (ŽEL. SVRŠEK), HDPE TRUBKY, KANALIZAČNÍ TRUBKY, VČETNĚ DOPRAVY</t>
  </si>
  <si>
    <t>POPLATKY ZA LIKVIDACI ODPADŮ NEKONTAMINOVANÝCH - 07 02 99 PRYŽOVÉ PODLOŽKY (ŽEL. SVRŠEK), VČETNĚ DOPRAVY</t>
  </si>
  <si>
    <t>POPLATKY ZA LIKVIDACI ODPADŮ NEKONTAMINOVANÝCH - 16 02 14 ELEKTROŠROT (VYŘAZENÁ ELEKTRICKÁ ZAŘÍZENÍ A PŘÍSTROJE), VČETNĚ DOPRAVY</t>
  </si>
  <si>
    <t>POPLATKY ZA LIKVIDACI ODPADŮ NEKONTAMINOVANÝCH - 17 06 04 ZBYTKY IZOLAČNÍCH MATERIÁLŮ VČETNĚ DOPRAVY</t>
  </si>
  <si>
    <t>POPLATKY ZA LIKVIDACI ODPADŮ NEBEZPEČNÝCH - 17 05 07* ŠTĚRK Z KOLEJIŠTĚ (VÝHYBKY) LOKÁLNĚ ZNEČIŠTĚNÁ NEBEZPEČNÝMI LÁTKAMI (NAPŘ. As, Pb) - SKLÁDKA S-NO, VČETNĚ DOPRAVY</t>
  </si>
  <si>
    <t>POPLATKY ZA LIKVIDACI ODPADŮ NEBEZPEČNÝCH - 17 05 07* ŠTĚRK Z KOLEJIŠTĚ LOKÁLNĚ ZNEČIŠTĚNÝ ROPNÝMI LÁTKAMI (VÝHYBKY) - BIODEGRADACE, VČETNĚ DOPRAVY</t>
  </si>
  <si>
    <t>POPLATKY ZA LIKVIDACI ODPADŮ NEBEZPEČNÝCH - 17 05 03* ZEMINA Z KOLEJIŠTĚ (VÝHYBKY) LOKÁLNĚ ZNEČIŠTĚNÁ ROPNÝMI LÁTKAMI - BIODEGRADACE, VČETNĚ DOPRAVY</t>
  </si>
  <si>
    <t>POPLATKY ZA LIKVIDACI ODPADŮ NEBEZPEČNÝCH - 17 05 03* ZEMINA Z KOLEJIŠTĚ (VÝHYBKY) LOKÁLNĚ ZNEČIŠTĚNÁ NEBEZPEČNÝMI LÁTKAMI (NAPŘ. As, Pb) - SKLÁDKA S-NO, VČETNĚ DOPRAVY</t>
  </si>
  <si>
    <t>POPLATKY ZA LIKVIDACI ODPADŮ NEBEZPEČNÝCH - 17 02 04* ŽELEZNIČNÍ PRAŽCE DŘEVĚNÉ, KŮLY A SLOUPY DŘEVĚNÉ, MOSTNICE - IMPREGNACE NEBEZPEČNÝMI LÁTKAMI, VČETNĚ DOPRAVY</t>
  </si>
  <si>
    <t>Evidenční položka       
N odpad: nebezpečné látky: těžké kovy a pod.        
Způsob likvidace: spalovna N odpadu, skládka -NO</t>
  </si>
  <si>
    <t>POPLATKY ZA LIKVIDACI ODPADŮ NEBEZPEČNÝCH - 17 04 09* - KOVOVÝ ODPAD (VÝHYBKY) ZNEČIŠTĚNÉ MAZADLY, VČETNĚ DOPRAVY</t>
  </si>
  <si>
    <t>Evidenční položka       
N odpad: nebezpečné látky: těžké kovy, ropné látky a pod.        
Způsob likvidace: výkup, druhotná surovina</t>
  </si>
  <si>
    <t>POPLATKY ZA LIKVIDACI ODPADŮ NEBEZPEČNÝCH - 16 02 13* VYŘAZENÁ ZAŘÍZENÍ A TRAFA S OLEJEM (NÁPLŇ OBSAHUJÍCÍ NEBEZPEČNÉ LÁTKY), VČETNĚ DOPRAVY</t>
  </si>
  <si>
    <t>Evidenční položka       
N odpad: nebezpečné látky        
Způsob likvidace: výzisk, přebírá Správa železnic</t>
  </si>
  <si>
    <t>POPLATKY ZA LIKVIDACI ODPADŮ NEKONTAMINOVANÝCH - 17 04 05 - ŽELEZNÝ A OCELOVÝ ŠROT, VČETNĚ DOPRAVY</t>
  </si>
  <si>
    <t>POPLATKY ZA LIKVIDACI ODPADŮ NEKONTAMINOVANÝCH - 17 04 07 - ŠROT SMĚSNÝCH KOVŮ, VČETNĚ DOPRAVY</t>
  </si>
  <si>
    <t>POPLATKY ZA LIKVIDACI ODPADŮ NEKONTAMINOVANÝCH - 17 04 01 - ODPAD MĚDI A JEJÍCH SLITIN, VČETNĚ DOPRAVY</t>
  </si>
  <si>
    <t>POPLATKY ZA LIKVIDACI ODPADŮ NEKONTAMINOVANÝCH - 17 04 11 - KABELY A VODIČE BEZ NEBEZPEČNÝCH LÁTEK, VČETNĚ DOPRAVY</t>
  </si>
  <si>
    <t>POPLATKY ZA LIKVIDACI ODPADŮ NEKONTAMINOVANÝCH - 15 01 02 - OBALY PLASTOVÉ, VČETNĚ DOPRAVY</t>
  </si>
  <si>
    <t>POPLATKY ZA LIKVIDACI ODPADŮ NEKONTAMINOVANÝCH - 15 01 01 - OBALY PAPÍROVÉ, VČETNĚ DOPRAVY</t>
  </si>
  <si>
    <t>POPLATKY ZA LIKVIDACI ODPADŮ NEKONTAMINOVANÝCH - 15 01 03 - OBALY DŘEVĚNÉ, VČETNĚ DOPRAVY</t>
  </si>
  <si>
    <t xml:space="preserve">  SO 98-98</t>
  </si>
  <si>
    <t>Všeobecný objekt</t>
  </si>
  <si>
    <t>SO 98-98</t>
  </si>
  <si>
    <t>Dokumentace stavby</t>
  </si>
  <si>
    <t>VSEOB001</t>
  </si>
  <si>
    <t>Geodetická dokumentace skutečného provedení stavby</t>
  </si>
  <si>
    <t>Vypracování geodetické části dokumentace skutečného provedení</t>
  </si>
  <si>
    <t>VSEOB002</t>
  </si>
  <si>
    <t>Dokumentace skutečného provedení v listinné formě</t>
  </si>
  <si>
    <t>Vypracování technické části dokumentace skutečného provedení</t>
  </si>
  <si>
    <t>VSEOB003</t>
  </si>
  <si>
    <t>Dokumentace skutečného provedení v elektronické formě</t>
  </si>
  <si>
    <t>Vypracování kompletní dokumentace skutečného provedení v elektronické formě.</t>
  </si>
  <si>
    <t>VSEOB004</t>
  </si>
  <si>
    <t>Projektová dokumentace pro provádění stavby (PDPS)</t>
  </si>
  <si>
    <t>Vypracování PDPS u vybraných SO a PS viz. technická specifikace položky.</t>
  </si>
  <si>
    <t>v předepsaném rozsahu a počtu dle VTP a ZTP</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</si>
  <si>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u následujících SO a PS:</t>
  </si>
  <si>
    <t>VSEOB005</t>
  </si>
  <si>
    <t>Hlukové měření</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</si>
  <si>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</si>
  <si>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VSEOB006</t>
  </si>
  <si>
    <t>Osvědčení o shodě notifikovanou osobou v realizaci</t>
  </si>
  <si>
    <t>Zajištění vydání osvědčení o shodě notifikovanou osobou</t>
  </si>
  <si>
    <t>VSEOB007</t>
  </si>
  <si>
    <t>Osvědčení o bezpečnosti před uvedením do provozu</t>
  </si>
  <si>
    <t>Zajištění vydání osvědčení o bezpečnosti před uvedením do provozu.</t>
  </si>
  <si>
    <t>VSEOB008</t>
  </si>
  <si>
    <t>Publicita pro SŽ</t>
  </si>
  <si>
    <t>Info bannery + dron během realizace dle ZTP</t>
  </si>
  <si>
    <t>VSEOB009</t>
  </si>
  <si>
    <t>Publicita pro EU RRF</t>
  </si>
  <si>
    <t>pamětní deska + bilboard během realizace</t>
  </si>
  <si>
    <t>VSEOB010</t>
  </si>
  <si>
    <t>Nájmy, zábory a věcná břemena placená zhotovitelem</t>
  </si>
  <si>
    <t>v předepsaném rozsahu a počtu dle VTP a ZTP     
1,0=1,000 [A]</t>
  </si>
  <si>
    <t>Položka zahrnuje veškeré činnosti nezbytné k zajištění daného předmětu dle názvu položky během realizace stavby. Položka zahrnuje  všechny nezbytné práce, náklady a zařízení  včetně  všech doprav a pomocného materiálu, zpráv, projednání nutných pro uskutečnění této činnosti.</t>
  </si>
  <si>
    <t>VSEOB011</t>
  </si>
  <si>
    <t>Zajištění veřejných zájmů - Provizorní čekárna</t>
  </si>
  <si>
    <t>dle TZ</t>
  </si>
  <si>
    <t>Provizorní čekárna je navržena jako sestava 9 kancelářských kontejnerů, jednoho sanitárního kontejneru a jednoho fekálního tanku. Dispozičně je budova rozdělena na 3 části: pokladnu, čekárnu a WC.   
Pokladna bude uzavíratelná opatřená dvěma výdejními okénky a přístřešky nad okénky. Zajištění otvorů – přednostně mřížemi. Potřebné vybavení na základě požadavku dopravce. K provizorní čekárně je dotažena přípojka NN a sdělovacího zařízení pro rozhlas infopanel, hodiny a datovou síť – samostatné SO a PS.   
Vytápění bude zajištěno elektrickými přímotopy.    
Čekárna bude vybavena 20 židlemi a odpadkovými koši (7ks). Úklid se předpokládá stejnou firmou, jako je dnes prováděno ve stávající výpravní budově.   
Sanitární kontejner je vybaven 6x WC kombi s nádržkou, 2x keramické umyvadlo s baterií, 2x průtokový ohřívač na 10l, 3x pisoár, 2x zrcadlo. Podlaha PVC.   
Větrání všech prostor, kromě WC imobilní, je zajištěno přirozené, okny. WC imobilní bude vybaveno ventilátorem.    
WC pro imobilní, umístěné v kancelářském kontejneru bude vybaveno: chemické WC, madlo pevné a sklopné, umyvadlo, bojler 5l, madlo u umyvadla, zrcadlo, koš odpadkový, madlo na vnitřní stranu dveří, piktogram na dveře, WC zámek odjistitelný, voda z umyvadla bude svedena do fekálního tanku.   
Fekální tank bude umístěn pod sanitárním kontejnerem. Kapacita tanku je cca 10,0 m3. Zásobník užitkové vody o kubatuře 3,0 m3 je umístěn za WC pro invalidy v kancelářském kontejneru. Sanitární kontejner není napojen na kanalizační ani vodovodní přípojku. Předpokládá se dovážení vody v cisternách a vyvážení splašků fekálním vozem. Intenzita dovážení a vyvážení bude dle skutečnosti. Možný předpoklad vyvážení cca každý  třetí den. Doplňování vody denně.   
Přístup na WC bude po ocelových pozinkovaných schůdcích (schodnice + pororošt) včetně zábradlí. Na WC pro imobilní a do čekárny (společná podesta) je po rampě se sklonem 1:8 opatřené zábradlím.</t>
  </si>
  <si>
    <t>VSEOB012</t>
  </si>
  <si>
    <t>SLUŽBY ZAJIŠŤUJÍCÍ ÚKLID</t>
  </si>
  <si>
    <t>Úklid a údržba pro cestující po dobu NAD</t>
  </si>
  <si>
    <t>VSEOB013</t>
  </si>
  <si>
    <t>Rekognoskace vozovek, parcel a objektů</t>
  </si>
  <si>
    <t>Před zahájením a po dokončení stavby budou provedeny pasporty pozemních komunikací používaných pro stavbu z důvodu identifikace škod na těchto komunikacích způsobených staveništní dopravou. Součástí bude také použití dočasného dopravního značení na pozemních komunikacích nutných k realizaci stavby a projednání tohoto dopravního značení.      
Jedná se především o místní komunikace: Nádražní, 5. května, Zemědělská, U trati, Zuberská. v délce cca 1,1 km, plochy na pozemcích Lidlu a Z Group v délce cca 100 m       
A dále bude provedena rekognoskace parcely 1002/31, objektu na st. 680, 679/2.</t>
  </si>
  <si>
    <t>VSEOB019</t>
  </si>
  <si>
    <t>Zajištění vytyčení inženýrských sítí pro potřeby stavby, pasporty pro účely stavby</t>
  </si>
  <si>
    <t>v předepsaném rozsahu a počtu dle VTP a ZTP    
1=1,000 [A]</t>
  </si>
  <si>
    <t>Položka zahrnuje veškeré činnosti nezbytné k zajištění vytyčení inženýrských sítí včetně ověření hloubkové polohy sítě kopanou sondou. Položka zahrnuje  všechny nezbytné práce, náklady a zařízení  včetně  všech doprav a pomocného materiálu nutných  pro uskutečnění vytyčení. Dále položka obsahuje pasportizaci pro účel ystavby včetně fotodokumentace a veškeré činnosti s tímto spojené.</t>
  </si>
  <si>
    <t>Informační model BIM</t>
  </si>
  <si>
    <t>VSEOB015</t>
  </si>
  <si>
    <t>Společné datové prostředí (CDE)</t>
  </si>
  <si>
    <t>Zřízení společného datového prostředí</t>
  </si>
  <si>
    <t>v předepsaném rozsahu dle BIM Protokolu včetně příloh</t>
  </si>
  <si>
    <t>Položka zahrnuje veškeré činnosti které jsou nezbytné k zajištění funkce společného datového prostředí (CDE) dle BIM Protokolu včetně příloh, zejména cílů uvedených v Příloze B - Požadavky zadavatel pro režim BIM (EIR) [cíl s označením X] a ostatních příloh BIM Protokolu</t>
  </si>
  <si>
    <t>VSEOB016</t>
  </si>
  <si>
    <t>Licence</t>
  </si>
  <si>
    <t>Licence k CDE pro účely Objednatele, 30ks</t>
  </si>
  <si>
    <t>30 ks</t>
  </si>
  <si>
    <t>Položka zahrnuje dodávku, provozování licencí pro Objednatele, včetně školení a všech souvisejících činností po dobu trvání Díla a do doby jeho řádného předání.</t>
  </si>
  <si>
    <t>VSEOB017</t>
  </si>
  <si>
    <t>Informační model BIM dokumentace DSPS</t>
  </si>
  <si>
    <t>Informačního modelu BIM skutečného provedení stavby</t>
  </si>
  <si>
    <t>Položka zahrnuje veškeré činnosti které jsou nezbytné k vytvoření Digitálního modelu stavby po ukončení stavby skutečného provedení stavby dle BIM Protokolu včetně příloh, zejména cílů uvedených v Příloze B [cílů s označením XXX]- Požadavky zadavatel pro režim BIM (EIR) a ostatních příloh BIM Protokolu</t>
  </si>
  <si>
    <t>VSEOB018</t>
  </si>
  <si>
    <t>Dokumentace skutečného provedení stavby (DSPS) V režimu BIM</t>
  </si>
  <si>
    <t>DSPS ve vazbě Digitální model skutečného provedení stavby a geodetickou dokumentace skutečného provedení stavby</t>
  </si>
  <si>
    <t>Položka zahrnuje veškeré činnosti které jsou nezbytné k vytvoření DSPS s vazbou na Digitální model stavby dle BIM Protokolu včetně příloh, zejména cílů uvedených v Příloze B [cílů s označením XXX]- Požadavky zadavatel pro režim BIM (EIR) a ostatních příloh BIM Protokolu.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</si>
</sst>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styles" Target="styles.xml" /><Relationship Id="rId22" Type="http://schemas.openxmlformats.org/officeDocument/2006/relationships/sharedStrings" Target="sharedStrings.xml" /><Relationship Id="rId2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0+C10+C14+C29</f>
      </c>
    </row>
    <row r="7" spans="2:3" ht="12.75" customHeight="1">
      <c r="B7" s="8" t="s">
        <v>7</v>
      </c>
      <c s="10">
        <f>0+E10+E14+E29</f>
      </c>
    </row>
    <row r="9" spans="1:6" ht="12.75" customHeight="1">
      <c r="A9" s="9" t="s">
        <v>8</v>
      </c>
      <c s="9" t="s">
        <v>9</v>
      </c>
      <c s="9" t="s">
        <v>10</v>
      </c>
      <c s="9" t="s">
        <v>11</v>
      </c>
      <c s="9" t="s">
        <v>12</v>
      </c>
      <c s="9" t="s">
        <v>13</v>
      </c>
    </row>
    <row r="10" spans="1:6" ht="12.75">
      <c r="A10" s="11" t="s">
        <v>14</v>
      </c>
      <c s="12" t="s">
        <v>15</v>
      </c>
      <c s="14">
        <f>0+C11+C12+C13</f>
      </c>
      <c s="14">
        <f>C10*0.21</f>
      </c>
      <c s="14">
        <f>0+E11+E12+E13</f>
      </c>
      <c s="13">
        <f>0+F11+F12+F13</f>
      </c>
    </row>
    <row r="11" spans="1:6" ht="12.75">
      <c r="A11" s="11" t="s">
        <v>16</v>
      </c>
      <c s="12" t="s">
        <v>17</v>
      </c>
      <c s="14">
        <f>D.1.1!K8+D.1.1!M8</f>
      </c>
      <c s="14">
        <f>C11*0.21</f>
      </c>
      <c s="14">
        <f>C11+D11</f>
      </c>
      <c s="13">
        <f>D.1.1!T7</f>
      </c>
    </row>
    <row r="12" spans="1:6" ht="12.75">
      <c r="A12" s="11" t="s">
        <v>407</v>
      </c>
      <c s="12" t="s">
        <v>408</v>
      </c>
      <c s="14">
        <f>D.1.2!K8+D.1.2!M8</f>
      </c>
      <c s="14">
        <f>C12*0.21</f>
      </c>
      <c s="14">
        <f>C12+D12</f>
      </c>
      <c s="13">
        <f>D.1.2!T7</f>
      </c>
    </row>
    <row r="13" spans="1:6" ht="12.75">
      <c r="A13" s="11" t="s">
        <v>1273</v>
      </c>
      <c s="12" t="s">
        <v>1274</v>
      </c>
      <c s="14">
        <f>D.1.3!K8+D.1.3!M8</f>
      </c>
      <c s="14">
        <f>C13*0.21</f>
      </c>
      <c s="14">
        <f>C13+D13</f>
      </c>
      <c s="13">
        <f>D.1.3!T7</f>
      </c>
    </row>
    <row r="14" spans="1:6" ht="12.75">
      <c r="A14" s="11" t="s">
        <v>1380</v>
      </c>
      <c s="12" t="s">
        <v>1381</v>
      </c>
      <c s="14">
        <f>0+C15+C16+C17+C18+C19+C20+C21+C22+C23+C24+C25+C26+C27+C28</f>
      </c>
      <c s="14">
        <f>C14*0.21</f>
      </c>
      <c s="14">
        <f>0+E15+E16+E17+E18+E19+E20+E21+E22+E23+E24+E25+E26+E27+E28</f>
      </c>
      <c s="13">
        <f>0+F15+F16+F17+F18+F19+F20+F21+F22+F23+F24+F25+F26+F27+F28</f>
      </c>
    </row>
    <row r="15" spans="1:6" ht="12.75">
      <c r="A15" s="11" t="s">
        <v>1382</v>
      </c>
      <c s="12" t="s">
        <v>1383</v>
      </c>
      <c s="14">
        <f>D.2.1.1!K8+D.2.1.1!M8</f>
      </c>
      <c s="14">
        <f>C15*0.21</f>
      </c>
      <c s="14">
        <f>C15+D15</f>
      </c>
      <c s="13">
        <f>D.2.1.1!T7</f>
      </c>
    </row>
    <row r="16" spans="1:6" ht="12.75">
      <c r="A16" s="11" t="s">
        <v>1635</v>
      </c>
      <c s="12" t="s">
        <v>1636</v>
      </c>
      <c s="14">
        <f>D.2.1.2!K8+D.2.1.2!M8</f>
      </c>
      <c s="14">
        <f>C16*0.21</f>
      </c>
      <c s="14">
        <f>C16+D16</f>
      </c>
      <c s="13">
        <f>D.2.1.2!T7</f>
      </c>
    </row>
    <row r="17" spans="1:6" ht="12.75">
      <c r="A17" s="11" t="s">
        <v>1862</v>
      </c>
      <c s="12" t="s">
        <v>1863</v>
      </c>
      <c s="14">
        <f>D.2.1.4!K8+D.2.1.4!M8</f>
      </c>
      <c s="14">
        <f>C17*0.21</f>
      </c>
      <c s="14">
        <f>C17+D17</f>
      </c>
      <c s="13">
        <f>D.2.1.4!T7</f>
      </c>
    </row>
    <row r="18" spans="1:6" ht="12.75">
      <c r="A18" s="11" t="s">
        <v>1982</v>
      </c>
      <c s="12" t="s">
        <v>1983</v>
      </c>
      <c s="14">
        <f>D.2.1.5!K8+D.2.1.5!M8</f>
      </c>
      <c s="14">
        <f>C18*0.21</f>
      </c>
      <c s="14">
        <f>C18+D18</f>
      </c>
      <c s="13">
        <f>D.2.1.5!T7</f>
      </c>
    </row>
    <row r="19" spans="1:6" ht="12.75">
      <c r="A19" s="11" t="s">
        <v>2108</v>
      </c>
      <c s="12" t="s">
        <v>2109</v>
      </c>
      <c s="14">
        <f>D.2.1.6!K8+D.2.1.6!M8</f>
      </c>
      <c s="14">
        <f>C19*0.21</f>
      </c>
      <c s="14">
        <f>C19+D19</f>
      </c>
      <c s="13">
        <f>D.2.1.6!T7</f>
      </c>
    </row>
    <row r="20" spans="1:6" ht="12.75">
      <c r="A20" s="11" t="s">
        <v>2267</v>
      </c>
      <c s="12" t="s">
        <v>2268</v>
      </c>
      <c s="14">
        <f>D.2.1.8!K8+D.2.1.8!M8</f>
      </c>
      <c s="14">
        <f>C20*0.21</f>
      </c>
      <c s="14">
        <f>C20+D20</f>
      </c>
      <c s="13">
        <f>D.2.1.8!T7</f>
      </c>
    </row>
    <row r="21" spans="1:6" ht="12.75">
      <c r="A21" s="11" t="s">
        <v>2475</v>
      </c>
      <c s="12" t="s">
        <v>2476</v>
      </c>
      <c s="14">
        <f>D.2.1.9!K8+D.2.1.9!M8</f>
      </c>
      <c s="14">
        <f>C21*0.21</f>
      </c>
      <c s="14">
        <f>C21+D21</f>
      </c>
      <c s="13">
        <f>D.2.1.9!T7</f>
      </c>
    </row>
    <row r="22" spans="1:6" ht="12.75">
      <c r="A22" s="11" t="s">
        <v>2678</v>
      </c>
      <c s="12" t="s">
        <v>2679</v>
      </c>
      <c s="14">
        <f>D.2.2.1!K8+D.2.2.1!M8</f>
      </c>
      <c s="14">
        <f>C22*0.21</f>
      </c>
      <c s="14">
        <f>C22+D22</f>
      </c>
      <c s="13">
        <f>D.2.2.1!T7</f>
      </c>
    </row>
    <row r="23" spans="1:6" ht="12.75">
      <c r="A23" s="11" t="s">
        <v>5076</v>
      </c>
      <c s="12" t="s">
        <v>5077</v>
      </c>
      <c s="14">
        <f>D.2.2.4!K8+D.2.2.4!M8</f>
      </c>
      <c s="14">
        <f>C23*0.21</f>
      </c>
      <c s="14">
        <f>C23+D23</f>
      </c>
      <c s="13">
        <f>D.2.2.4!T7</f>
      </c>
    </row>
    <row r="24" spans="1:6" ht="12.75">
      <c r="A24" s="11" t="s">
        <v>5139</v>
      </c>
      <c s="12" t="s">
        <v>5140</v>
      </c>
      <c s="14">
        <f>D.2.2.5!K8+D.2.2.5!M8</f>
      </c>
      <c s="14">
        <f>C24*0.21</f>
      </c>
      <c s="14">
        <f>C24+D24</f>
      </c>
      <c s="13">
        <f>D.2.2.5!T7</f>
      </c>
    </row>
    <row r="25" spans="1:6" ht="12.75">
      <c r="A25" s="11" t="s">
        <v>5177</v>
      </c>
      <c s="12" t="s">
        <v>5178</v>
      </c>
      <c s="14">
        <f>D.2.2.6!K8+D.2.2.6!M8</f>
      </c>
      <c s="14">
        <f>C25*0.21</f>
      </c>
      <c s="14">
        <f>C25+D25</f>
      </c>
      <c s="13">
        <f>D.2.2.6!T7</f>
      </c>
    </row>
    <row r="26" spans="1:6" ht="12.75">
      <c r="A26" s="11" t="s">
        <v>5308</v>
      </c>
      <c s="12" t="s">
        <v>5309</v>
      </c>
      <c s="14">
        <f>D.2.3.6!K8+D.2.3.6!M8</f>
      </c>
      <c s="14">
        <f>C26*0.21</f>
      </c>
      <c s="14">
        <f>C26+D26</f>
      </c>
      <c s="13">
        <f>D.2.3.6!T7</f>
      </c>
    </row>
    <row r="27" spans="1:6" ht="12.75">
      <c r="A27" s="11" t="s">
        <v>5403</v>
      </c>
      <c s="12" t="s">
        <v>5404</v>
      </c>
      <c s="14">
        <f>D.2.3.8!K8+D.2.3.8!M8</f>
      </c>
      <c s="14">
        <f>C27*0.21</f>
      </c>
      <c s="14">
        <f>C27+D27</f>
      </c>
      <c s="13">
        <f>D.2.3.8!T7</f>
      </c>
    </row>
    <row r="28" spans="1:6" ht="12.75">
      <c r="A28" s="11" t="s">
        <v>5428</v>
      </c>
      <c s="12" t="s">
        <v>5429</v>
      </c>
      <c s="14">
        <f>D.2.4.1!K8+D.2.4.1!M8</f>
      </c>
      <c s="14">
        <f>C28*0.21</f>
      </c>
      <c s="14">
        <f>C28+D28</f>
      </c>
      <c s="13">
        <f>D.2.4.1!T7</f>
      </c>
    </row>
    <row r="29" spans="1:6" ht="12.75">
      <c r="A29" s="11" t="s">
        <v>5510</v>
      </c>
      <c s="12" t="s">
        <v>2659</v>
      </c>
      <c s="14">
        <f>0+C30+C31</f>
      </c>
      <c s="14">
        <f>C29*0.21</f>
      </c>
      <c s="14">
        <f>0+E30+E31</f>
      </c>
      <c s="13">
        <f>0+F30+F31</f>
      </c>
    </row>
    <row r="30" spans="1:6" ht="12.75">
      <c r="A30" s="11" t="s">
        <v>5511</v>
      </c>
      <c s="12" t="s">
        <v>5512</v>
      </c>
      <c s="14">
        <f>'SO 90-90'!K8+'SO 90-90'!M8</f>
      </c>
      <c s="14">
        <f>C30*0.21</f>
      </c>
      <c s="14">
        <f>C30+D30</f>
      </c>
      <c s="13">
        <f>'SO 90-90'!T7</f>
      </c>
    </row>
    <row r="31" spans="1:6" ht="12.75">
      <c r="A31" s="11" t="s">
        <v>5546</v>
      </c>
      <c s="12" t="s">
        <v>5547</v>
      </c>
      <c s="14">
        <f>'SO 98-98'!K8+'SO 98-98'!M8</f>
      </c>
      <c s="14">
        <f>C31*0.21</f>
      </c>
      <c s="14">
        <f>C31+D31</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6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1380</v>
      </c>
      <c s="41">
        <f>Rekapitulace!C14</f>
      </c>
      <c s="20" t="s">
        <v>0</v>
      </c>
      <c t="s">
        <v>23</v>
      </c>
      <c t="s">
        <v>27</v>
      </c>
    </row>
    <row r="4" spans="1:16" ht="32" customHeight="1">
      <c r="A4" s="24" t="s">
        <v>20</v>
      </c>
      <c s="25" t="s">
        <v>28</v>
      </c>
      <c s="27" t="s">
        <v>1380</v>
      </c>
      <c r="E4" s="26" t="s">
        <v>1381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COUNTIFS(L8:L603,"=0",A8:A603,"P")+COUNTIFS(L8:L603,"",A8:A603,"P")+SUM(Q8:Q603)</f>
      </c>
    </row>
    <row r="8" spans="1:13" ht="12.75">
      <c r="A8" t="s">
        <v>44</v>
      </c>
      <c r="C8" s="28" t="s">
        <v>2269</v>
      </c>
      <c r="E8" s="30" t="s">
        <v>2268</v>
      </c>
      <c r="J8" s="29">
        <f>0+J9</f>
      </c>
      <c s="29">
        <f>0+K9</f>
      </c>
      <c s="29">
        <f>0+L9</f>
      </c>
      <c s="29">
        <f>0+M9</f>
      </c>
    </row>
    <row r="9" spans="1:13" ht="12.75">
      <c r="A9" t="s">
        <v>46</v>
      </c>
      <c r="C9" s="31" t="s">
        <v>2270</v>
      </c>
      <c r="E9" s="33" t="s">
        <v>2271</v>
      </c>
      <c r="J9" s="32">
        <f>0+J10+J103+J120+J125+J158+J179+J252</f>
      </c>
      <c s="32">
        <f>0+K10+K103+K120+K125+K158+K179+K252</f>
      </c>
      <c s="32">
        <f>0+L10+L103+L120+L125+L158+L179+L252</f>
      </c>
      <c s="32">
        <f>0+M10+M103+M120+M125+M158+M179+M252</f>
      </c>
    </row>
    <row r="10" spans="1:13" ht="12.75">
      <c r="A10" t="s">
        <v>49</v>
      </c>
      <c r="C10" s="31" t="s">
        <v>53</v>
      </c>
      <c r="E10" s="33" t="s">
        <v>412</v>
      </c>
      <c r="J10" s="32">
        <f>0</f>
      </c>
      <c s="32">
        <f>0</f>
      </c>
      <c s="32">
        <f>0+L11+L15+L19+L23+L27+L31+L35+L39+L43+L47+L51+L55+L59+L63+L67+L71+L75+L79+L83+L87+L91+L95+L99</f>
      </c>
      <c s="32">
        <f>0+M11+M15+M19+M23+M27+M31+M35+M39+M43+M47+M51+M55+M59+M63+M67+M71+M75+M79+M83+M87+M91+M95+M99</f>
      </c>
    </row>
    <row r="11" spans="1:16" ht="12.75">
      <c r="A11" t="s">
        <v>52</v>
      </c>
      <c s="34" t="s">
        <v>53</v>
      </c>
      <c s="34" t="s">
        <v>2272</v>
      </c>
      <c s="35" t="s">
        <v>5</v>
      </c>
      <c s="6" t="s">
        <v>2273</v>
      </c>
      <c s="36" t="s">
        <v>56</v>
      </c>
      <c s="37">
        <v>49</v>
      </c>
      <c s="36">
        <v>0</v>
      </c>
      <c s="36">
        <f>ROUND(G11*H11,6)</f>
      </c>
      <c r="L11" s="38">
        <v>0</v>
      </c>
      <c s="32">
        <f>ROUND(ROUND(L11,2)*ROUND(G11,3),2)</f>
      </c>
      <c s="36" t="s">
        <v>2274</v>
      </c>
      <c>
        <f>(M11*21)/100</f>
      </c>
      <c t="s">
        <v>27</v>
      </c>
    </row>
    <row r="12" spans="1:5" ht="12.75">
      <c r="A12" s="35" t="s">
        <v>58</v>
      </c>
      <c r="E12" s="39" t="s">
        <v>5</v>
      </c>
    </row>
    <row r="13" spans="1:5" ht="12.75">
      <c r="A13" s="35" t="s">
        <v>59</v>
      </c>
      <c r="E13" s="40" t="s">
        <v>5</v>
      </c>
    </row>
    <row r="14" spans="1:5" ht="12.75">
      <c r="A14" t="s">
        <v>60</v>
      </c>
      <c r="E14" s="39" t="s">
        <v>5</v>
      </c>
    </row>
    <row r="15" spans="1:16" ht="12.75">
      <c r="A15" t="s">
        <v>52</v>
      </c>
      <c s="34" t="s">
        <v>27</v>
      </c>
      <c s="34" t="s">
        <v>2115</v>
      </c>
      <c s="35" t="s">
        <v>5</v>
      </c>
      <c s="6" t="s">
        <v>2116</v>
      </c>
      <c s="36" t="s">
        <v>73</v>
      </c>
      <c s="37">
        <v>525</v>
      </c>
      <c s="36">
        <v>0</v>
      </c>
      <c s="36">
        <f>ROUND(G15*H15,6)</f>
      </c>
      <c r="L15" s="38">
        <v>0</v>
      </c>
      <c s="32">
        <f>ROUND(ROUND(L15,2)*ROUND(G15,3),2)</f>
      </c>
      <c s="36" t="s">
        <v>2274</v>
      </c>
      <c>
        <f>(M15*21)/100</f>
      </c>
      <c t="s">
        <v>27</v>
      </c>
    </row>
    <row r="16" spans="1:5" ht="12.75">
      <c r="A16" s="35" t="s">
        <v>58</v>
      </c>
      <c r="E16" s="39" t="s">
        <v>5</v>
      </c>
    </row>
    <row r="17" spans="1:5" ht="12.75">
      <c r="A17" s="35" t="s">
        <v>59</v>
      </c>
      <c r="E17" s="40" t="s">
        <v>5</v>
      </c>
    </row>
    <row r="18" spans="1:5" ht="12.75">
      <c r="A18" t="s">
        <v>60</v>
      </c>
      <c r="E18" s="39" t="s">
        <v>5</v>
      </c>
    </row>
    <row r="19" spans="1:16" ht="12.75">
      <c r="A19" t="s">
        <v>52</v>
      </c>
      <c s="34" t="s">
        <v>26</v>
      </c>
      <c s="34" t="s">
        <v>1012</v>
      </c>
      <c s="35" t="s">
        <v>5</v>
      </c>
      <c s="6" t="s">
        <v>1013</v>
      </c>
      <c s="36" t="s">
        <v>56</v>
      </c>
      <c s="37">
        <v>44.338</v>
      </c>
      <c s="36">
        <v>0</v>
      </c>
      <c s="36">
        <f>ROUND(G19*H19,6)</f>
      </c>
      <c r="L19" s="38">
        <v>0</v>
      </c>
      <c s="32">
        <f>ROUND(ROUND(L19,2)*ROUND(G19,3),2)</f>
      </c>
      <c s="36" t="s">
        <v>2274</v>
      </c>
      <c>
        <f>(M19*21)/100</f>
      </c>
      <c t="s">
        <v>27</v>
      </c>
    </row>
    <row r="20" spans="1:5" ht="12.75">
      <c r="A20" s="35" t="s">
        <v>58</v>
      </c>
      <c r="E20" s="39" t="s">
        <v>5</v>
      </c>
    </row>
    <row r="21" spans="1:5" ht="12.75">
      <c r="A21" s="35" t="s">
        <v>59</v>
      </c>
      <c r="E21" s="40" t="s">
        <v>5</v>
      </c>
    </row>
    <row r="22" spans="1:5" ht="12.75">
      <c r="A22" t="s">
        <v>60</v>
      </c>
      <c r="E22" s="39" t="s">
        <v>5</v>
      </c>
    </row>
    <row r="23" spans="1:16" ht="25.5">
      <c r="A23" t="s">
        <v>52</v>
      </c>
      <c s="34" t="s">
        <v>70</v>
      </c>
      <c s="34" t="s">
        <v>2275</v>
      </c>
      <c s="35" t="s">
        <v>5</v>
      </c>
      <c s="6" t="s">
        <v>2276</v>
      </c>
      <c s="36" t="s">
        <v>56</v>
      </c>
      <c s="37">
        <v>32</v>
      </c>
      <c s="36">
        <v>0</v>
      </c>
      <c s="36">
        <f>ROUND(G23*H23,6)</f>
      </c>
      <c r="L23" s="38">
        <v>0</v>
      </c>
      <c s="32">
        <f>ROUND(ROUND(L23,2)*ROUND(G23,3),2)</f>
      </c>
      <c s="36" t="s">
        <v>2274</v>
      </c>
      <c>
        <f>(M23*21)/100</f>
      </c>
      <c t="s">
        <v>27</v>
      </c>
    </row>
    <row r="24" spans="1:5" ht="12.75">
      <c r="A24" s="35" t="s">
        <v>58</v>
      </c>
      <c r="E24" s="39" t="s">
        <v>5</v>
      </c>
    </row>
    <row r="25" spans="1:5" ht="12.75">
      <c r="A25" s="35" t="s">
        <v>59</v>
      </c>
      <c r="E25" s="40" t="s">
        <v>5</v>
      </c>
    </row>
    <row r="26" spans="1:5" ht="12.75">
      <c r="A26" t="s">
        <v>60</v>
      </c>
      <c r="E26" s="39" t="s">
        <v>5</v>
      </c>
    </row>
    <row r="27" spans="1:16" ht="12.75">
      <c r="A27" t="s">
        <v>52</v>
      </c>
      <c s="34" t="s">
        <v>110</v>
      </c>
      <c s="34" t="s">
        <v>2277</v>
      </c>
      <c s="35" t="s">
        <v>5</v>
      </c>
      <c s="6" t="s">
        <v>2278</v>
      </c>
      <c s="36" t="s">
        <v>80</v>
      </c>
      <c s="37">
        <v>27</v>
      </c>
      <c s="36">
        <v>0</v>
      </c>
      <c s="36">
        <f>ROUND(G27*H27,6)</f>
      </c>
      <c r="L27" s="38">
        <v>0</v>
      </c>
      <c s="32">
        <f>ROUND(ROUND(L27,2)*ROUND(G27,3),2)</f>
      </c>
      <c s="36" t="s">
        <v>2274</v>
      </c>
      <c>
        <f>(M27*21)/100</f>
      </c>
      <c t="s">
        <v>27</v>
      </c>
    </row>
    <row r="28" spans="1:5" ht="12.75">
      <c r="A28" s="35" t="s">
        <v>58</v>
      </c>
      <c r="E28" s="39" t="s">
        <v>5</v>
      </c>
    </row>
    <row r="29" spans="1:5" ht="12.75">
      <c r="A29" s="35" t="s">
        <v>59</v>
      </c>
      <c r="E29" s="40" t="s">
        <v>5</v>
      </c>
    </row>
    <row r="30" spans="1:5" ht="12.75">
      <c r="A30" t="s">
        <v>60</v>
      </c>
      <c r="E30" s="39" t="s">
        <v>5</v>
      </c>
    </row>
    <row r="31" spans="1:16" ht="12.75">
      <c r="A31" t="s">
        <v>52</v>
      </c>
      <c s="34" t="s">
        <v>115</v>
      </c>
      <c s="34" t="s">
        <v>2279</v>
      </c>
      <c s="35" t="s">
        <v>5</v>
      </c>
      <c s="6" t="s">
        <v>2280</v>
      </c>
      <c s="36" t="s">
        <v>80</v>
      </c>
      <c s="37">
        <v>27</v>
      </c>
      <c s="36">
        <v>0</v>
      </c>
      <c s="36">
        <f>ROUND(G31*H31,6)</f>
      </c>
      <c r="L31" s="38">
        <v>0</v>
      </c>
      <c s="32">
        <f>ROUND(ROUND(L31,2)*ROUND(G31,3),2)</f>
      </c>
      <c s="36" t="s">
        <v>2274</v>
      </c>
      <c>
        <f>(M31*21)/100</f>
      </c>
      <c t="s">
        <v>27</v>
      </c>
    </row>
    <row r="32" spans="1:5" ht="12.75">
      <c r="A32" s="35" t="s">
        <v>58</v>
      </c>
      <c r="E32" s="39" t="s">
        <v>5</v>
      </c>
    </row>
    <row r="33" spans="1:5" ht="12.75">
      <c r="A33" s="35" t="s">
        <v>59</v>
      </c>
      <c r="E33" s="40" t="s">
        <v>5</v>
      </c>
    </row>
    <row r="34" spans="1:5" ht="12.75">
      <c r="A34" t="s">
        <v>60</v>
      </c>
      <c r="E34" s="39" t="s">
        <v>5</v>
      </c>
    </row>
    <row r="35" spans="1:16" ht="12.75">
      <c r="A35" t="s">
        <v>52</v>
      </c>
      <c s="34" t="s">
        <v>75</v>
      </c>
      <c s="34" t="s">
        <v>2281</v>
      </c>
      <c s="35" t="s">
        <v>5</v>
      </c>
      <c s="6" t="s">
        <v>2282</v>
      </c>
      <c s="36" t="s">
        <v>56</v>
      </c>
      <c s="37">
        <v>254</v>
      </c>
      <c s="36">
        <v>0</v>
      </c>
      <c s="36">
        <f>ROUND(G35*H35,6)</f>
      </c>
      <c r="L35" s="38">
        <v>0</v>
      </c>
      <c s="32">
        <f>ROUND(ROUND(L35,2)*ROUND(G35,3),2)</f>
      </c>
      <c s="36" t="s">
        <v>2274</v>
      </c>
      <c>
        <f>(M35*21)/100</f>
      </c>
      <c t="s">
        <v>27</v>
      </c>
    </row>
    <row r="36" spans="1:5" ht="12.75">
      <c r="A36" s="35" t="s">
        <v>58</v>
      </c>
      <c r="E36" s="39" t="s">
        <v>5</v>
      </c>
    </row>
    <row r="37" spans="1:5" ht="12.75">
      <c r="A37" s="35" t="s">
        <v>59</v>
      </c>
      <c r="E37" s="40" t="s">
        <v>5</v>
      </c>
    </row>
    <row r="38" spans="1:5" ht="12.75">
      <c r="A38" t="s">
        <v>60</v>
      </c>
      <c r="E38" s="39" t="s">
        <v>5</v>
      </c>
    </row>
    <row r="39" spans="1:16" ht="12.75">
      <c r="A39" t="s">
        <v>52</v>
      </c>
      <c s="34" t="s">
        <v>122</v>
      </c>
      <c s="34" t="s">
        <v>2283</v>
      </c>
      <c s="35" t="s">
        <v>5</v>
      </c>
      <c s="6" t="s">
        <v>2284</v>
      </c>
      <c s="36" t="s">
        <v>56</v>
      </c>
      <c s="37">
        <v>101.6</v>
      </c>
      <c s="36">
        <v>0</v>
      </c>
      <c s="36">
        <f>ROUND(G39*H39,6)</f>
      </c>
      <c r="L39" s="38">
        <v>0</v>
      </c>
      <c s="32">
        <f>ROUND(ROUND(L39,2)*ROUND(G39,3),2)</f>
      </c>
      <c s="36" t="s">
        <v>2274</v>
      </c>
      <c>
        <f>(M39*21)/100</f>
      </c>
      <c t="s">
        <v>27</v>
      </c>
    </row>
    <row r="40" spans="1:5" ht="12.75">
      <c r="A40" s="35" t="s">
        <v>58</v>
      </c>
      <c r="E40" s="39" t="s">
        <v>5</v>
      </c>
    </row>
    <row r="41" spans="1:5" ht="12.75">
      <c r="A41" s="35" t="s">
        <v>59</v>
      </c>
      <c r="E41" s="40" t="s">
        <v>5</v>
      </c>
    </row>
    <row r="42" spans="1:5" ht="12.75">
      <c r="A42" t="s">
        <v>60</v>
      </c>
      <c r="E42" s="39" t="s">
        <v>5</v>
      </c>
    </row>
    <row r="43" spans="1:16" ht="12.75">
      <c r="A43" t="s">
        <v>52</v>
      </c>
      <c s="34" t="s">
        <v>126</v>
      </c>
      <c s="34" t="s">
        <v>2285</v>
      </c>
      <c s="35" t="s">
        <v>5</v>
      </c>
      <c s="6" t="s">
        <v>2286</v>
      </c>
      <c s="36" t="s">
        <v>56</v>
      </c>
      <c s="37">
        <v>15</v>
      </c>
      <c s="36">
        <v>0</v>
      </c>
      <c s="36">
        <f>ROUND(G43*H43,6)</f>
      </c>
      <c r="L43" s="38">
        <v>0</v>
      </c>
      <c s="32">
        <f>ROUND(ROUND(L43,2)*ROUND(G43,3),2)</f>
      </c>
      <c s="36" t="s">
        <v>2274</v>
      </c>
      <c>
        <f>(M43*21)/100</f>
      </c>
      <c t="s">
        <v>27</v>
      </c>
    </row>
    <row r="44" spans="1:5" ht="12.75">
      <c r="A44" s="35" t="s">
        <v>58</v>
      </c>
      <c r="E44" s="39" t="s">
        <v>5</v>
      </c>
    </row>
    <row r="45" spans="1:5" ht="12.75">
      <c r="A45" s="35" t="s">
        <v>59</v>
      </c>
      <c r="E45" s="40" t="s">
        <v>5</v>
      </c>
    </row>
    <row r="46" spans="1:5" ht="12.75">
      <c r="A46" t="s">
        <v>60</v>
      </c>
      <c r="E46" s="39" t="s">
        <v>5</v>
      </c>
    </row>
    <row r="47" spans="1:16" ht="12.75">
      <c r="A47" t="s">
        <v>52</v>
      </c>
      <c s="34" t="s">
        <v>130</v>
      </c>
      <c s="34" t="s">
        <v>2287</v>
      </c>
      <c s="35" t="s">
        <v>5</v>
      </c>
      <c s="6" t="s">
        <v>2288</v>
      </c>
      <c s="36" t="s">
        <v>1471</v>
      </c>
      <c s="37">
        <v>101.6</v>
      </c>
      <c s="36">
        <v>0</v>
      </c>
      <c s="36">
        <f>ROUND(G47*H47,6)</f>
      </c>
      <c r="L47" s="38">
        <v>0</v>
      </c>
      <c s="32">
        <f>ROUND(ROUND(L47,2)*ROUND(G47,3),2)</f>
      </c>
      <c s="36" t="s">
        <v>2274</v>
      </c>
      <c>
        <f>(M47*21)/100</f>
      </c>
      <c t="s">
        <v>27</v>
      </c>
    </row>
    <row r="48" spans="1:5" ht="12.75">
      <c r="A48" s="35" t="s">
        <v>58</v>
      </c>
      <c r="E48" s="39" t="s">
        <v>5</v>
      </c>
    </row>
    <row r="49" spans="1:5" ht="12.75">
      <c r="A49" s="35" t="s">
        <v>59</v>
      </c>
      <c r="E49" s="40" t="s">
        <v>5</v>
      </c>
    </row>
    <row r="50" spans="1:5" ht="12.75">
      <c r="A50" t="s">
        <v>60</v>
      </c>
      <c r="E50" s="39" t="s">
        <v>5</v>
      </c>
    </row>
    <row r="51" spans="1:16" ht="12.75">
      <c r="A51" t="s">
        <v>52</v>
      </c>
      <c s="34" t="s">
        <v>134</v>
      </c>
      <c s="34" t="s">
        <v>413</v>
      </c>
      <c s="35" t="s">
        <v>5</v>
      </c>
      <c s="6" t="s">
        <v>414</v>
      </c>
      <c s="36" t="s">
        <v>56</v>
      </c>
      <c s="37">
        <v>16.8</v>
      </c>
      <c s="36">
        <v>0</v>
      </c>
      <c s="36">
        <f>ROUND(G51*H51,6)</f>
      </c>
      <c r="L51" s="38">
        <v>0</v>
      </c>
      <c s="32">
        <f>ROUND(ROUND(L51,2)*ROUND(G51,3),2)</f>
      </c>
      <c s="36" t="s">
        <v>2274</v>
      </c>
      <c>
        <f>(M51*21)/100</f>
      </c>
      <c t="s">
        <v>27</v>
      </c>
    </row>
    <row r="52" spans="1:5" ht="12.75">
      <c r="A52" s="35" t="s">
        <v>58</v>
      </c>
      <c r="E52" s="39" t="s">
        <v>5</v>
      </c>
    </row>
    <row r="53" spans="1:5" ht="12.75">
      <c r="A53" s="35" t="s">
        <v>59</v>
      </c>
      <c r="E53" s="40" t="s">
        <v>5</v>
      </c>
    </row>
    <row r="54" spans="1:5" ht="12.75">
      <c r="A54" t="s">
        <v>60</v>
      </c>
      <c r="E54" s="39" t="s">
        <v>5</v>
      </c>
    </row>
    <row r="55" spans="1:16" ht="12.75">
      <c r="A55" t="s">
        <v>52</v>
      </c>
      <c s="34" t="s">
        <v>138</v>
      </c>
      <c s="34" t="s">
        <v>2289</v>
      </c>
      <c s="35" t="s">
        <v>5</v>
      </c>
      <c s="6" t="s">
        <v>2290</v>
      </c>
      <c s="36" t="s">
        <v>56</v>
      </c>
      <c s="37">
        <v>35</v>
      </c>
      <c s="36">
        <v>0</v>
      </c>
      <c s="36">
        <f>ROUND(G55*H55,6)</f>
      </c>
      <c r="L55" s="38">
        <v>0</v>
      </c>
      <c s="32">
        <f>ROUND(ROUND(L55,2)*ROUND(G55,3),2)</f>
      </c>
      <c s="36" t="s">
        <v>2274</v>
      </c>
      <c>
        <f>(M55*21)/100</f>
      </c>
      <c t="s">
        <v>27</v>
      </c>
    </row>
    <row r="56" spans="1:5" ht="12.75">
      <c r="A56" s="35" t="s">
        <v>58</v>
      </c>
      <c r="E56" s="39" t="s">
        <v>5</v>
      </c>
    </row>
    <row r="57" spans="1:5" ht="12.75">
      <c r="A57" s="35" t="s">
        <v>59</v>
      </c>
      <c r="E57" s="40" t="s">
        <v>5</v>
      </c>
    </row>
    <row r="58" spans="1:5" ht="12.75">
      <c r="A58" t="s">
        <v>60</v>
      </c>
      <c r="E58" s="39" t="s">
        <v>5</v>
      </c>
    </row>
    <row r="59" spans="1:16" ht="12.75">
      <c r="A59" t="s">
        <v>52</v>
      </c>
      <c s="34" t="s">
        <v>143</v>
      </c>
      <c s="34" t="s">
        <v>1666</v>
      </c>
      <c s="35" t="s">
        <v>5</v>
      </c>
      <c s="6" t="s">
        <v>1667</v>
      </c>
      <c s="36" t="s">
        <v>56</v>
      </c>
      <c s="37">
        <v>49.5</v>
      </c>
      <c s="36">
        <v>0</v>
      </c>
      <c s="36">
        <f>ROUND(G59*H59,6)</f>
      </c>
      <c r="L59" s="38">
        <v>0</v>
      </c>
      <c s="32">
        <f>ROUND(ROUND(L59,2)*ROUND(G59,3),2)</f>
      </c>
      <c s="36" t="s">
        <v>2274</v>
      </c>
      <c>
        <f>(M59*21)/100</f>
      </c>
      <c t="s">
        <v>27</v>
      </c>
    </row>
    <row r="60" spans="1:5" ht="12.75">
      <c r="A60" s="35" t="s">
        <v>58</v>
      </c>
      <c r="E60" s="39" t="s">
        <v>5</v>
      </c>
    </row>
    <row r="61" spans="1:5" ht="12.75">
      <c r="A61" s="35" t="s">
        <v>59</v>
      </c>
      <c r="E61" s="40" t="s">
        <v>5</v>
      </c>
    </row>
    <row r="62" spans="1:5" ht="12.75">
      <c r="A62" t="s">
        <v>60</v>
      </c>
      <c r="E62" s="39" t="s">
        <v>5</v>
      </c>
    </row>
    <row r="63" spans="1:16" ht="12.75">
      <c r="A63" t="s">
        <v>52</v>
      </c>
      <c s="34" t="s">
        <v>147</v>
      </c>
      <c s="34" t="s">
        <v>2291</v>
      </c>
      <c s="35" t="s">
        <v>5</v>
      </c>
      <c s="6" t="s">
        <v>2292</v>
      </c>
      <c s="36" t="s">
        <v>56</v>
      </c>
      <c s="37">
        <v>4</v>
      </c>
      <c s="36">
        <v>0</v>
      </c>
      <c s="36">
        <f>ROUND(G63*H63,6)</f>
      </c>
      <c r="L63" s="38">
        <v>0</v>
      </c>
      <c s="32">
        <f>ROUND(ROUND(L63,2)*ROUND(G63,3),2)</f>
      </c>
      <c s="36" t="s">
        <v>2274</v>
      </c>
      <c>
        <f>(M63*21)/100</f>
      </c>
      <c t="s">
        <v>27</v>
      </c>
    </row>
    <row r="64" spans="1:5" ht="12.75">
      <c r="A64" s="35" t="s">
        <v>58</v>
      </c>
      <c r="E64" s="39" t="s">
        <v>5</v>
      </c>
    </row>
    <row r="65" spans="1:5" ht="12.75">
      <c r="A65" s="35" t="s">
        <v>59</v>
      </c>
      <c r="E65" s="40" t="s">
        <v>5</v>
      </c>
    </row>
    <row r="66" spans="1:5" ht="12.75">
      <c r="A66" t="s">
        <v>60</v>
      </c>
      <c r="E66" s="39" t="s">
        <v>5</v>
      </c>
    </row>
    <row r="67" spans="1:16" ht="12.75">
      <c r="A67" t="s">
        <v>52</v>
      </c>
      <c s="34" t="s">
        <v>151</v>
      </c>
      <c s="34" t="s">
        <v>2126</v>
      </c>
      <c s="35" t="s">
        <v>5</v>
      </c>
      <c s="6" t="s">
        <v>2127</v>
      </c>
      <c s="36" t="s">
        <v>56</v>
      </c>
      <c s="37">
        <v>24</v>
      </c>
      <c s="36">
        <v>0</v>
      </c>
      <c s="36">
        <f>ROUND(G67*H67,6)</f>
      </c>
      <c r="L67" s="38">
        <v>0</v>
      </c>
      <c s="32">
        <f>ROUND(ROUND(L67,2)*ROUND(G67,3),2)</f>
      </c>
      <c s="36" t="s">
        <v>2274</v>
      </c>
      <c>
        <f>(M67*21)/100</f>
      </c>
      <c t="s">
        <v>27</v>
      </c>
    </row>
    <row r="68" spans="1:5" ht="12.75">
      <c r="A68" s="35" t="s">
        <v>58</v>
      </c>
      <c r="E68" s="39" t="s">
        <v>5</v>
      </c>
    </row>
    <row r="69" spans="1:5" ht="12.75">
      <c r="A69" s="35" t="s">
        <v>59</v>
      </c>
      <c r="E69" s="40" t="s">
        <v>5</v>
      </c>
    </row>
    <row r="70" spans="1:5" ht="12.75">
      <c r="A70" t="s">
        <v>60</v>
      </c>
      <c r="E70" s="39" t="s">
        <v>5</v>
      </c>
    </row>
    <row r="71" spans="1:16" ht="12.75">
      <c r="A71" t="s">
        <v>52</v>
      </c>
      <c s="34" t="s">
        <v>155</v>
      </c>
      <c s="34" t="s">
        <v>1575</v>
      </c>
      <c s="35" t="s">
        <v>5</v>
      </c>
      <c s="6" t="s">
        <v>1576</v>
      </c>
      <c s="36" t="s">
        <v>56</v>
      </c>
      <c s="37">
        <v>20.76</v>
      </c>
      <c s="36">
        <v>0</v>
      </c>
      <c s="36">
        <f>ROUND(G71*H71,6)</f>
      </c>
      <c r="L71" s="38">
        <v>0</v>
      </c>
      <c s="32">
        <f>ROUND(ROUND(L71,2)*ROUND(G71,3),2)</f>
      </c>
      <c s="36" t="s">
        <v>2274</v>
      </c>
      <c>
        <f>(M71*21)/100</f>
      </c>
      <c t="s">
        <v>27</v>
      </c>
    </row>
    <row r="72" spans="1:5" ht="12.75">
      <c r="A72" s="35" t="s">
        <v>58</v>
      </c>
      <c r="E72" s="39" t="s">
        <v>5</v>
      </c>
    </row>
    <row r="73" spans="1:5" ht="12.75">
      <c r="A73" s="35" t="s">
        <v>59</v>
      </c>
      <c r="E73" s="40" t="s">
        <v>5</v>
      </c>
    </row>
    <row r="74" spans="1:5" ht="12.75">
      <c r="A74" t="s">
        <v>60</v>
      </c>
      <c r="E74" s="39" t="s">
        <v>5</v>
      </c>
    </row>
    <row r="75" spans="1:16" ht="12.75">
      <c r="A75" t="s">
        <v>52</v>
      </c>
      <c s="34" t="s">
        <v>77</v>
      </c>
      <c s="34" t="s">
        <v>1578</v>
      </c>
      <c s="35" t="s">
        <v>5</v>
      </c>
      <c s="6" t="s">
        <v>1579</v>
      </c>
      <c s="36" t="s">
        <v>73</v>
      </c>
      <c s="37">
        <v>909</v>
      </c>
      <c s="36">
        <v>0</v>
      </c>
      <c s="36">
        <f>ROUND(G75*H75,6)</f>
      </c>
      <c r="L75" s="38">
        <v>0</v>
      </c>
      <c s="32">
        <f>ROUND(ROUND(L75,2)*ROUND(G75,3),2)</f>
      </c>
      <c s="36" t="s">
        <v>2274</v>
      </c>
      <c>
        <f>(M75*21)/100</f>
      </c>
      <c t="s">
        <v>27</v>
      </c>
    </row>
    <row r="76" spans="1:5" ht="12.75">
      <c r="A76" s="35" t="s">
        <v>58</v>
      </c>
      <c r="E76" s="39" t="s">
        <v>5</v>
      </c>
    </row>
    <row r="77" spans="1:5" ht="12.75">
      <c r="A77" s="35" t="s">
        <v>59</v>
      </c>
      <c r="E77" s="40" t="s">
        <v>5</v>
      </c>
    </row>
    <row r="78" spans="1:5" ht="12.75">
      <c r="A78" t="s">
        <v>60</v>
      </c>
      <c r="E78" s="39" t="s">
        <v>5</v>
      </c>
    </row>
    <row r="79" spans="1:16" ht="12.75">
      <c r="A79" t="s">
        <v>52</v>
      </c>
      <c s="34" t="s">
        <v>82</v>
      </c>
      <c s="34" t="s">
        <v>1674</v>
      </c>
      <c s="35" t="s">
        <v>5</v>
      </c>
      <c s="6" t="s">
        <v>1675</v>
      </c>
      <c s="36" t="s">
        <v>73</v>
      </c>
      <c s="37">
        <v>235</v>
      </c>
      <c s="36">
        <v>0</v>
      </c>
      <c s="36">
        <f>ROUND(G79*H79,6)</f>
      </c>
      <c r="L79" s="38">
        <v>0</v>
      </c>
      <c s="32">
        <f>ROUND(ROUND(L79,2)*ROUND(G79,3),2)</f>
      </c>
      <c s="36" t="s">
        <v>2274</v>
      </c>
      <c>
        <f>(M79*21)/100</f>
      </c>
      <c t="s">
        <v>27</v>
      </c>
    </row>
    <row r="80" spans="1:5" ht="12.75">
      <c r="A80" s="35" t="s">
        <v>58</v>
      </c>
      <c r="E80" s="39" t="s">
        <v>5</v>
      </c>
    </row>
    <row r="81" spans="1:5" ht="12.75">
      <c r="A81" s="35" t="s">
        <v>59</v>
      </c>
      <c r="E81" s="40" t="s">
        <v>5</v>
      </c>
    </row>
    <row r="82" spans="1:5" ht="12.75">
      <c r="A82" t="s">
        <v>60</v>
      </c>
      <c r="E82" s="39" t="s">
        <v>5</v>
      </c>
    </row>
    <row r="83" spans="1:16" ht="12.75">
      <c r="A83" t="s">
        <v>52</v>
      </c>
      <c s="34" t="s">
        <v>87</v>
      </c>
      <c s="34" t="s">
        <v>2293</v>
      </c>
      <c s="35" t="s">
        <v>5</v>
      </c>
      <c s="6" t="s">
        <v>2294</v>
      </c>
      <c s="36" t="s">
        <v>73</v>
      </c>
      <c s="37">
        <v>890</v>
      </c>
      <c s="36">
        <v>0</v>
      </c>
      <c s="36">
        <f>ROUND(G83*H83,6)</f>
      </c>
      <c r="L83" s="38">
        <v>0</v>
      </c>
      <c s="32">
        <f>ROUND(ROUND(L83,2)*ROUND(G83,3),2)</f>
      </c>
      <c s="36" t="s">
        <v>2274</v>
      </c>
      <c>
        <f>(M83*21)/100</f>
      </c>
      <c t="s">
        <v>27</v>
      </c>
    </row>
    <row r="84" spans="1:5" ht="12.75">
      <c r="A84" s="35" t="s">
        <v>58</v>
      </c>
      <c r="E84" s="39" t="s">
        <v>5</v>
      </c>
    </row>
    <row r="85" spans="1:5" ht="12.75">
      <c r="A85" s="35" t="s">
        <v>59</v>
      </c>
      <c r="E85" s="40" t="s">
        <v>5</v>
      </c>
    </row>
    <row r="86" spans="1:5" ht="12.75">
      <c r="A86" t="s">
        <v>60</v>
      </c>
      <c r="E86" s="39" t="s">
        <v>5</v>
      </c>
    </row>
    <row r="87" spans="1:16" ht="12.75">
      <c r="A87" t="s">
        <v>52</v>
      </c>
      <c s="34" t="s">
        <v>91</v>
      </c>
      <c s="34" t="s">
        <v>2295</v>
      </c>
      <c s="35" t="s">
        <v>5</v>
      </c>
      <c s="6" t="s">
        <v>2296</v>
      </c>
      <c s="36" t="s">
        <v>73</v>
      </c>
      <c s="37">
        <v>223</v>
      </c>
      <c s="36">
        <v>0</v>
      </c>
      <c s="36">
        <f>ROUND(G87*H87,6)</f>
      </c>
      <c r="L87" s="38">
        <v>0</v>
      </c>
      <c s="32">
        <f>ROUND(ROUND(L87,2)*ROUND(G87,3),2)</f>
      </c>
      <c s="36" t="s">
        <v>2274</v>
      </c>
      <c>
        <f>(M87*21)/100</f>
      </c>
      <c t="s">
        <v>27</v>
      </c>
    </row>
    <row r="88" spans="1:5" ht="12.75">
      <c r="A88" s="35" t="s">
        <v>58</v>
      </c>
      <c r="E88" s="39" t="s">
        <v>5</v>
      </c>
    </row>
    <row r="89" spans="1:5" ht="12.75">
      <c r="A89" s="35" t="s">
        <v>59</v>
      </c>
      <c r="E89" s="40" t="s">
        <v>5</v>
      </c>
    </row>
    <row r="90" spans="1:5" ht="12.75">
      <c r="A90" t="s">
        <v>60</v>
      </c>
      <c r="E90" s="39" t="s">
        <v>5</v>
      </c>
    </row>
    <row r="91" spans="1:16" ht="12.75">
      <c r="A91" t="s">
        <v>52</v>
      </c>
      <c s="34" t="s">
        <v>96</v>
      </c>
      <c s="34" t="s">
        <v>2297</v>
      </c>
      <c s="35" t="s">
        <v>5</v>
      </c>
      <c s="6" t="s">
        <v>2298</v>
      </c>
      <c s="36" t="s">
        <v>73</v>
      </c>
      <c s="37">
        <v>120</v>
      </c>
      <c s="36">
        <v>0</v>
      </c>
      <c s="36">
        <f>ROUND(G91*H91,6)</f>
      </c>
      <c r="L91" s="38">
        <v>0</v>
      </c>
      <c s="32">
        <f>ROUND(ROUND(L91,2)*ROUND(G91,3),2)</f>
      </c>
      <c s="36" t="s">
        <v>2274</v>
      </c>
      <c>
        <f>(M91*21)/100</f>
      </c>
      <c t="s">
        <v>27</v>
      </c>
    </row>
    <row r="92" spans="1:5" ht="12.75">
      <c r="A92" s="35" t="s">
        <v>58</v>
      </c>
      <c r="E92" s="39" t="s">
        <v>5</v>
      </c>
    </row>
    <row r="93" spans="1:5" ht="12.75">
      <c r="A93" s="35" t="s">
        <v>59</v>
      </c>
      <c r="E93" s="40" t="s">
        <v>5</v>
      </c>
    </row>
    <row r="94" spans="1:5" ht="12.75">
      <c r="A94" t="s">
        <v>60</v>
      </c>
      <c r="E94" s="39" t="s">
        <v>5</v>
      </c>
    </row>
    <row r="95" spans="1:16" ht="12.75">
      <c r="A95" t="s">
        <v>52</v>
      </c>
      <c s="34" t="s">
        <v>181</v>
      </c>
      <c s="34" t="s">
        <v>1677</v>
      </c>
      <c s="35" t="s">
        <v>5</v>
      </c>
      <c s="6" t="s">
        <v>1678</v>
      </c>
      <c s="36" t="s">
        <v>73</v>
      </c>
      <c s="37">
        <v>520</v>
      </c>
      <c s="36">
        <v>0</v>
      </c>
      <c s="36">
        <f>ROUND(G95*H95,6)</f>
      </c>
      <c r="L95" s="38">
        <v>0</v>
      </c>
      <c s="32">
        <f>ROUND(ROUND(L95,2)*ROUND(G95,3),2)</f>
      </c>
      <c s="36" t="s">
        <v>2274</v>
      </c>
      <c>
        <f>(M95*21)/100</f>
      </c>
      <c t="s">
        <v>27</v>
      </c>
    </row>
    <row r="96" spans="1:5" ht="12.75">
      <c r="A96" s="35" t="s">
        <v>58</v>
      </c>
      <c r="E96" s="39" t="s">
        <v>5</v>
      </c>
    </row>
    <row r="97" spans="1:5" ht="12.75">
      <c r="A97" s="35" t="s">
        <v>59</v>
      </c>
      <c r="E97" s="40" t="s">
        <v>5</v>
      </c>
    </row>
    <row r="98" spans="1:5" ht="12.75">
      <c r="A98" t="s">
        <v>60</v>
      </c>
      <c r="E98" s="39" t="s">
        <v>5</v>
      </c>
    </row>
    <row r="99" spans="1:16" ht="12.75">
      <c r="A99" t="s">
        <v>52</v>
      </c>
      <c s="34" t="s">
        <v>186</v>
      </c>
      <c s="34" t="s">
        <v>2141</v>
      </c>
      <c s="35" t="s">
        <v>5</v>
      </c>
      <c s="6" t="s">
        <v>2142</v>
      </c>
      <c s="36" t="s">
        <v>73</v>
      </c>
      <c s="37">
        <v>520</v>
      </c>
      <c s="36">
        <v>0</v>
      </c>
      <c s="36">
        <f>ROUND(G99*H99,6)</f>
      </c>
      <c r="L99" s="38">
        <v>0</v>
      </c>
      <c s="32">
        <f>ROUND(ROUND(L99,2)*ROUND(G99,3),2)</f>
      </c>
      <c s="36" t="s">
        <v>2274</v>
      </c>
      <c>
        <f>(M99*21)/100</f>
      </c>
      <c t="s">
        <v>27</v>
      </c>
    </row>
    <row r="100" spans="1:5" ht="12.75">
      <c r="A100" s="35" t="s">
        <v>58</v>
      </c>
      <c r="E100" s="39" t="s">
        <v>5</v>
      </c>
    </row>
    <row r="101" spans="1:5" ht="12.75">
      <c r="A101" s="35" t="s">
        <v>59</v>
      </c>
      <c r="E101" s="40" t="s">
        <v>5</v>
      </c>
    </row>
    <row r="102" spans="1:5" ht="12.75">
      <c r="A102" t="s">
        <v>60</v>
      </c>
      <c r="E102" s="39" t="s">
        <v>5</v>
      </c>
    </row>
    <row r="103" spans="1:13" ht="12.75">
      <c r="A103" t="s">
        <v>49</v>
      </c>
      <c r="C103" s="31" t="s">
        <v>27</v>
      </c>
      <c r="E103" s="33" t="s">
        <v>2299</v>
      </c>
      <c r="J103" s="32">
        <f>0</f>
      </c>
      <c s="32">
        <f>0</f>
      </c>
      <c s="32">
        <f>0+L104+L108+L112+L116</f>
      </c>
      <c s="32">
        <f>0+M104+M108+M112+M116</f>
      </c>
    </row>
    <row r="104" spans="1:16" ht="12.75">
      <c r="A104" t="s">
        <v>52</v>
      </c>
      <c s="34" t="s">
        <v>189</v>
      </c>
      <c s="34" t="s">
        <v>2300</v>
      </c>
      <c s="35" t="s">
        <v>5</v>
      </c>
      <c s="6" t="s">
        <v>2301</v>
      </c>
      <c s="36" t="s">
        <v>80</v>
      </c>
      <c s="37">
        <v>47</v>
      </c>
      <c s="36">
        <v>0</v>
      </c>
      <c s="36">
        <f>ROUND(G104*H104,6)</f>
      </c>
      <c r="L104" s="38">
        <v>0</v>
      </c>
      <c s="32">
        <f>ROUND(ROUND(L104,2)*ROUND(G104,3),2)</f>
      </c>
      <c s="36" t="s">
        <v>2274</v>
      </c>
      <c>
        <f>(M104*21)/100</f>
      </c>
      <c t="s">
        <v>27</v>
      </c>
    </row>
    <row r="105" spans="1:5" ht="12.75">
      <c r="A105" s="35" t="s">
        <v>58</v>
      </c>
      <c r="E105" s="39" t="s">
        <v>5</v>
      </c>
    </row>
    <row r="106" spans="1:5" ht="12.75">
      <c r="A106" s="35" t="s">
        <v>59</v>
      </c>
      <c r="E106" s="40" t="s">
        <v>5</v>
      </c>
    </row>
    <row r="107" spans="1:5" ht="12.75">
      <c r="A107" t="s">
        <v>60</v>
      </c>
      <c r="E107" s="39" t="s">
        <v>5</v>
      </c>
    </row>
    <row r="108" spans="1:16" ht="12.75">
      <c r="A108" t="s">
        <v>52</v>
      </c>
      <c s="34" t="s">
        <v>193</v>
      </c>
      <c s="34" t="s">
        <v>2302</v>
      </c>
      <c s="35" t="s">
        <v>5</v>
      </c>
      <c s="6" t="s">
        <v>2303</v>
      </c>
      <c s="36" t="s">
        <v>56</v>
      </c>
      <c s="37">
        <v>616.5</v>
      </c>
      <c s="36">
        <v>0</v>
      </c>
      <c s="36">
        <f>ROUND(G108*H108,6)</f>
      </c>
      <c r="L108" s="38">
        <v>0</v>
      </c>
      <c s="32">
        <f>ROUND(ROUND(L108,2)*ROUND(G108,3),2)</f>
      </c>
      <c s="36" t="s">
        <v>2274</v>
      </c>
      <c>
        <f>(M108*21)/100</f>
      </c>
      <c t="s">
        <v>27</v>
      </c>
    </row>
    <row r="109" spans="1:5" ht="12.75">
      <c r="A109" s="35" t="s">
        <v>58</v>
      </c>
      <c r="E109" s="39" t="s">
        <v>5</v>
      </c>
    </row>
    <row r="110" spans="1:5" ht="12.75">
      <c r="A110" s="35" t="s">
        <v>59</v>
      </c>
      <c r="E110" s="40" t="s">
        <v>5</v>
      </c>
    </row>
    <row r="111" spans="1:5" ht="12.75">
      <c r="A111" t="s">
        <v>60</v>
      </c>
      <c r="E111" s="39" t="s">
        <v>5</v>
      </c>
    </row>
    <row r="112" spans="1:16" ht="12.75">
      <c r="A112" t="s">
        <v>52</v>
      </c>
      <c s="34" t="s">
        <v>196</v>
      </c>
      <c s="34" t="s">
        <v>2304</v>
      </c>
      <c s="35" t="s">
        <v>5</v>
      </c>
      <c s="6" t="s">
        <v>2305</v>
      </c>
      <c s="36" t="s">
        <v>73</v>
      </c>
      <c s="37">
        <v>30</v>
      </c>
      <c s="36">
        <v>0</v>
      </c>
      <c s="36">
        <f>ROUND(G112*H112,6)</f>
      </c>
      <c r="L112" s="38">
        <v>0</v>
      </c>
      <c s="32">
        <f>ROUND(ROUND(L112,2)*ROUND(G112,3),2)</f>
      </c>
      <c s="36" t="s">
        <v>2274</v>
      </c>
      <c>
        <f>(M112*21)/100</f>
      </c>
      <c t="s">
        <v>27</v>
      </c>
    </row>
    <row r="113" spans="1:5" ht="12.75">
      <c r="A113" s="35" t="s">
        <v>58</v>
      </c>
      <c r="E113" s="39" t="s">
        <v>5</v>
      </c>
    </row>
    <row r="114" spans="1:5" ht="12.75">
      <c r="A114" s="35" t="s">
        <v>59</v>
      </c>
      <c r="E114" s="40" t="s">
        <v>5</v>
      </c>
    </row>
    <row r="115" spans="1:5" ht="12.75">
      <c r="A115" t="s">
        <v>60</v>
      </c>
      <c r="E115" s="39" t="s">
        <v>5</v>
      </c>
    </row>
    <row r="116" spans="1:16" ht="12.75">
      <c r="A116" t="s">
        <v>52</v>
      </c>
      <c s="34" t="s">
        <v>200</v>
      </c>
      <c s="34" t="s">
        <v>2306</v>
      </c>
      <c s="35" t="s">
        <v>5</v>
      </c>
      <c s="6" t="s">
        <v>2307</v>
      </c>
      <c s="36" t="s">
        <v>73</v>
      </c>
      <c s="37">
        <v>1233</v>
      </c>
      <c s="36">
        <v>0</v>
      </c>
      <c s="36">
        <f>ROUND(G116*H116,6)</f>
      </c>
      <c r="L116" s="38">
        <v>0</v>
      </c>
      <c s="32">
        <f>ROUND(ROUND(L116,2)*ROUND(G116,3),2)</f>
      </c>
      <c s="36" t="s">
        <v>2274</v>
      </c>
      <c>
        <f>(M116*21)/100</f>
      </c>
      <c t="s">
        <v>27</v>
      </c>
    </row>
    <row r="117" spans="1:5" ht="12.75">
      <c r="A117" s="35" t="s">
        <v>58</v>
      </c>
      <c r="E117" s="39" t="s">
        <v>5</v>
      </c>
    </row>
    <row r="118" spans="1:5" ht="12.75">
      <c r="A118" s="35" t="s">
        <v>59</v>
      </c>
      <c r="E118" s="40" t="s">
        <v>5</v>
      </c>
    </row>
    <row r="119" spans="1:5" ht="12.75">
      <c r="A119" t="s">
        <v>60</v>
      </c>
      <c r="E119" s="39" t="s">
        <v>5</v>
      </c>
    </row>
    <row r="120" spans="1:13" ht="12.75">
      <c r="A120" t="s">
        <v>49</v>
      </c>
      <c r="C120" s="31" t="s">
        <v>70</v>
      </c>
      <c r="E120" s="33" t="s">
        <v>1590</v>
      </c>
      <c r="J120" s="32">
        <f>0</f>
      </c>
      <c s="32">
        <f>0</f>
      </c>
      <c s="32">
        <f>0+L121</f>
      </c>
      <c s="32">
        <f>0+M121</f>
      </c>
    </row>
    <row r="121" spans="1:16" ht="12.75">
      <c r="A121" t="s">
        <v>52</v>
      </c>
      <c s="34" t="s">
        <v>203</v>
      </c>
      <c s="34" t="s">
        <v>2015</v>
      </c>
      <c s="35" t="s">
        <v>5</v>
      </c>
      <c s="6" t="s">
        <v>2016</v>
      </c>
      <c s="36" t="s">
        <v>56</v>
      </c>
      <c s="37">
        <v>350</v>
      </c>
      <c s="36">
        <v>0</v>
      </c>
      <c s="36">
        <f>ROUND(G121*H121,6)</f>
      </c>
      <c r="L121" s="38">
        <v>0</v>
      </c>
      <c s="32">
        <f>ROUND(ROUND(L121,2)*ROUND(G121,3),2)</f>
      </c>
      <c s="36" t="s">
        <v>2274</v>
      </c>
      <c>
        <f>(M121*21)/100</f>
      </c>
      <c t="s">
        <v>27</v>
      </c>
    </row>
    <row r="122" spans="1:5" ht="12.75">
      <c r="A122" s="35" t="s">
        <v>58</v>
      </c>
      <c r="E122" s="39" t="s">
        <v>5</v>
      </c>
    </row>
    <row r="123" spans="1:5" ht="12.75">
      <c r="A123" s="35" t="s">
        <v>59</v>
      </c>
      <c r="E123" s="40" t="s">
        <v>5</v>
      </c>
    </row>
    <row r="124" spans="1:5" ht="12.75">
      <c r="A124" t="s">
        <v>60</v>
      </c>
      <c r="E124" s="39" t="s">
        <v>5</v>
      </c>
    </row>
    <row r="125" spans="1:13" ht="12.75">
      <c r="A125" t="s">
        <v>49</v>
      </c>
      <c r="C125" s="31" t="s">
        <v>110</v>
      </c>
      <c r="E125" s="33" t="s">
        <v>2308</v>
      </c>
      <c r="J125" s="32">
        <f>0</f>
      </c>
      <c s="32">
        <f>0</f>
      </c>
      <c s="32">
        <f>0+L126+L130+L134+L138+L142+L146+L150+L154</f>
      </c>
      <c s="32">
        <f>0+M126+M130+M134+M138+M142+M146+M150+M154</f>
      </c>
    </row>
    <row r="126" spans="1:16" ht="12.75">
      <c r="A126" t="s">
        <v>52</v>
      </c>
      <c s="34" t="s">
        <v>207</v>
      </c>
      <c s="34" t="s">
        <v>1761</v>
      </c>
      <c s="35" t="s">
        <v>5</v>
      </c>
      <c s="6" t="s">
        <v>1762</v>
      </c>
      <c s="36" t="s">
        <v>73</v>
      </c>
      <c s="37">
        <v>540</v>
      </c>
      <c s="36">
        <v>0</v>
      </c>
      <c s="36">
        <f>ROUND(G126*H126,6)</f>
      </c>
      <c r="L126" s="38">
        <v>0</v>
      </c>
      <c s="32">
        <f>ROUND(ROUND(L126,2)*ROUND(G126,3),2)</f>
      </c>
      <c s="36" t="s">
        <v>2274</v>
      </c>
      <c>
        <f>(M126*21)/100</f>
      </c>
      <c t="s">
        <v>27</v>
      </c>
    </row>
    <row r="127" spans="1:5" ht="12.75">
      <c r="A127" s="35" t="s">
        <v>58</v>
      </c>
      <c r="E127" s="39" t="s">
        <v>5</v>
      </c>
    </row>
    <row r="128" spans="1:5" ht="12.75">
      <c r="A128" s="35" t="s">
        <v>59</v>
      </c>
      <c r="E128" s="40" t="s">
        <v>5</v>
      </c>
    </row>
    <row r="129" spans="1:5" ht="12.75">
      <c r="A129" t="s">
        <v>60</v>
      </c>
      <c r="E129" s="39" t="s">
        <v>5</v>
      </c>
    </row>
    <row r="130" spans="1:16" ht="12.75">
      <c r="A130" t="s">
        <v>52</v>
      </c>
      <c s="34" t="s">
        <v>159</v>
      </c>
      <c s="34" t="s">
        <v>2147</v>
      </c>
      <c s="35" t="s">
        <v>5</v>
      </c>
      <c s="6" t="s">
        <v>2148</v>
      </c>
      <c s="36" t="s">
        <v>73</v>
      </c>
      <c s="37">
        <v>385</v>
      </c>
      <c s="36">
        <v>0</v>
      </c>
      <c s="36">
        <f>ROUND(G130*H130,6)</f>
      </c>
      <c r="L130" s="38">
        <v>0</v>
      </c>
      <c s="32">
        <f>ROUND(ROUND(L130,2)*ROUND(G130,3),2)</f>
      </c>
      <c s="36" t="s">
        <v>2274</v>
      </c>
      <c>
        <f>(M130*21)/100</f>
      </c>
      <c t="s">
        <v>27</v>
      </c>
    </row>
    <row r="131" spans="1:5" ht="12.75">
      <c r="A131" s="35" t="s">
        <v>58</v>
      </c>
      <c r="E131" s="39" t="s">
        <v>5</v>
      </c>
    </row>
    <row r="132" spans="1:5" ht="12.75">
      <c r="A132" s="35" t="s">
        <v>59</v>
      </c>
      <c r="E132" s="40" t="s">
        <v>5</v>
      </c>
    </row>
    <row r="133" spans="1:5" ht="12.75">
      <c r="A133" t="s">
        <v>60</v>
      </c>
      <c r="E133" s="39" t="s">
        <v>5</v>
      </c>
    </row>
    <row r="134" spans="1:16" ht="12.75">
      <c r="A134" t="s">
        <v>52</v>
      </c>
      <c s="34" t="s">
        <v>210</v>
      </c>
      <c s="34" t="s">
        <v>2309</v>
      </c>
      <c s="35" t="s">
        <v>5</v>
      </c>
      <c s="6" t="s">
        <v>2310</v>
      </c>
      <c s="36" t="s">
        <v>73</v>
      </c>
      <c s="37">
        <v>556</v>
      </c>
      <c s="36">
        <v>0</v>
      </c>
      <c s="36">
        <f>ROUND(G134*H134,6)</f>
      </c>
      <c r="L134" s="38">
        <v>0</v>
      </c>
      <c s="32">
        <f>ROUND(ROUND(L134,2)*ROUND(G134,3),2)</f>
      </c>
      <c s="36" t="s">
        <v>2274</v>
      </c>
      <c>
        <f>(M134*21)/100</f>
      </c>
      <c t="s">
        <v>27</v>
      </c>
    </row>
    <row r="135" spans="1:5" ht="12.75">
      <c r="A135" s="35" t="s">
        <v>58</v>
      </c>
      <c r="E135" s="39" t="s">
        <v>5</v>
      </c>
    </row>
    <row r="136" spans="1:5" ht="12.75">
      <c r="A136" s="35" t="s">
        <v>59</v>
      </c>
      <c r="E136" s="40" t="s">
        <v>5</v>
      </c>
    </row>
    <row r="137" spans="1:5" ht="12.75">
      <c r="A137" t="s">
        <v>60</v>
      </c>
      <c r="E137" s="39" t="s">
        <v>5</v>
      </c>
    </row>
    <row r="138" spans="1:16" ht="12.75">
      <c r="A138" t="s">
        <v>52</v>
      </c>
      <c s="34" t="s">
        <v>215</v>
      </c>
      <c s="34" t="s">
        <v>2311</v>
      </c>
      <c s="35" t="s">
        <v>5</v>
      </c>
      <c s="6" t="s">
        <v>2312</v>
      </c>
      <c s="36" t="s">
        <v>56</v>
      </c>
      <c s="37">
        <v>85.36</v>
      </c>
      <c s="36">
        <v>0</v>
      </c>
      <c s="36">
        <f>ROUND(G138*H138,6)</f>
      </c>
      <c r="L138" s="38">
        <v>0</v>
      </c>
      <c s="32">
        <f>ROUND(ROUND(L138,2)*ROUND(G138,3),2)</f>
      </c>
      <c s="36" t="s">
        <v>2274</v>
      </c>
      <c>
        <f>(M138*21)/100</f>
      </c>
      <c t="s">
        <v>27</v>
      </c>
    </row>
    <row r="139" spans="1:5" ht="12.75">
      <c r="A139" s="35" t="s">
        <v>58</v>
      </c>
      <c r="E139" s="39" t="s">
        <v>5</v>
      </c>
    </row>
    <row r="140" spans="1:5" ht="12.75">
      <c r="A140" s="35" t="s">
        <v>59</v>
      </c>
      <c r="E140" s="40" t="s">
        <v>5</v>
      </c>
    </row>
    <row r="141" spans="1:5" ht="12.75">
      <c r="A141" t="s">
        <v>60</v>
      </c>
      <c r="E141" s="39" t="s">
        <v>5</v>
      </c>
    </row>
    <row r="142" spans="1:16" ht="12.75">
      <c r="A142" t="s">
        <v>52</v>
      </c>
      <c s="34" t="s">
        <v>219</v>
      </c>
      <c s="34" t="s">
        <v>2313</v>
      </c>
      <c s="35" t="s">
        <v>5</v>
      </c>
      <c s="6" t="s">
        <v>2314</v>
      </c>
      <c s="36" t="s">
        <v>73</v>
      </c>
      <c s="37">
        <v>90</v>
      </c>
      <c s="36">
        <v>0</v>
      </c>
      <c s="36">
        <f>ROUND(G142*H142,6)</f>
      </c>
      <c r="L142" s="38">
        <v>0</v>
      </c>
      <c s="32">
        <f>ROUND(ROUND(L142,2)*ROUND(G142,3),2)</f>
      </c>
      <c s="36" t="s">
        <v>2274</v>
      </c>
      <c>
        <f>(M142*21)/100</f>
      </c>
      <c t="s">
        <v>27</v>
      </c>
    </row>
    <row r="143" spans="1:5" ht="12.75">
      <c r="A143" s="35" t="s">
        <v>58</v>
      </c>
      <c r="E143" s="39" t="s">
        <v>5</v>
      </c>
    </row>
    <row r="144" spans="1:5" ht="12.75">
      <c r="A144" s="35" t="s">
        <v>59</v>
      </c>
      <c r="E144" s="40" t="s">
        <v>5</v>
      </c>
    </row>
    <row r="145" spans="1:5" ht="12.75">
      <c r="A145" t="s">
        <v>60</v>
      </c>
      <c r="E145" s="39" t="s">
        <v>5</v>
      </c>
    </row>
    <row r="146" spans="1:16" ht="12.75">
      <c r="A146" t="s">
        <v>52</v>
      </c>
      <c s="34" t="s">
        <v>224</v>
      </c>
      <c s="34" t="s">
        <v>1768</v>
      </c>
      <c s="35" t="s">
        <v>5</v>
      </c>
      <c s="6" t="s">
        <v>1769</v>
      </c>
      <c s="36" t="s">
        <v>73</v>
      </c>
      <c s="37">
        <v>395</v>
      </c>
      <c s="36">
        <v>0</v>
      </c>
      <c s="36">
        <f>ROUND(G146*H146,6)</f>
      </c>
      <c r="L146" s="38">
        <v>0</v>
      </c>
      <c s="32">
        <f>ROUND(ROUND(L146,2)*ROUND(G146,3),2)</f>
      </c>
      <c s="36" t="s">
        <v>2274</v>
      </c>
      <c>
        <f>(M146*21)/100</f>
      </c>
      <c t="s">
        <v>27</v>
      </c>
    </row>
    <row r="147" spans="1:5" ht="12.75">
      <c r="A147" s="35" t="s">
        <v>58</v>
      </c>
      <c r="E147" s="39" t="s">
        <v>5</v>
      </c>
    </row>
    <row r="148" spans="1:5" ht="12.75">
      <c r="A148" s="35" t="s">
        <v>59</v>
      </c>
      <c r="E148" s="40" t="s">
        <v>5</v>
      </c>
    </row>
    <row r="149" spans="1:5" ht="12.75">
      <c r="A149" t="s">
        <v>60</v>
      </c>
      <c r="E149" s="39" t="s">
        <v>5</v>
      </c>
    </row>
    <row r="150" spans="1:16" ht="12.75">
      <c r="A150" t="s">
        <v>52</v>
      </c>
      <c s="34" t="s">
        <v>228</v>
      </c>
      <c s="34" t="s">
        <v>2315</v>
      </c>
      <c s="35" t="s">
        <v>5</v>
      </c>
      <c s="6" t="s">
        <v>2316</v>
      </c>
      <c s="36" t="s">
        <v>73</v>
      </c>
      <c s="37">
        <v>447</v>
      </c>
      <c s="36">
        <v>0</v>
      </c>
      <c s="36">
        <f>ROUND(G150*H150,6)</f>
      </c>
      <c r="L150" s="38">
        <v>0</v>
      </c>
      <c s="32">
        <f>ROUND(ROUND(L150,2)*ROUND(G150,3),2)</f>
      </c>
      <c s="36" t="s">
        <v>2274</v>
      </c>
      <c>
        <f>(M150*21)/100</f>
      </c>
      <c t="s">
        <v>27</v>
      </c>
    </row>
    <row r="151" spans="1:5" ht="12.75">
      <c r="A151" s="35" t="s">
        <v>58</v>
      </c>
      <c r="E151" s="39" t="s">
        <v>5</v>
      </c>
    </row>
    <row r="152" spans="1:5" ht="12.75">
      <c r="A152" s="35" t="s">
        <v>59</v>
      </c>
      <c r="E152" s="40" t="s">
        <v>5</v>
      </c>
    </row>
    <row r="153" spans="1:5" ht="12.75">
      <c r="A153" t="s">
        <v>60</v>
      </c>
      <c r="E153" s="39" t="s">
        <v>5</v>
      </c>
    </row>
    <row r="154" spans="1:16" ht="12.75">
      <c r="A154" t="s">
        <v>52</v>
      </c>
      <c s="34" t="s">
        <v>232</v>
      </c>
      <c s="34" t="s">
        <v>2317</v>
      </c>
      <c s="35" t="s">
        <v>5</v>
      </c>
      <c s="6" t="s">
        <v>2318</v>
      </c>
      <c s="36" t="s">
        <v>73</v>
      </c>
      <c s="37">
        <v>93</v>
      </c>
      <c s="36">
        <v>0</v>
      </c>
      <c s="36">
        <f>ROUND(G154*H154,6)</f>
      </c>
      <c r="L154" s="38">
        <v>0</v>
      </c>
      <c s="32">
        <f>ROUND(ROUND(L154,2)*ROUND(G154,3),2)</f>
      </c>
      <c s="36" t="s">
        <v>2274</v>
      </c>
      <c>
        <f>(M154*21)/100</f>
      </c>
      <c t="s">
        <v>27</v>
      </c>
    </row>
    <row r="155" spans="1:5" ht="12.75">
      <c r="A155" s="35" t="s">
        <v>58</v>
      </c>
      <c r="E155" s="39" t="s">
        <v>5</v>
      </c>
    </row>
    <row r="156" spans="1:5" ht="12.75">
      <c r="A156" s="35" t="s">
        <v>59</v>
      </c>
      <c r="E156" s="40" t="s">
        <v>5</v>
      </c>
    </row>
    <row r="157" spans="1:5" ht="12.75">
      <c r="A157" t="s">
        <v>60</v>
      </c>
      <c r="E157" s="39" t="s">
        <v>5</v>
      </c>
    </row>
    <row r="158" spans="1:13" ht="12.75">
      <c r="A158" t="s">
        <v>49</v>
      </c>
      <c r="C158" s="31" t="s">
        <v>122</v>
      </c>
      <c r="E158" s="33" t="s">
        <v>2319</v>
      </c>
      <c r="J158" s="32">
        <f>0</f>
      </c>
      <c s="32">
        <f>0</f>
      </c>
      <c s="32">
        <f>0+L159+L163+L167+L171+L175</f>
      </c>
      <c s="32">
        <f>0+M159+M163+M167+M171+M175</f>
      </c>
    </row>
    <row r="159" spans="1:16" ht="12.75">
      <c r="A159" t="s">
        <v>52</v>
      </c>
      <c s="34" t="s">
        <v>236</v>
      </c>
      <c s="34" t="s">
        <v>2320</v>
      </c>
      <c s="35" t="s">
        <v>5</v>
      </c>
      <c s="6" t="s">
        <v>2321</v>
      </c>
      <c s="36" t="s">
        <v>80</v>
      </c>
      <c s="37">
        <v>2</v>
      </c>
      <c s="36">
        <v>0</v>
      </c>
      <c s="36">
        <f>ROUND(G159*H159,6)</f>
      </c>
      <c r="L159" s="38">
        <v>0</v>
      </c>
      <c s="32">
        <f>ROUND(ROUND(L159,2)*ROUND(G159,3),2)</f>
      </c>
      <c s="36" t="s">
        <v>2274</v>
      </c>
      <c>
        <f>(M159*21)/100</f>
      </c>
      <c t="s">
        <v>27</v>
      </c>
    </row>
    <row r="160" spans="1:5" ht="12.75">
      <c r="A160" s="35" t="s">
        <v>58</v>
      </c>
      <c r="E160" s="39" t="s">
        <v>5</v>
      </c>
    </row>
    <row r="161" spans="1:5" ht="12.75">
      <c r="A161" s="35" t="s">
        <v>59</v>
      </c>
      <c r="E161" s="40" t="s">
        <v>5</v>
      </c>
    </row>
    <row r="162" spans="1:5" ht="12.75">
      <c r="A162" t="s">
        <v>60</v>
      </c>
      <c r="E162" s="39" t="s">
        <v>5</v>
      </c>
    </row>
    <row r="163" spans="1:16" ht="12.75">
      <c r="A163" t="s">
        <v>52</v>
      </c>
      <c s="34" t="s">
        <v>240</v>
      </c>
      <c s="34" t="s">
        <v>1803</v>
      </c>
      <c s="35" t="s">
        <v>5</v>
      </c>
      <c s="6" t="s">
        <v>1804</v>
      </c>
      <c s="36" t="s">
        <v>80</v>
      </c>
      <c s="37">
        <v>22</v>
      </c>
      <c s="36">
        <v>0</v>
      </c>
      <c s="36">
        <f>ROUND(G163*H163,6)</f>
      </c>
      <c r="L163" s="38">
        <v>0</v>
      </c>
      <c s="32">
        <f>ROUND(ROUND(L163,2)*ROUND(G163,3),2)</f>
      </c>
      <c s="36" t="s">
        <v>2274</v>
      </c>
      <c>
        <f>(M163*21)/100</f>
      </c>
      <c t="s">
        <v>27</v>
      </c>
    </row>
    <row r="164" spans="1:5" ht="12.75">
      <c r="A164" s="35" t="s">
        <v>58</v>
      </c>
      <c r="E164" s="39" t="s">
        <v>5</v>
      </c>
    </row>
    <row r="165" spans="1:5" ht="12.75">
      <c r="A165" s="35" t="s">
        <v>59</v>
      </c>
      <c r="E165" s="40" t="s">
        <v>5</v>
      </c>
    </row>
    <row r="166" spans="1:5" ht="12.75">
      <c r="A166" t="s">
        <v>60</v>
      </c>
      <c r="E166" s="39" t="s">
        <v>5</v>
      </c>
    </row>
    <row r="167" spans="1:16" ht="12.75">
      <c r="A167" t="s">
        <v>52</v>
      </c>
      <c s="34" t="s">
        <v>244</v>
      </c>
      <c s="34" t="s">
        <v>1615</v>
      </c>
      <c s="35" t="s">
        <v>5</v>
      </c>
      <c s="6" t="s">
        <v>1616</v>
      </c>
      <c s="36" t="s">
        <v>80</v>
      </c>
      <c s="37">
        <v>47</v>
      </c>
      <c s="36">
        <v>0</v>
      </c>
      <c s="36">
        <f>ROUND(G167*H167,6)</f>
      </c>
      <c r="L167" s="38">
        <v>0</v>
      </c>
      <c s="32">
        <f>ROUND(ROUND(L167,2)*ROUND(G167,3),2)</f>
      </c>
      <c s="36" t="s">
        <v>2274</v>
      </c>
      <c>
        <f>(M167*21)/100</f>
      </c>
      <c t="s">
        <v>27</v>
      </c>
    </row>
    <row r="168" spans="1:5" ht="12.75">
      <c r="A168" s="35" t="s">
        <v>58</v>
      </c>
      <c r="E168" s="39" t="s">
        <v>5</v>
      </c>
    </row>
    <row r="169" spans="1:5" ht="12.75">
      <c r="A169" s="35" t="s">
        <v>59</v>
      </c>
      <c r="E169" s="40" t="s">
        <v>5</v>
      </c>
    </row>
    <row r="170" spans="1:5" ht="12.75">
      <c r="A170" t="s">
        <v>60</v>
      </c>
      <c r="E170" s="39" t="s">
        <v>5</v>
      </c>
    </row>
    <row r="171" spans="1:16" ht="12.75">
      <c r="A171" t="s">
        <v>52</v>
      </c>
      <c s="34" t="s">
        <v>247</v>
      </c>
      <c s="34" t="s">
        <v>1806</v>
      </c>
      <c s="35" t="s">
        <v>5</v>
      </c>
      <c s="6" t="s">
        <v>1807</v>
      </c>
      <c s="36" t="s">
        <v>85</v>
      </c>
      <c s="37">
        <v>1</v>
      </c>
      <c s="36">
        <v>0</v>
      </c>
      <c s="36">
        <f>ROUND(G171*H171,6)</f>
      </c>
      <c r="L171" s="38">
        <v>0</v>
      </c>
      <c s="32">
        <f>ROUND(ROUND(L171,2)*ROUND(G171,3),2)</f>
      </c>
      <c s="36" t="s">
        <v>2274</v>
      </c>
      <c>
        <f>(M171*21)/100</f>
      </c>
      <c t="s">
        <v>27</v>
      </c>
    </row>
    <row r="172" spans="1:5" ht="12.75">
      <c r="A172" s="35" t="s">
        <v>58</v>
      </c>
      <c r="E172" s="39" t="s">
        <v>5</v>
      </c>
    </row>
    <row r="173" spans="1:5" ht="12.75">
      <c r="A173" s="35" t="s">
        <v>59</v>
      </c>
      <c r="E173" s="40" t="s">
        <v>5</v>
      </c>
    </row>
    <row r="174" spans="1:5" ht="12.75">
      <c r="A174" t="s">
        <v>60</v>
      </c>
      <c r="E174" s="39" t="s">
        <v>5</v>
      </c>
    </row>
    <row r="175" spans="1:16" ht="12.75">
      <c r="A175" t="s">
        <v>52</v>
      </c>
      <c s="34" t="s">
        <v>251</v>
      </c>
      <c s="34" t="s">
        <v>1623</v>
      </c>
      <c s="35" t="s">
        <v>5</v>
      </c>
      <c s="6" t="s">
        <v>1624</v>
      </c>
      <c s="36" t="s">
        <v>56</v>
      </c>
      <c s="37">
        <v>3</v>
      </c>
      <c s="36">
        <v>0</v>
      </c>
      <c s="36">
        <f>ROUND(G175*H175,6)</f>
      </c>
      <c r="L175" s="38">
        <v>0</v>
      </c>
      <c s="32">
        <f>ROUND(ROUND(L175,2)*ROUND(G175,3),2)</f>
      </c>
      <c s="36" t="s">
        <v>2274</v>
      </c>
      <c>
        <f>(M175*21)/100</f>
      </c>
      <c t="s">
        <v>27</v>
      </c>
    </row>
    <row r="176" spans="1:5" ht="12.75">
      <c r="A176" s="35" t="s">
        <v>58</v>
      </c>
      <c r="E176" s="39" t="s">
        <v>5</v>
      </c>
    </row>
    <row r="177" spans="1:5" ht="12.75">
      <c r="A177" s="35" t="s">
        <v>59</v>
      </c>
      <c r="E177" s="40" t="s">
        <v>5</v>
      </c>
    </row>
    <row r="178" spans="1:5" ht="12.75">
      <c r="A178" t="s">
        <v>60</v>
      </c>
      <c r="E178" s="39" t="s">
        <v>5</v>
      </c>
    </row>
    <row r="179" spans="1:13" ht="12.75">
      <c r="A179" t="s">
        <v>49</v>
      </c>
      <c r="C179" s="31" t="s">
        <v>126</v>
      </c>
      <c r="E179" s="33" t="s">
        <v>2322</v>
      </c>
      <c r="J179" s="32">
        <f>0</f>
      </c>
      <c s="32">
        <f>0</f>
      </c>
      <c s="32">
        <f>0+L180+L184+L188+L192+L196+L200+L204+L208+L212+L216+L220+L224+L228+L232+L236+L240+L244+L248</f>
      </c>
      <c s="32">
        <f>0+M180+M184+M188+M192+M196+M200+M204+M208+M212+M216+M220+M224+M228+M232+M236+M240+M244+M248</f>
      </c>
    </row>
    <row r="180" spans="1:16" ht="25.5">
      <c r="A180" t="s">
        <v>52</v>
      </c>
      <c s="34" t="s">
        <v>255</v>
      </c>
      <c s="34" t="s">
        <v>2323</v>
      </c>
      <c s="35" t="s">
        <v>5</v>
      </c>
      <c s="6" t="s">
        <v>2324</v>
      </c>
      <c s="36" t="s">
        <v>85</v>
      </c>
      <c s="37">
        <v>9</v>
      </c>
      <c s="36">
        <v>0</v>
      </c>
      <c s="36">
        <f>ROUND(G180*H180,6)</f>
      </c>
      <c r="L180" s="38">
        <v>0</v>
      </c>
      <c s="32">
        <f>ROUND(ROUND(L180,2)*ROUND(G180,3),2)</f>
      </c>
      <c s="36" t="s">
        <v>2274</v>
      </c>
      <c>
        <f>(M180*21)/100</f>
      </c>
      <c t="s">
        <v>27</v>
      </c>
    </row>
    <row r="181" spans="1:5" ht="12.75">
      <c r="A181" s="35" t="s">
        <v>58</v>
      </c>
      <c r="E181" s="39" t="s">
        <v>5</v>
      </c>
    </row>
    <row r="182" spans="1:5" ht="12.75">
      <c r="A182" s="35" t="s">
        <v>59</v>
      </c>
      <c r="E182" s="40" t="s">
        <v>5</v>
      </c>
    </row>
    <row r="183" spans="1:5" ht="12.75">
      <c r="A183" t="s">
        <v>60</v>
      </c>
      <c r="E183" s="39" t="s">
        <v>5</v>
      </c>
    </row>
    <row r="184" spans="1:16" ht="25.5">
      <c r="A184" t="s">
        <v>52</v>
      </c>
      <c s="34" t="s">
        <v>259</v>
      </c>
      <c s="34" t="s">
        <v>2325</v>
      </c>
      <c s="35" t="s">
        <v>5</v>
      </c>
      <c s="6" t="s">
        <v>2326</v>
      </c>
      <c s="36" t="s">
        <v>85</v>
      </c>
      <c s="37">
        <v>9</v>
      </c>
      <c s="36">
        <v>0</v>
      </c>
      <c s="36">
        <f>ROUND(G184*H184,6)</f>
      </c>
      <c r="L184" s="38">
        <v>0</v>
      </c>
      <c s="32">
        <f>ROUND(ROUND(L184,2)*ROUND(G184,3),2)</f>
      </c>
      <c s="36" t="s">
        <v>2274</v>
      </c>
      <c>
        <f>(M184*21)/100</f>
      </c>
      <c t="s">
        <v>27</v>
      </c>
    </row>
    <row r="185" spans="1:5" ht="12.75">
      <c r="A185" s="35" t="s">
        <v>58</v>
      </c>
      <c r="E185" s="39" t="s">
        <v>5</v>
      </c>
    </row>
    <row r="186" spans="1:5" ht="12.75">
      <c r="A186" s="35" t="s">
        <v>59</v>
      </c>
      <c r="E186" s="40" t="s">
        <v>5</v>
      </c>
    </row>
    <row r="187" spans="1:5" ht="12.75">
      <c r="A187" t="s">
        <v>60</v>
      </c>
      <c r="E187" s="39" t="s">
        <v>5</v>
      </c>
    </row>
    <row r="188" spans="1:16" ht="12.75">
      <c r="A188" t="s">
        <v>52</v>
      </c>
      <c s="34" t="s">
        <v>263</v>
      </c>
      <c s="34" t="s">
        <v>2327</v>
      </c>
      <c s="35" t="s">
        <v>5</v>
      </c>
      <c s="6" t="s">
        <v>2328</v>
      </c>
      <c s="36" t="s">
        <v>85</v>
      </c>
      <c s="37">
        <v>2</v>
      </c>
      <c s="36">
        <v>0</v>
      </c>
      <c s="36">
        <f>ROUND(G188*H188,6)</f>
      </c>
      <c r="L188" s="38">
        <v>0</v>
      </c>
      <c s="32">
        <f>ROUND(ROUND(L188,2)*ROUND(G188,3),2)</f>
      </c>
      <c s="36" t="s">
        <v>2274</v>
      </c>
      <c>
        <f>(M188*21)/100</f>
      </c>
      <c t="s">
        <v>27</v>
      </c>
    </row>
    <row r="189" spans="1:5" ht="12.75">
      <c r="A189" s="35" t="s">
        <v>58</v>
      </c>
      <c r="E189" s="39" t="s">
        <v>5</v>
      </c>
    </row>
    <row r="190" spans="1:5" ht="12.75">
      <c r="A190" s="35" t="s">
        <v>59</v>
      </c>
      <c r="E190" s="40" t="s">
        <v>5</v>
      </c>
    </row>
    <row r="191" spans="1:5" ht="12.75">
      <c r="A191" t="s">
        <v>60</v>
      </c>
      <c r="E191" s="39" t="s">
        <v>5</v>
      </c>
    </row>
    <row r="192" spans="1:16" ht="12.75">
      <c r="A192" t="s">
        <v>52</v>
      </c>
      <c s="34" t="s">
        <v>267</v>
      </c>
      <c s="34" t="s">
        <v>2329</v>
      </c>
      <c s="35" t="s">
        <v>5</v>
      </c>
      <c s="6" t="s">
        <v>2330</v>
      </c>
      <c s="36" t="s">
        <v>2331</v>
      </c>
      <c s="37">
        <v>900</v>
      </c>
      <c s="36">
        <v>0</v>
      </c>
      <c s="36">
        <f>ROUND(G192*H192,6)</f>
      </c>
      <c r="L192" s="38">
        <v>0</v>
      </c>
      <c s="32">
        <f>ROUND(ROUND(L192,2)*ROUND(G192,3),2)</f>
      </c>
      <c s="36" t="s">
        <v>2274</v>
      </c>
      <c>
        <f>(M192*21)/100</f>
      </c>
      <c t="s">
        <v>27</v>
      </c>
    </row>
    <row r="193" spans="1:5" ht="12.75">
      <c r="A193" s="35" t="s">
        <v>58</v>
      </c>
      <c r="E193" s="39" t="s">
        <v>5</v>
      </c>
    </row>
    <row r="194" spans="1:5" ht="12.75">
      <c r="A194" s="35" t="s">
        <v>59</v>
      </c>
      <c r="E194" s="40" t="s">
        <v>5</v>
      </c>
    </row>
    <row r="195" spans="1:5" ht="12.75">
      <c r="A195" t="s">
        <v>60</v>
      </c>
      <c r="E195" s="39" t="s">
        <v>5</v>
      </c>
    </row>
    <row r="196" spans="1:16" ht="25.5">
      <c r="A196" t="s">
        <v>52</v>
      </c>
      <c s="34" t="s">
        <v>271</v>
      </c>
      <c s="34" t="s">
        <v>2332</v>
      </c>
      <c s="35" t="s">
        <v>5</v>
      </c>
      <c s="6" t="s">
        <v>2333</v>
      </c>
      <c s="36" t="s">
        <v>85</v>
      </c>
      <c s="37">
        <v>9</v>
      </c>
      <c s="36">
        <v>0</v>
      </c>
      <c s="36">
        <f>ROUND(G196*H196,6)</f>
      </c>
      <c r="L196" s="38">
        <v>0</v>
      </c>
      <c s="32">
        <f>ROUND(ROUND(L196,2)*ROUND(G196,3),2)</f>
      </c>
      <c s="36" t="s">
        <v>2274</v>
      </c>
      <c>
        <f>(M196*21)/100</f>
      </c>
      <c t="s">
        <v>27</v>
      </c>
    </row>
    <row r="197" spans="1:5" ht="12.75">
      <c r="A197" s="35" t="s">
        <v>58</v>
      </c>
      <c r="E197" s="39" t="s">
        <v>5</v>
      </c>
    </row>
    <row r="198" spans="1:5" ht="12.75">
      <c r="A198" s="35" t="s">
        <v>59</v>
      </c>
      <c r="E198" s="40" t="s">
        <v>5</v>
      </c>
    </row>
    <row r="199" spans="1:5" ht="12.75">
      <c r="A199" t="s">
        <v>60</v>
      </c>
      <c r="E199" s="39" t="s">
        <v>5</v>
      </c>
    </row>
    <row r="200" spans="1:16" ht="12.75">
      <c r="A200" t="s">
        <v>52</v>
      </c>
      <c s="34" t="s">
        <v>275</v>
      </c>
      <c s="34" t="s">
        <v>2334</v>
      </c>
      <c s="35" t="s">
        <v>5</v>
      </c>
      <c s="6" t="s">
        <v>2335</v>
      </c>
      <c s="36" t="s">
        <v>85</v>
      </c>
      <c s="37">
        <v>2</v>
      </c>
      <c s="36">
        <v>0</v>
      </c>
      <c s="36">
        <f>ROUND(G200*H200,6)</f>
      </c>
      <c r="L200" s="38">
        <v>0</v>
      </c>
      <c s="32">
        <f>ROUND(ROUND(L200,2)*ROUND(G200,3),2)</f>
      </c>
      <c s="36" t="s">
        <v>2274</v>
      </c>
      <c>
        <f>(M200*21)/100</f>
      </c>
      <c t="s">
        <v>27</v>
      </c>
    </row>
    <row r="201" spans="1:5" ht="12.75">
      <c r="A201" s="35" t="s">
        <v>58</v>
      </c>
      <c r="E201" s="39" t="s">
        <v>5</v>
      </c>
    </row>
    <row r="202" spans="1:5" ht="12.75">
      <c r="A202" s="35" t="s">
        <v>59</v>
      </c>
      <c r="E202" s="40" t="s">
        <v>5</v>
      </c>
    </row>
    <row r="203" spans="1:5" ht="12.75">
      <c r="A203" t="s">
        <v>60</v>
      </c>
      <c r="E203" s="39" t="s">
        <v>5</v>
      </c>
    </row>
    <row r="204" spans="1:16" ht="12.75">
      <c r="A204" t="s">
        <v>52</v>
      </c>
      <c s="34" t="s">
        <v>279</v>
      </c>
      <c s="34" t="s">
        <v>2336</v>
      </c>
      <c s="35" t="s">
        <v>5</v>
      </c>
      <c s="6" t="s">
        <v>2337</v>
      </c>
      <c s="36" t="s">
        <v>85</v>
      </c>
      <c s="37">
        <v>9</v>
      </c>
      <c s="36">
        <v>0</v>
      </c>
      <c s="36">
        <f>ROUND(G204*H204,6)</f>
      </c>
      <c r="L204" s="38">
        <v>0</v>
      </c>
      <c s="32">
        <f>ROUND(ROUND(L204,2)*ROUND(G204,3),2)</f>
      </c>
      <c s="36" t="s">
        <v>2274</v>
      </c>
      <c>
        <f>(M204*21)/100</f>
      </c>
      <c t="s">
        <v>27</v>
      </c>
    </row>
    <row r="205" spans="1:5" ht="12.75">
      <c r="A205" s="35" t="s">
        <v>58</v>
      </c>
      <c r="E205" s="39" t="s">
        <v>5</v>
      </c>
    </row>
    <row r="206" spans="1:5" ht="12.75">
      <c r="A206" s="35" t="s">
        <v>59</v>
      </c>
      <c r="E206" s="40" t="s">
        <v>5</v>
      </c>
    </row>
    <row r="207" spans="1:5" ht="12.75">
      <c r="A207" t="s">
        <v>60</v>
      </c>
      <c r="E207" s="39" t="s">
        <v>5</v>
      </c>
    </row>
    <row r="208" spans="1:16" ht="12.75">
      <c r="A208" t="s">
        <v>52</v>
      </c>
      <c s="34" t="s">
        <v>283</v>
      </c>
      <c s="34" t="s">
        <v>2338</v>
      </c>
      <c s="35" t="s">
        <v>5</v>
      </c>
      <c s="6" t="s">
        <v>2339</v>
      </c>
      <c s="36" t="s">
        <v>85</v>
      </c>
      <c s="37">
        <v>9</v>
      </c>
      <c s="36">
        <v>0</v>
      </c>
      <c s="36">
        <f>ROUND(G208*H208,6)</f>
      </c>
      <c r="L208" s="38">
        <v>0</v>
      </c>
      <c s="32">
        <f>ROUND(ROUND(L208,2)*ROUND(G208,3),2)</f>
      </c>
      <c s="36" t="s">
        <v>2274</v>
      </c>
      <c>
        <f>(M208*21)/100</f>
      </c>
      <c t="s">
        <v>27</v>
      </c>
    </row>
    <row r="209" spans="1:5" ht="12.75">
      <c r="A209" s="35" t="s">
        <v>58</v>
      </c>
      <c r="E209" s="39" t="s">
        <v>5</v>
      </c>
    </row>
    <row r="210" spans="1:5" ht="12.75">
      <c r="A210" s="35" t="s">
        <v>59</v>
      </c>
      <c r="E210" s="40" t="s">
        <v>5</v>
      </c>
    </row>
    <row r="211" spans="1:5" ht="12.75">
      <c r="A211" t="s">
        <v>60</v>
      </c>
      <c r="E211" s="39" t="s">
        <v>5</v>
      </c>
    </row>
    <row r="212" spans="1:16" ht="12.75">
      <c r="A212" t="s">
        <v>52</v>
      </c>
      <c s="34" t="s">
        <v>287</v>
      </c>
      <c s="34" t="s">
        <v>2340</v>
      </c>
      <c s="35" t="s">
        <v>5</v>
      </c>
      <c s="6" t="s">
        <v>2341</v>
      </c>
      <c s="36" t="s">
        <v>2331</v>
      </c>
      <c s="37">
        <v>720</v>
      </c>
      <c s="36">
        <v>0</v>
      </c>
      <c s="36">
        <f>ROUND(G212*H212,6)</f>
      </c>
      <c r="L212" s="38">
        <v>0</v>
      </c>
      <c s="32">
        <f>ROUND(ROUND(L212,2)*ROUND(G212,3),2)</f>
      </c>
      <c s="36" t="s">
        <v>2274</v>
      </c>
      <c>
        <f>(M212*21)/100</f>
      </c>
      <c t="s">
        <v>27</v>
      </c>
    </row>
    <row r="213" spans="1:5" ht="12.75">
      <c r="A213" s="35" t="s">
        <v>58</v>
      </c>
      <c r="E213" s="39" t="s">
        <v>5</v>
      </c>
    </row>
    <row r="214" spans="1:5" ht="12.75">
      <c r="A214" s="35" t="s">
        <v>59</v>
      </c>
      <c r="E214" s="40" t="s">
        <v>5</v>
      </c>
    </row>
    <row r="215" spans="1:5" ht="12.75">
      <c r="A215" t="s">
        <v>60</v>
      </c>
      <c r="E215" s="39" t="s">
        <v>5</v>
      </c>
    </row>
    <row r="216" spans="1:16" ht="25.5">
      <c r="A216" t="s">
        <v>52</v>
      </c>
      <c s="34" t="s">
        <v>291</v>
      </c>
      <c s="34" t="s">
        <v>2342</v>
      </c>
      <c s="35" t="s">
        <v>5</v>
      </c>
      <c s="6" t="s">
        <v>2343</v>
      </c>
      <c s="36" t="s">
        <v>73</v>
      </c>
      <c s="37">
        <v>9.5</v>
      </c>
      <c s="36">
        <v>0</v>
      </c>
      <c s="36">
        <f>ROUND(G216*H216,6)</f>
      </c>
      <c r="L216" s="38">
        <v>0</v>
      </c>
      <c s="32">
        <f>ROUND(ROUND(L216,2)*ROUND(G216,3),2)</f>
      </c>
      <c s="36" t="s">
        <v>2274</v>
      </c>
      <c>
        <f>(M216*21)/100</f>
      </c>
      <c t="s">
        <v>27</v>
      </c>
    </row>
    <row r="217" spans="1:5" ht="12.75">
      <c r="A217" s="35" t="s">
        <v>58</v>
      </c>
      <c r="E217" s="39" t="s">
        <v>5</v>
      </c>
    </row>
    <row r="218" spans="1:5" ht="12.75">
      <c r="A218" s="35" t="s">
        <v>59</v>
      </c>
      <c r="E218" s="40" t="s">
        <v>5</v>
      </c>
    </row>
    <row r="219" spans="1:5" ht="12.75">
      <c r="A219" t="s">
        <v>60</v>
      </c>
      <c r="E219" s="39" t="s">
        <v>5</v>
      </c>
    </row>
    <row r="220" spans="1:16" ht="12.75">
      <c r="A220" t="s">
        <v>52</v>
      </c>
      <c s="34" t="s">
        <v>100</v>
      </c>
      <c s="34" t="s">
        <v>1815</v>
      </c>
      <c s="35" t="s">
        <v>5</v>
      </c>
      <c s="6" t="s">
        <v>1816</v>
      </c>
      <c s="36" t="s">
        <v>80</v>
      </c>
      <c s="37">
        <v>356</v>
      </c>
      <c s="36">
        <v>0</v>
      </c>
      <c s="36">
        <f>ROUND(G220*H220,6)</f>
      </c>
      <c r="L220" s="38">
        <v>0</v>
      </c>
      <c s="32">
        <f>ROUND(ROUND(L220,2)*ROUND(G220,3),2)</f>
      </c>
      <c s="36" t="s">
        <v>2274</v>
      </c>
      <c>
        <f>(M220*21)/100</f>
      </c>
      <c t="s">
        <v>27</v>
      </c>
    </row>
    <row r="221" spans="1:5" ht="12.75">
      <c r="A221" s="35" t="s">
        <v>58</v>
      </c>
      <c r="E221" s="39" t="s">
        <v>5</v>
      </c>
    </row>
    <row r="222" spans="1:5" ht="12.75">
      <c r="A222" s="35" t="s">
        <v>59</v>
      </c>
      <c r="E222" s="40" t="s">
        <v>5</v>
      </c>
    </row>
    <row r="223" spans="1:5" ht="12.75">
      <c r="A223" t="s">
        <v>60</v>
      </c>
      <c r="E223" s="39" t="s">
        <v>5</v>
      </c>
    </row>
    <row r="224" spans="1:16" ht="12.75">
      <c r="A224" t="s">
        <v>52</v>
      </c>
      <c s="34" t="s">
        <v>104</v>
      </c>
      <c s="34" t="s">
        <v>2344</v>
      </c>
      <c s="35" t="s">
        <v>5</v>
      </c>
      <c s="6" t="s">
        <v>2345</v>
      </c>
      <c s="36" t="s">
        <v>80</v>
      </c>
      <c s="37">
        <v>150</v>
      </c>
      <c s="36">
        <v>0</v>
      </c>
      <c s="36">
        <f>ROUND(G224*H224,6)</f>
      </c>
      <c r="L224" s="38">
        <v>0</v>
      </c>
      <c s="32">
        <f>ROUND(ROUND(L224,2)*ROUND(G224,3),2)</f>
      </c>
      <c s="36" t="s">
        <v>2274</v>
      </c>
      <c>
        <f>(M224*21)/100</f>
      </c>
      <c t="s">
        <v>27</v>
      </c>
    </row>
    <row r="225" spans="1:5" ht="12.75">
      <c r="A225" s="35" t="s">
        <v>58</v>
      </c>
      <c r="E225" s="39" t="s">
        <v>5</v>
      </c>
    </row>
    <row r="226" spans="1:5" ht="12.75">
      <c r="A226" s="35" t="s">
        <v>59</v>
      </c>
      <c r="E226" s="40" t="s">
        <v>5</v>
      </c>
    </row>
    <row r="227" spans="1:5" ht="12.75">
      <c r="A227" t="s">
        <v>60</v>
      </c>
      <c r="E227" s="39" t="s">
        <v>5</v>
      </c>
    </row>
    <row r="228" spans="1:16" ht="12.75">
      <c r="A228" t="s">
        <v>52</v>
      </c>
      <c s="34" t="s">
        <v>295</v>
      </c>
      <c s="34" t="s">
        <v>2346</v>
      </c>
      <c s="35" t="s">
        <v>5</v>
      </c>
      <c s="6" t="s">
        <v>2347</v>
      </c>
      <c s="36" t="s">
        <v>80</v>
      </c>
      <c s="37">
        <v>196</v>
      </c>
      <c s="36">
        <v>0</v>
      </c>
      <c s="36">
        <f>ROUND(G228*H228,6)</f>
      </c>
      <c r="L228" s="38">
        <v>0</v>
      </c>
      <c s="32">
        <f>ROUND(ROUND(L228,2)*ROUND(G228,3),2)</f>
      </c>
      <c s="36" t="s">
        <v>2274</v>
      </c>
      <c>
        <f>(M228*21)/100</f>
      </c>
      <c t="s">
        <v>27</v>
      </c>
    </row>
    <row r="229" spans="1:5" ht="12.75">
      <c r="A229" s="35" t="s">
        <v>58</v>
      </c>
      <c r="E229" s="39" t="s">
        <v>5</v>
      </c>
    </row>
    <row r="230" spans="1:5" ht="12.75">
      <c r="A230" s="35" t="s">
        <v>59</v>
      </c>
      <c r="E230" s="40" t="s">
        <v>5</v>
      </c>
    </row>
    <row r="231" spans="1:5" ht="12.75">
      <c r="A231" t="s">
        <v>60</v>
      </c>
      <c r="E231" s="39" t="s">
        <v>5</v>
      </c>
    </row>
    <row r="232" spans="1:16" ht="12.75">
      <c r="A232" t="s">
        <v>52</v>
      </c>
      <c s="34" t="s">
        <v>299</v>
      </c>
      <c s="34" t="s">
        <v>2348</v>
      </c>
      <c s="35" t="s">
        <v>5</v>
      </c>
      <c s="6" t="s">
        <v>2349</v>
      </c>
      <c s="36" t="s">
        <v>80</v>
      </c>
      <c s="37">
        <v>36</v>
      </c>
      <c s="36">
        <v>0</v>
      </c>
      <c s="36">
        <f>ROUND(G232*H232,6)</f>
      </c>
      <c r="L232" s="38">
        <v>0</v>
      </c>
      <c s="32">
        <f>ROUND(ROUND(L232,2)*ROUND(G232,3),2)</f>
      </c>
      <c s="36" t="s">
        <v>2274</v>
      </c>
      <c>
        <f>(M232*21)/100</f>
      </c>
      <c t="s">
        <v>27</v>
      </c>
    </row>
    <row r="233" spans="1:5" ht="12.75">
      <c r="A233" s="35" t="s">
        <v>58</v>
      </c>
      <c r="E233" s="39" t="s">
        <v>5</v>
      </c>
    </row>
    <row r="234" spans="1:5" ht="12.75">
      <c r="A234" s="35" t="s">
        <v>59</v>
      </c>
      <c r="E234" s="40" t="s">
        <v>5</v>
      </c>
    </row>
    <row r="235" spans="1:5" ht="12.75">
      <c r="A235" t="s">
        <v>60</v>
      </c>
      <c r="E235" s="39" t="s">
        <v>5</v>
      </c>
    </row>
    <row r="236" spans="1:16" ht="12.75">
      <c r="A236" t="s">
        <v>52</v>
      </c>
      <c s="34" t="s">
        <v>303</v>
      </c>
      <c s="34" t="s">
        <v>2350</v>
      </c>
      <c s="35" t="s">
        <v>5</v>
      </c>
      <c s="6" t="s">
        <v>2351</v>
      </c>
      <c s="36" t="s">
        <v>80</v>
      </c>
      <c s="37">
        <v>36</v>
      </c>
      <c s="36">
        <v>0</v>
      </c>
      <c s="36">
        <f>ROUND(G236*H236,6)</f>
      </c>
      <c r="L236" s="38">
        <v>0</v>
      </c>
      <c s="32">
        <f>ROUND(ROUND(L236,2)*ROUND(G236,3),2)</f>
      </c>
      <c s="36" t="s">
        <v>2274</v>
      </c>
      <c>
        <f>(M236*21)/100</f>
      </c>
      <c t="s">
        <v>27</v>
      </c>
    </row>
    <row r="237" spans="1:5" ht="12.75">
      <c r="A237" s="35" t="s">
        <v>58</v>
      </c>
      <c r="E237" s="39" t="s">
        <v>5</v>
      </c>
    </row>
    <row r="238" spans="1:5" ht="12.75">
      <c r="A238" s="35" t="s">
        <v>59</v>
      </c>
      <c r="E238" s="40" t="s">
        <v>5</v>
      </c>
    </row>
    <row r="239" spans="1:5" ht="12.75">
      <c r="A239" t="s">
        <v>60</v>
      </c>
      <c r="E239" s="39" t="s">
        <v>5</v>
      </c>
    </row>
    <row r="240" spans="1:16" ht="12.75">
      <c r="A240" t="s">
        <v>52</v>
      </c>
      <c s="34" t="s">
        <v>307</v>
      </c>
      <c s="34" t="s">
        <v>1835</v>
      </c>
      <c s="35" t="s">
        <v>5</v>
      </c>
      <c s="6" t="s">
        <v>1836</v>
      </c>
      <c s="36" t="s">
        <v>80</v>
      </c>
      <c s="37">
        <v>22</v>
      </c>
      <c s="36">
        <v>0</v>
      </c>
      <c s="36">
        <f>ROUND(G240*H240,6)</f>
      </c>
      <c r="L240" s="38">
        <v>0</v>
      </c>
      <c s="32">
        <f>ROUND(ROUND(L240,2)*ROUND(G240,3),2)</f>
      </c>
      <c s="36" t="s">
        <v>2274</v>
      </c>
      <c>
        <f>(M240*21)/100</f>
      </c>
      <c t="s">
        <v>27</v>
      </c>
    </row>
    <row r="241" spans="1:5" ht="12.75">
      <c r="A241" s="35" t="s">
        <v>58</v>
      </c>
      <c r="E241" s="39" t="s">
        <v>5</v>
      </c>
    </row>
    <row r="242" spans="1:5" ht="12.75">
      <c r="A242" s="35" t="s">
        <v>59</v>
      </c>
      <c r="E242" s="40" t="s">
        <v>5</v>
      </c>
    </row>
    <row r="243" spans="1:5" ht="12.75">
      <c r="A243" t="s">
        <v>60</v>
      </c>
      <c r="E243" s="39" t="s">
        <v>5</v>
      </c>
    </row>
    <row r="244" spans="1:16" ht="12.75">
      <c r="A244" t="s">
        <v>52</v>
      </c>
      <c s="34" t="s">
        <v>313</v>
      </c>
      <c s="34" t="s">
        <v>2027</v>
      </c>
      <c s="35" t="s">
        <v>5</v>
      </c>
      <c s="6" t="s">
        <v>2028</v>
      </c>
      <c s="36" t="s">
        <v>56</v>
      </c>
      <c s="37">
        <v>39</v>
      </c>
      <c s="36">
        <v>0</v>
      </c>
      <c s="36">
        <f>ROUND(G244*H244,6)</f>
      </c>
      <c r="L244" s="38">
        <v>0</v>
      </c>
      <c s="32">
        <f>ROUND(ROUND(L244,2)*ROUND(G244,3),2)</f>
      </c>
      <c s="36" t="s">
        <v>2274</v>
      </c>
      <c>
        <f>(M244*21)/100</f>
      </c>
      <c t="s">
        <v>27</v>
      </c>
    </row>
    <row r="245" spans="1:5" ht="12.75">
      <c r="A245" s="35" t="s">
        <v>58</v>
      </c>
      <c r="E245" s="39" t="s">
        <v>5</v>
      </c>
    </row>
    <row r="246" spans="1:5" ht="12.75">
      <c r="A246" s="35" t="s">
        <v>59</v>
      </c>
      <c r="E246" s="40" t="s">
        <v>5</v>
      </c>
    </row>
    <row r="247" spans="1:5" ht="12.75">
      <c r="A247" t="s">
        <v>60</v>
      </c>
      <c r="E247" s="39" t="s">
        <v>5</v>
      </c>
    </row>
    <row r="248" spans="1:16" ht="12.75">
      <c r="A248" t="s">
        <v>52</v>
      </c>
      <c s="34" t="s">
        <v>317</v>
      </c>
      <c s="34" t="s">
        <v>1503</v>
      </c>
      <c s="35" t="s">
        <v>5</v>
      </c>
      <c s="6" t="s">
        <v>1504</v>
      </c>
      <c s="36" t="s">
        <v>56</v>
      </c>
      <c s="37">
        <v>56</v>
      </c>
      <c s="36">
        <v>0</v>
      </c>
      <c s="36">
        <f>ROUND(G248*H248,6)</f>
      </c>
      <c r="L248" s="38">
        <v>0</v>
      </c>
      <c s="32">
        <f>ROUND(ROUND(L248,2)*ROUND(G248,3),2)</f>
      </c>
      <c s="36" t="s">
        <v>2274</v>
      </c>
      <c>
        <f>(M248*21)/100</f>
      </c>
      <c t="s">
        <v>27</v>
      </c>
    </row>
    <row r="249" spans="1:5" ht="12.75">
      <c r="A249" s="35" t="s">
        <v>58</v>
      </c>
      <c r="E249" s="39" t="s">
        <v>5</v>
      </c>
    </row>
    <row r="250" spans="1:5" ht="12.75">
      <c r="A250" s="35" t="s">
        <v>59</v>
      </c>
      <c r="E250" s="40" t="s">
        <v>5</v>
      </c>
    </row>
    <row r="251" spans="1:5" ht="12.75">
      <c r="A251" t="s">
        <v>60</v>
      </c>
      <c r="E251" s="39" t="s">
        <v>5</v>
      </c>
    </row>
    <row r="252" spans="1:13" ht="12.75">
      <c r="A252" t="s">
        <v>49</v>
      </c>
      <c r="C252" s="31" t="s">
        <v>367</v>
      </c>
      <c r="E252" s="33" t="s">
        <v>2352</v>
      </c>
      <c r="J252" s="32">
        <f>0</f>
      </c>
      <c s="32">
        <f>0</f>
      </c>
      <c s="32">
        <f>0+L253+L257+L261</f>
      </c>
      <c s="32">
        <f>0+M253+M257+M261</f>
      </c>
    </row>
    <row r="253" spans="1:16" ht="38.25">
      <c r="A253" t="s">
        <v>52</v>
      </c>
      <c s="34" t="s">
        <v>321</v>
      </c>
      <c s="34" t="s">
        <v>1509</v>
      </c>
      <c s="35" t="s">
        <v>1510</v>
      </c>
      <c s="6" t="s">
        <v>2353</v>
      </c>
      <c s="36" t="s">
        <v>373</v>
      </c>
      <c s="37">
        <v>3652.2</v>
      </c>
      <c s="36">
        <v>0</v>
      </c>
      <c s="36">
        <f>ROUND(G253*H253,6)</f>
      </c>
      <c r="L253" s="38">
        <v>0</v>
      </c>
      <c s="32">
        <f>ROUND(ROUND(L253,2)*ROUND(G253,3),2)</f>
      </c>
      <c s="36" t="s">
        <v>350</v>
      </c>
      <c>
        <f>(M253*21)/100</f>
      </c>
      <c t="s">
        <v>27</v>
      </c>
    </row>
    <row r="254" spans="1:5" ht="12.75">
      <c r="A254" s="35" t="s">
        <v>58</v>
      </c>
      <c r="E254" s="39" t="s">
        <v>5</v>
      </c>
    </row>
    <row r="255" spans="1:5" ht="12.75">
      <c r="A255" s="35" t="s">
        <v>59</v>
      </c>
      <c r="E255" s="40" t="s">
        <v>5</v>
      </c>
    </row>
    <row r="256" spans="1:5" ht="12.75">
      <c r="A256" t="s">
        <v>60</v>
      </c>
      <c r="E256" s="39" t="s">
        <v>5</v>
      </c>
    </row>
    <row r="257" spans="1:16" ht="25.5">
      <c r="A257" t="s">
        <v>52</v>
      </c>
      <c s="34" t="s">
        <v>325</v>
      </c>
      <c s="34" t="s">
        <v>1857</v>
      </c>
      <c s="35" t="s">
        <v>1858</v>
      </c>
      <c s="6" t="s">
        <v>2354</v>
      </c>
      <c s="36" t="s">
        <v>373</v>
      </c>
      <c s="37">
        <v>135.125</v>
      </c>
      <c s="36">
        <v>0</v>
      </c>
      <c s="36">
        <f>ROUND(G257*H257,6)</f>
      </c>
      <c r="L257" s="38">
        <v>0</v>
      </c>
      <c s="32">
        <f>ROUND(ROUND(L257,2)*ROUND(G257,3),2)</f>
      </c>
      <c s="36" t="s">
        <v>350</v>
      </c>
      <c>
        <f>(M257*21)/100</f>
      </c>
      <c t="s">
        <v>27</v>
      </c>
    </row>
    <row r="258" spans="1:5" ht="12.75">
      <c r="A258" s="35" t="s">
        <v>58</v>
      </c>
      <c r="E258" s="39" t="s">
        <v>5</v>
      </c>
    </row>
    <row r="259" spans="1:5" ht="12.75">
      <c r="A259" s="35" t="s">
        <v>59</v>
      </c>
      <c r="E259" s="40" t="s">
        <v>5</v>
      </c>
    </row>
    <row r="260" spans="1:5" ht="12.75">
      <c r="A260" t="s">
        <v>60</v>
      </c>
      <c r="E260" s="39" t="s">
        <v>5</v>
      </c>
    </row>
    <row r="261" spans="1:16" ht="25.5">
      <c r="A261" t="s">
        <v>52</v>
      </c>
      <c s="34" t="s">
        <v>329</v>
      </c>
      <c s="34" t="s">
        <v>377</v>
      </c>
      <c s="35" t="s">
        <v>378</v>
      </c>
      <c s="6" t="s">
        <v>2355</v>
      </c>
      <c s="36" t="s">
        <v>373</v>
      </c>
      <c s="37">
        <v>69.55</v>
      </c>
      <c s="36">
        <v>0</v>
      </c>
      <c s="36">
        <f>ROUND(G261*H261,6)</f>
      </c>
      <c r="L261" s="38">
        <v>0</v>
      </c>
      <c s="32">
        <f>ROUND(ROUND(L261,2)*ROUND(G261,3),2)</f>
      </c>
      <c s="36" t="s">
        <v>350</v>
      </c>
      <c>
        <f>(M261*21)/100</f>
      </c>
      <c t="s">
        <v>27</v>
      </c>
    </row>
    <row r="262" spans="1:5" ht="12.75">
      <c r="A262" s="35" t="s">
        <v>58</v>
      </c>
      <c r="E262" s="39" t="s">
        <v>5</v>
      </c>
    </row>
    <row r="263" spans="1:5" ht="12.75">
      <c r="A263" s="35" t="s">
        <v>59</v>
      </c>
      <c r="E263" s="40" t="s">
        <v>5</v>
      </c>
    </row>
    <row r="264" spans="1:5" ht="12.75">
      <c r="A264" t="s">
        <v>60</v>
      </c>
      <c r="E264" s="39" t="s">
        <v>5</v>
      </c>
    </row>
    <row r="265" spans="1:13" ht="12.75">
      <c r="A265" t="s">
        <v>46</v>
      </c>
      <c r="C265" s="31" t="s">
        <v>2356</v>
      </c>
      <c r="E265" s="33" t="s">
        <v>2357</v>
      </c>
      <c r="J265" s="32">
        <f>0+J266+J271+J360+J377+J382+J443+J468+J549</f>
      </c>
      <c s="32">
        <f>0+K266+K271+K360+K377+K382+K443+K468+K549</f>
      </c>
      <c s="32">
        <f>0+L266+L271+L360+L377+L382+L443+L468+L549</f>
      </c>
      <c s="32">
        <f>0+M266+M271+M360+M377+M382+M443+M468+M549</f>
      </c>
    </row>
    <row r="266" spans="1:13" ht="12.75">
      <c r="A266" t="s">
        <v>49</v>
      </c>
      <c r="C266" s="31" t="s">
        <v>605</v>
      </c>
      <c r="E266" s="33" t="s">
        <v>606</v>
      </c>
      <c r="J266" s="32">
        <f>0</f>
      </c>
      <c s="32">
        <f>0</f>
      </c>
      <c s="32">
        <f>0+L267</f>
      </c>
      <c s="32">
        <f>0+M267</f>
      </c>
    </row>
    <row r="267" spans="1:16" ht="12.75">
      <c r="A267" t="s">
        <v>52</v>
      </c>
      <c s="34" t="s">
        <v>53</v>
      </c>
      <c s="34" t="s">
        <v>2272</v>
      </c>
      <c s="35" t="s">
        <v>5</v>
      </c>
      <c s="6" t="s">
        <v>2273</v>
      </c>
      <c s="36" t="s">
        <v>56</v>
      </c>
      <c s="37">
        <v>65.25</v>
      </c>
      <c s="36">
        <v>0</v>
      </c>
      <c s="36">
        <f>ROUND(G267*H267,6)</f>
      </c>
      <c r="L267" s="38">
        <v>0</v>
      </c>
      <c s="32">
        <f>ROUND(ROUND(L267,2)*ROUND(G267,3),2)</f>
      </c>
      <c s="36" t="s">
        <v>57</v>
      </c>
      <c>
        <f>(M267*21)/100</f>
      </c>
      <c t="s">
        <v>27</v>
      </c>
    </row>
    <row r="268" spans="1:5" ht="12.75">
      <c r="A268" s="35" t="s">
        <v>58</v>
      </c>
      <c r="E268" s="39" t="s">
        <v>5</v>
      </c>
    </row>
    <row r="269" spans="1:5" ht="25.5">
      <c r="A269" s="35" t="s">
        <v>59</v>
      </c>
      <c r="E269" s="40" t="s">
        <v>2358</v>
      </c>
    </row>
    <row r="270" spans="1:5" ht="38.25">
      <c r="A270" t="s">
        <v>60</v>
      </c>
      <c r="E270" s="39" t="s">
        <v>2359</v>
      </c>
    </row>
    <row r="271" spans="1:13" ht="12.75">
      <c r="A271" t="s">
        <v>49</v>
      </c>
      <c r="C271" s="31" t="s">
        <v>53</v>
      </c>
      <c r="E271" s="33" t="s">
        <v>412</v>
      </c>
      <c r="J271" s="32">
        <f>0</f>
      </c>
      <c s="32">
        <f>0</f>
      </c>
      <c s="32">
        <f>0+L272+L276+L280+L284+L288+L292+L296+L300+L304+L308+L312+L316+L320+L324+L328+L332+L336+L340+L344+L348+L352+L356</f>
      </c>
      <c s="32">
        <f>0+M272+M276+M280+M284+M288+M292+M296+M300+M304+M308+M312+M316+M320+M324+M328+M332+M336+M340+M344+M348+M352+M356</f>
      </c>
    </row>
    <row r="272" spans="1:16" ht="12.75">
      <c r="A272" t="s">
        <v>52</v>
      </c>
      <c s="34" t="s">
        <v>27</v>
      </c>
      <c s="34" t="s">
        <v>2115</v>
      </c>
      <c s="35" t="s">
        <v>5</v>
      </c>
      <c s="6" t="s">
        <v>2116</v>
      </c>
      <c s="36" t="s">
        <v>73</v>
      </c>
      <c s="37">
        <v>840</v>
      </c>
      <c s="36">
        <v>0</v>
      </c>
      <c s="36">
        <f>ROUND(G272*H272,6)</f>
      </c>
      <c r="L272" s="38">
        <v>0</v>
      </c>
      <c s="32">
        <f>ROUND(ROUND(L272,2)*ROUND(G272,3),2)</f>
      </c>
      <c s="36" t="s">
        <v>57</v>
      </c>
      <c>
        <f>(M272*21)/100</f>
      </c>
      <c t="s">
        <v>27</v>
      </c>
    </row>
    <row r="273" spans="1:5" ht="12.75">
      <c r="A273" s="35" t="s">
        <v>58</v>
      </c>
      <c r="E273" s="39" t="s">
        <v>5</v>
      </c>
    </row>
    <row r="274" spans="1:5" ht="12.75">
      <c r="A274" s="35" t="s">
        <v>59</v>
      </c>
      <c r="E274" s="40" t="s">
        <v>2360</v>
      </c>
    </row>
    <row r="275" spans="1:5" ht="12.75">
      <c r="A275" t="s">
        <v>60</v>
      </c>
      <c r="E275" s="39" t="s">
        <v>2117</v>
      </c>
    </row>
    <row r="276" spans="1:16" ht="12.75">
      <c r="A276" t="s">
        <v>52</v>
      </c>
      <c s="34" t="s">
        <v>26</v>
      </c>
      <c s="34" t="s">
        <v>1012</v>
      </c>
      <c s="35" t="s">
        <v>5</v>
      </c>
      <c s="6" t="s">
        <v>1013</v>
      </c>
      <c s="36" t="s">
        <v>56</v>
      </c>
      <c s="37">
        <v>14.75</v>
      </c>
      <c s="36">
        <v>0</v>
      </c>
      <c s="36">
        <f>ROUND(G276*H276,6)</f>
      </c>
      <c r="L276" s="38">
        <v>0</v>
      </c>
      <c s="32">
        <f>ROUND(ROUND(L276,2)*ROUND(G276,3),2)</f>
      </c>
      <c s="36" t="s">
        <v>57</v>
      </c>
      <c>
        <f>(M276*21)/100</f>
      </c>
      <c t="s">
        <v>27</v>
      </c>
    </row>
    <row r="277" spans="1:5" ht="12.75">
      <c r="A277" s="35" t="s">
        <v>58</v>
      </c>
      <c r="E277" s="39" t="s">
        <v>5</v>
      </c>
    </row>
    <row r="278" spans="1:5" ht="12.75">
      <c r="A278" s="35" t="s">
        <v>59</v>
      </c>
      <c r="E278" s="40" t="s">
        <v>2361</v>
      </c>
    </row>
    <row r="279" spans="1:5" ht="63.75">
      <c r="A279" t="s">
        <v>60</v>
      </c>
      <c r="E279" s="39" t="s">
        <v>2362</v>
      </c>
    </row>
    <row r="280" spans="1:16" ht="25.5">
      <c r="A280" t="s">
        <v>52</v>
      </c>
      <c s="34" t="s">
        <v>70</v>
      </c>
      <c s="34" t="s">
        <v>2275</v>
      </c>
      <c s="35" t="s">
        <v>5</v>
      </c>
      <c s="6" t="s">
        <v>2276</v>
      </c>
      <c s="36" t="s">
        <v>56</v>
      </c>
      <c s="37">
        <v>44.4</v>
      </c>
      <c s="36">
        <v>0</v>
      </c>
      <c s="36">
        <f>ROUND(G280*H280,6)</f>
      </c>
      <c r="L280" s="38">
        <v>0</v>
      </c>
      <c s="32">
        <f>ROUND(ROUND(L280,2)*ROUND(G280,3),2)</f>
      </c>
      <c s="36" t="s">
        <v>57</v>
      </c>
      <c>
        <f>(M280*21)/100</f>
      </c>
      <c t="s">
        <v>27</v>
      </c>
    </row>
    <row r="281" spans="1:5" ht="12.75">
      <c r="A281" s="35" t="s">
        <v>58</v>
      </c>
      <c r="E281" s="39" t="s">
        <v>5</v>
      </c>
    </row>
    <row r="282" spans="1:5" ht="12.75">
      <c r="A282" s="35" t="s">
        <v>59</v>
      </c>
      <c r="E282" s="40" t="s">
        <v>2363</v>
      </c>
    </row>
    <row r="283" spans="1:5" ht="63.75">
      <c r="A283" t="s">
        <v>60</v>
      </c>
      <c r="E283" s="39" t="s">
        <v>2362</v>
      </c>
    </row>
    <row r="284" spans="1:16" ht="12.75">
      <c r="A284" t="s">
        <v>52</v>
      </c>
      <c s="34" t="s">
        <v>110</v>
      </c>
      <c s="34" t="s">
        <v>2277</v>
      </c>
      <c s="35" t="s">
        <v>5</v>
      </c>
      <c s="6" t="s">
        <v>2278</v>
      </c>
      <c s="36" t="s">
        <v>80</v>
      </c>
      <c s="37">
        <v>76</v>
      </c>
      <c s="36">
        <v>0</v>
      </c>
      <c s="36">
        <f>ROUND(G284*H284,6)</f>
      </c>
      <c r="L284" s="38">
        <v>0</v>
      </c>
      <c s="32">
        <f>ROUND(ROUND(L284,2)*ROUND(G284,3),2)</f>
      </c>
      <c s="36" t="s">
        <v>57</v>
      </c>
      <c>
        <f>(M284*21)/100</f>
      </c>
      <c t="s">
        <v>27</v>
      </c>
    </row>
    <row r="285" spans="1:5" ht="12.75">
      <c r="A285" s="35" t="s">
        <v>58</v>
      </c>
      <c r="E285" s="39" t="s">
        <v>5</v>
      </c>
    </row>
    <row r="286" spans="1:5" ht="12.75">
      <c r="A286" s="35" t="s">
        <v>59</v>
      </c>
      <c r="E286" s="40" t="s">
        <v>2364</v>
      </c>
    </row>
    <row r="287" spans="1:5" ht="63.75">
      <c r="A287" t="s">
        <v>60</v>
      </c>
      <c r="E287" s="39" t="s">
        <v>2362</v>
      </c>
    </row>
    <row r="288" spans="1:16" ht="12.75">
      <c r="A288" t="s">
        <v>52</v>
      </c>
      <c s="34" t="s">
        <v>115</v>
      </c>
      <c s="34" t="s">
        <v>2279</v>
      </c>
      <c s="35" t="s">
        <v>5</v>
      </c>
      <c s="6" t="s">
        <v>2280</v>
      </c>
      <c s="36" t="s">
        <v>80</v>
      </c>
      <c s="37">
        <v>76</v>
      </c>
      <c s="36">
        <v>0</v>
      </c>
      <c s="36">
        <f>ROUND(G288*H288,6)</f>
      </c>
      <c r="L288" s="38">
        <v>0</v>
      </c>
      <c s="32">
        <f>ROUND(ROUND(L288,2)*ROUND(G288,3),2)</f>
      </c>
      <c s="36" t="s">
        <v>57</v>
      </c>
      <c>
        <f>(M288*21)/100</f>
      </c>
      <c t="s">
        <v>27</v>
      </c>
    </row>
    <row r="289" spans="1:5" ht="12.75">
      <c r="A289" s="35" t="s">
        <v>58</v>
      </c>
      <c r="E289" s="39" t="s">
        <v>5</v>
      </c>
    </row>
    <row r="290" spans="1:5" ht="12.75">
      <c r="A290" s="35" t="s">
        <v>59</v>
      </c>
      <c r="E290" s="40" t="s">
        <v>2364</v>
      </c>
    </row>
    <row r="291" spans="1:5" ht="63.75">
      <c r="A291" t="s">
        <v>60</v>
      </c>
      <c r="E291" s="39" t="s">
        <v>2362</v>
      </c>
    </row>
    <row r="292" spans="1:16" ht="12.75">
      <c r="A292" t="s">
        <v>52</v>
      </c>
      <c s="34" t="s">
        <v>75</v>
      </c>
      <c s="34" t="s">
        <v>2365</v>
      </c>
      <c s="35" t="s">
        <v>5</v>
      </c>
      <c s="6" t="s">
        <v>2366</v>
      </c>
      <c s="36" t="s">
        <v>73</v>
      </c>
      <c s="37">
        <v>513</v>
      </c>
      <c s="36">
        <v>0</v>
      </c>
      <c s="36">
        <f>ROUND(G292*H292,6)</f>
      </c>
      <c r="L292" s="38">
        <v>0</v>
      </c>
      <c s="32">
        <f>ROUND(ROUND(L292,2)*ROUND(G292,3),2)</f>
      </c>
      <c s="36" t="s">
        <v>57</v>
      </c>
      <c>
        <f>(M292*21)/100</f>
      </c>
      <c t="s">
        <v>27</v>
      </c>
    </row>
    <row r="293" spans="1:5" ht="12.75">
      <c r="A293" s="35" t="s">
        <v>58</v>
      </c>
      <c r="E293" s="39" t="s">
        <v>5</v>
      </c>
    </row>
    <row r="294" spans="1:5" ht="12.75">
      <c r="A294" s="35" t="s">
        <v>59</v>
      </c>
      <c r="E294" s="40" t="s">
        <v>2367</v>
      </c>
    </row>
    <row r="295" spans="1:5" ht="63.75">
      <c r="A295" t="s">
        <v>60</v>
      </c>
      <c r="E295" s="39" t="s">
        <v>2362</v>
      </c>
    </row>
    <row r="296" spans="1:16" ht="12.75">
      <c r="A296" t="s">
        <v>52</v>
      </c>
      <c s="34" t="s">
        <v>122</v>
      </c>
      <c s="34" t="s">
        <v>2281</v>
      </c>
      <c s="35" t="s">
        <v>5</v>
      </c>
      <c s="6" t="s">
        <v>2282</v>
      </c>
      <c s="36" t="s">
        <v>56</v>
      </c>
      <c s="37">
        <v>1413</v>
      </c>
      <c s="36">
        <v>0</v>
      </c>
      <c s="36">
        <f>ROUND(G296*H296,6)</f>
      </c>
      <c r="L296" s="38">
        <v>0</v>
      </c>
      <c s="32">
        <f>ROUND(ROUND(L296,2)*ROUND(G296,3),2)</f>
      </c>
      <c s="36" t="s">
        <v>57</v>
      </c>
      <c>
        <f>(M296*21)/100</f>
      </c>
      <c t="s">
        <v>27</v>
      </c>
    </row>
    <row r="297" spans="1:5" ht="12.75">
      <c r="A297" s="35" t="s">
        <v>58</v>
      </c>
      <c r="E297" s="39" t="s">
        <v>5</v>
      </c>
    </row>
    <row r="298" spans="1:5" ht="12.75">
      <c r="A298" s="35" t="s">
        <v>59</v>
      </c>
      <c r="E298" s="40" t="s">
        <v>2368</v>
      </c>
    </row>
    <row r="299" spans="1:5" ht="382.5">
      <c r="A299" t="s">
        <v>60</v>
      </c>
      <c r="E299" s="39" t="s">
        <v>2369</v>
      </c>
    </row>
    <row r="300" spans="1:16" ht="12.75">
      <c r="A300" t="s">
        <v>52</v>
      </c>
      <c s="34" t="s">
        <v>126</v>
      </c>
      <c s="34" t="s">
        <v>2283</v>
      </c>
      <c s="35" t="s">
        <v>5</v>
      </c>
      <c s="6" t="s">
        <v>2284</v>
      </c>
      <c s="36" t="s">
        <v>56</v>
      </c>
      <c s="37">
        <v>8</v>
      </c>
      <c s="36">
        <v>0</v>
      </c>
      <c s="36">
        <f>ROUND(G300*H300,6)</f>
      </c>
      <c r="L300" s="38">
        <v>0</v>
      </c>
      <c s="32">
        <f>ROUND(ROUND(L300,2)*ROUND(G300,3),2)</f>
      </c>
      <c s="36" t="s">
        <v>57</v>
      </c>
      <c>
        <f>(M300*21)/100</f>
      </c>
      <c t="s">
        <v>27</v>
      </c>
    </row>
    <row r="301" spans="1:5" ht="12.75">
      <c r="A301" s="35" t="s">
        <v>58</v>
      </c>
      <c r="E301" s="39" t="s">
        <v>5</v>
      </c>
    </row>
    <row r="302" spans="1:5" ht="12.75">
      <c r="A302" s="35" t="s">
        <v>59</v>
      </c>
      <c r="E302" s="40" t="s">
        <v>2370</v>
      </c>
    </row>
    <row r="303" spans="1:5" ht="382.5">
      <c r="A303" t="s">
        <v>60</v>
      </c>
      <c r="E303" s="39" t="s">
        <v>2369</v>
      </c>
    </row>
    <row r="304" spans="1:16" ht="12.75">
      <c r="A304" t="s">
        <v>52</v>
      </c>
      <c s="34" t="s">
        <v>130</v>
      </c>
      <c s="34" t="s">
        <v>2285</v>
      </c>
      <c s="35" t="s">
        <v>5</v>
      </c>
      <c s="6" t="s">
        <v>2286</v>
      </c>
      <c s="36" t="s">
        <v>56</v>
      </c>
      <c s="37">
        <v>65.25</v>
      </c>
      <c s="36">
        <v>0</v>
      </c>
      <c s="36">
        <f>ROUND(G304*H304,6)</f>
      </c>
      <c r="L304" s="38">
        <v>0</v>
      </c>
      <c s="32">
        <f>ROUND(ROUND(L304,2)*ROUND(G304,3),2)</f>
      </c>
      <c s="36" t="s">
        <v>57</v>
      </c>
      <c>
        <f>(M304*21)/100</f>
      </c>
      <c t="s">
        <v>27</v>
      </c>
    </row>
    <row r="305" spans="1:5" ht="12.75">
      <c r="A305" s="35" t="s">
        <v>58</v>
      </c>
      <c r="E305" s="39" t="s">
        <v>5</v>
      </c>
    </row>
    <row r="306" spans="1:5" ht="51">
      <c r="A306" s="35" t="s">
        <v>59</v>
      </c>
      <c r="E306" s="40" t="s">
        <v>2371</v>
      </c>
    </row>
    <row r="307" spans="1:5" ht="318.75">
      <c r="A307" t="s">
        <v>60</v>
      </c>
      <c r="E307" s="39" t="s">
        <v>2372</v>
      </c>
    </row>
    <row r="308" spans="1:16" ht="12.75">
      <c r="A308" t="s">
        <v>52</v>
      </c>
      <c s="34" t="s">
        <v>134</v>
      </c>
      <c s="34" t="s">
        <v>2287</v>
      </c>
      <c s="35" t="s">
        <v>5</v>
      </c>
      <c s="6" t="s">
        <v>2288</v>
      </c>
      <c s="36" t="s">
        <v>1471</v>
      </c>
      <c s="37">
        <v>652.5</v>
      </c>
      <c s="36">
        <v>0</v>
      </c>
      <c s="36">
        <f>ROUND(G308*H308,6)</f>
      </c>
      <c r="L308" s="38">
        <v>0</v>
      </c>
      <c s="32">
        <f>ROUND(ROUND(L308,2)*ROUND(G308,3),2)</f>
      </c>
      <c s="36" t="s">
        <v>57</v>
      </c>
      <c>
        <f>(M308*21)/100</f>
      </c>
      <c t="s">
        <v>27</v>
      </c>
    </row>
    <row r="309" spans="1:5" ht="12.75">
      <c r="A309" s="35" t="s">
        <v>58</v>
      </c>
      <c r="E309" s="39" t="s">
        <v>5</v>
      </c>
    </row>
    <row r="310" spans="1:5" ht="25.5">
      <c r="A310" s="35" t="s">
        <v>59</v>
      </c>
      <c r="E310" s="40" t="s">
        <v>2373</v>
      </c>
    </row>
    <row r="311" spans="1:5" ht="25.5">
      <c r="A311" t="s">
        <v>60</v>
      </c>
      <c r="E311" s="39" t="s">
        <v>1661</v>
      </c>
    </row>
    <row r="312" spans="1:16" ht="12.75">
      <c r="A312" t="s">
        <v>52</v>
      </c>
      <c s="34" t="s">
        <v>138</v>
      </c>
      <c s="34" t="s">
        <v>413</v>
      </c>
      <c s="35" t="s">
        <v>5</v>
      </c>
      <c s="6" t="s">
        <v>414</v>
      </c>
      <c s="36" t="s">
        <v>56</v>
      </c>
      <c s="37">
        <v>24</v>
      </c>
      <c s="36">
        <v>0</v>
      </c>
      <c s="36">
        <f>ROUND(G312*H312,6)</f>
      </c>
      <c r="L312" s="38">
        <v>0</v>
      </c>
      <c s="32">
        <f>ROUND(ROUND(L312,2)*ROUND(G312,3),2)</f>
      </c>
      <c s="36" t="s">
        <v>57</v>
      </c>
      <c>
        <f>(M312*21)/100</f>
      </c>
      <c t="s">
        <v>27</v>
      </c>
    </row>
    <row r="313" spans="1:5" ht="12.75">
      <c r="A313" s="35" t="s">
        <v>58</v>
      </c>
      <c r="E313" s="39" t="s">
        <v>5</v>
      </c>
    </row>
    <row r="314" spans="1:5" ht="38.25">
      <c r="A314" s="35" t="s">
        <v>59</v>
      </c>
      <c r="E314" s="40" t="s">
        <v>2374</v>
      </c>
    </row>
    <row r="315" spans="1:5" ht="344.25">
      <c r="A315" t="s">
        <v>60</v>
      </c>
      <c r="E315" s="39" t="s">
        <v>2375</v>
      </c>
    </row>
    <row r="316" spans="1:16" ht="12.75">
      <c r="A316" t="s">
        <v>52</v>
      </c>
      <c s="34" t="s">
        <v>143</v>
      </c>
      <c s="34" t="s">
        <v>2289</v>
      </c>
      <c s="35" t="s">
        <v>5</v>
      </c>
      <c s="6" t="s">
        <v>2290</v>
      </c>
      <c s="36" t="s">
        <v>56</v>
      </c>
      <c s="37">
        <v>44.4</v>
      </c>
      <c s="36">
        <v>0</v>
      </c>
      <c s="36">
        <f>ROUND(G316*H316,6)</f>
      </c>
      <c r="L316" s="38">
        <v>0</v>
      </c>
      <c s="32">
        <f>ROUND(ROUND(L316,2)*ROUND(G316,3),2)</f>
      </c>
      <c s="36" t="s">
        <v>57</v>
      </c>
      <c>
        <f>(M316*21)/100</f>
      </c>
      <c t="s">
        <v>27</v>
      </c>
    </row>
    <row r="317" spans="1:5" ht="12.75">
      <c r="A317" s="35" t="s">
        <v>58</v>
      </c>
      <c r="E317" s="39" t="s">
        <v>5</v>
      </c>
    </row>
    <row r="318" spans="1:5" ht="25.5">
      <c r="A318" s="35" t="s">
        <v>59</v>
      </c>
      <c r="E318" s="40" t="s">
        <v>2376</v>
      </c>
    </row>
    <row r="319" spans="1:5" ht="267.75">
      <c r="A319" t="s">
        <v>60</v>
      </c>
      <c r="E319" s="39" t="s">
        <v>1686</v>
      </c>
    </row>
    <row r="320" spans="1:16" ht="12.75">
      <c r="A320" t="s">
        <v>52</v>
      </c>
      <c s="34" t="s">
        <v>147</v>
      </c>
      <c s="34" t="s">
        <v>1666</v>
      </c>
      <c s="35" t="s">
        <v>5</v>
      </c>
      <c s="6" t="s">
        <v>1667</v>
      </c>
      <c s="36" t="s">
        <v>56</v>
      </c>
      <c s="37">
        <v>1563</v>
      </c>
      <c s="36">
        <v>0</v>
      </c>
      <c s="36">
        <f>ROUND(G320*H320,6)</f>
      </c>
      <c r="L320" s="38">
        <v>0</v>
      </c>
      <c s="32">
        <f>ROUND(ROUND(L320,2)*ROUND(G320,3),2)</f>
      </c>
      <c s="36" t="s">
        <v>57</v>
      </c>
      <c>
        <f>(M320*21)/100</f>
      </c>
      <c t="s">
        <v>27</v>
      </c>
    </row>
    <row r="321" spans="1:5" ht="12.75">
      <c r="A321" s="35" t="s">
        <v>58</v>
      </c>
      <c r="E321" s="39" t="s">
        <v>5</v>
      </c>
    </row>
    <row r="322" spans="1:5" ht="12.75">
      <c r="A322" s="35" t="s">
        <v>59</v>
      </c>
      <c r="E322" s="40" t="s">
        <v>2377</v>
      </c>
    </row>
    <row r="323" spans="1:5" ht="191.25">
      <c r="A323" t="s">
        <v>60</v>
      </c>
      <c r="E323" s="39" t="s">
        <v>2124</v>
      </c>
    </row>
    <row r="324" spans="1:16" ht="12.75">
      <c r="A324" t="s">
        <v>52</v>
      </c>
      <c s="34" t="s">
        <v>151</v>
      </c>
      <c s="34" t="s">
        <v>2291</v>
      </c>
      <c s="35" t="s">
        <v>5</v>
      </c>
      <c s="6" t="s">
        <v>2292</v>
      </c>
      <c s="36" t="s">
        <v>56</v>
      </c>
      <c s="37">
        <v>8</v>
      </c>
      <c s="36">
        <v>0</v>
      </c>
      <c s="36">
        <f>ROUND(G324*H324,6)</f>
      </c>
      <c r="L324" s="38">
        <v>0</v>
      </c>
      <c s="32">
        <f>ROUND(ROUND(L324,2)*ROUND(G324,3),2)</f>
      </c>
      <c s="36" t="s">
        <v>57</v>
      </c>
      <c>
        <f>(M324*21)/100</f>
      </c>
      <c t="s">
        <v>27</v>
      </c>
    </row>
    <row r="325" spans="1:5" ht="12.75">
      <c r="A325" s="35" t="s">
        <v>58</v>
      </c>
      <c r="E325" s="39" t="s">
        <v>5</v>
      </c>
    </row>
    <row r="326" spans="1:5" ht="12.75">
      <c r="A326" s="35" t="s">
        <v>59</v>
      </c>
      <c r="E326" s="40" t="s">
        <v>2370</v>
      </c>
    </row>
    <row r="327" spans="1:5" ht="242.25">
      <c r="A327" t="s">
        <v>60</v>
      </c>
      <c r="E327" s="39" t="s">
        <v>2378</v>
      </c>
    </row>
    <row r="328" spans="1:16" ht="12.75">
      <c r="A328" t="s">
        <v>52</v>
      </c>
      <c s="34" t="s">
        <v>155</v>
      </c>
      <c s="34" t="s">
        <v>2126</v>
      </c>
      <c s="35" t="s">
        <v>5</v>
      </c>
      <c s="6" t="s">
        <v>2127</v>
      </c>
      <c s="36" t="s">
        <v>56</v>
      </c>
      <c s="37">
        <v>13.2</v>
      </c>
      <c s="36">
        <v>0</v>
      </c>
      <c s="36">
        <f>ROUND(G328*H328,6)</f>
      </c>
      <c r="L328" s="38">
        <v>0</v>
      </c>
      <c s="32">
        <f>ROUND(ROUND(L328,2)*ROUND(G328,3),2)</f>
      </c>
      <c s="36" t="s">
        <v>57</v>
      </c>
      <c>
        <f>(M328*21)/100</f>
      </c>
      <c t="s">
        <v>27</v>
      </c>
    </row>
    <row r="329" spans="1:5" ht="12.75">
      <c r="A329" s="35" t="s">
        <v>58</v>
      </c>
      <c r="E329" s="39" t="s">
        <v>5</v>
      </c>
    </row>
    <row r="330" spans="1:5" ht="12.75">
      <c r="A330" s="35" t="s">
        <v>59</v>
      </c>
      <c r="E330" s="40" t="s">
        <v>2379</v>
      </c>
    </row>
    <row r="331" spans="1:5" ht="242.25">
      <c r="A331" t="s">
        <v>60</v>
      </c>
      <c r="E331" s="39" t="s">
        <v>2128</v>
      </c>
    </row>
    <row r="332" spans="1:16" ht="12.75">
      <c r="A332" t="s">
        <v>52</v>
      </c>
      <c s="34" t="s">
        <v>77</v>
      </c>
      <c s="34" t="s">
        <v>1575</v>
      </c>
      <c s="35" t="s">
        <v>5</v>
      </c>
      <c s="6" t="s">
        <v>1576</v>
      </c>
      <c s="36" t="s">
        <v>56</v>
      </c>
      <c s="37">
        <v>3.92</v>
      </c>
      <c s="36">
        <v>0</v>
      </c>
      <c s="36">
        <f>ROUND(G332*H332,6)</f>
      </c>
      <c r="L332" s="38">
        <v>0</v>
      </c>
      <c s="32">
        <f>ROUND(ROUND(L332,2)*ROUND(G332,3),2)</f>
      </c>
      <c s="36" t="s">
        <v>57</v>
      </c>
      <c>
        <f>(M332*21)/100</f>
      </c>
      <c t="s">
        <v>27</v>
      </c>
    </row>
    <row r="333" spans="1:5" ht="12.75">
      <c r="A333" s="35" t="s">
        <v>58</v>
      </c>
      <c r="E333" s="39" t="s">
        <v>5</v>
      </c>
    </row>
    <row r="334" spans="1:5" ht="25.5">
      <c r="A334" s="35" t="s">
        <v>59</v>
      </c>
      <c r="E334" s="40" t="s">
        <v>2380</v>
      </c>
    </row>
    <row r="335" spans="1:5" ht="306">
      <c r="A335" t="s">
        <v>60</v>
      </c>
      <c r="E335" s="39" t="s">
        <v>2129</v>
      </c>
    </row>
    <row r="336" spans="1:16" ht="12.75">
      <c r="A336" t="s">
        <v>52</v>
      </c>
      <c s="34" t="s">
        <v>82</v>
      </c>
      <c s="34" t="s">
        <v>1578</v>
      </c>
      <c s="35" t="s">
        <v>5</v>
      </c>
      <c s="6" t="s">
        <v>1579</v>
      </c>
      <c s="36" t="s">
        <v>73</v>
      </c>
      <c s="37">
        <v>1891</v>
      </c>
      <c s="36">
        <v>0</v>
      </c>
      <c s="36">
        <f>ROUND(G336*H336,6)</f>
      </c>
      <c r="L336" s="38">
        <v>0</v>
      </c>
      <c s="32">
        <f>ROUND(ROUND(L336,2)*ROUND(G336,3),2)</f>
      </c>
      <c s="36" t="s">
        <v>57</v>
      </c>
      <c>
        <f>(M336*21)/100</f>
      </c>
      <c t="s">
        <v>27</v>
      </c>
    </row>
    <row r="337" spans="1:5" ht="12.75">
      <c r="A337" s="35" t="s">
        <v>58</v>
      </c>
      <c r="E337" s="39" t="s">
        <v>5</v>
      </c>
    </row>
    <row r="338" spans="1:5" ht="12.75">
      <c r="A338" s="35" t="s">
        <v>59</v>
      </c>
      <c r="E338" s="40" t="s">
        <v>2381</v>
      </c>
    </row>
    <row r="339" spans="1:5" ht="38.25">
      <c r="A339" t="s">
        <v>60</v>
      </c>
      <c r="E339" s="39" t="s">
        <v>2134</v>
      </c>
    </row>
    <row r="340" spans="1:16" ht="12.75">
      <c r="A340" t="s">
        <v>52</v>
      </c>
      <c s="34" t="s">
        <v>87</v>
      </c>
      <c s="34" t="s">
        <v>1674</v>
      </c>
      <c s="35" t="s">
        <v>5</v>
      </c>
      <c s="6" t="s">
        <v>1675</v>
      </c>
      <c s="36" t="s">
        <v>73</v>
      </c>
      <c s="37">
        <v>143</v>
      </c>
      <c s="36">
        <v>0</v>
      </c>
      <c s="36">
        <f>ROUND(G340*H340,6)</f>
      </c>
      <c r="L340" s="38">
        <v>0</v>
      </c>
      <c s="32">
        <f>ROUND(ROUND(L340,2)*ROUND(G340,3),2)</f>
      </c>
      <c s="36" t="s">
        <v>57</v>
      </c>
      <c>
        <f>(M340*21)/100</f>
      </c>
      <c t="s">
        <v>27</v>
      </c>
    </row>
    <row r="341" spans="1:5" ht="12.75">
      <c r="A341" s="35" t="s">
        <v>58</v>
      </c>
      <c r="E341" s="39" t="s">
        <v>5</v>
      </c>
    </row>
    <row r="342" spans="1:5" ht="12.75">
      <c r="A342" s="35" t="s">
        <v>59</v>
      </c>
      <c r="E342" s="40" t="s">
        <v>2382</v>
      </c>
    </row>
    <row r="343" spans="1:5" ht="38.25">
      <c r="A343" t="s">
        <v>60</v>
      </c>
      <c r="E343" s="39" t="s">
        <v>2383</v>
      </c>
    </row>
    <row r="344" spans="1:16" ht="12.75">
      <c r="A344" t="s">
        <v>52</v>
      </c>
      <c s="34" t="s">
        <v>91</v>
      </c>
      <c s="34" t="s">
        <v>2295</v>
      </c>
      <c s="35" t="s">
        <v>5</v>
      </c>
      <c s="6" t="s">
        <v>2296</v>
      </c>
      <c s="36" t="s">
        <v>73</v>
      </c>
      <c s="37">
        <v>212</v>
      </c>
      <c s="36">
        <v>0</v>
      </c>
      <c s="36">
        <f>ROUND(G344*H344,6)</f>
      </c>
      <c r="L344" s="38">
        <v>0</v>
      </c>
      <c s="32">
        <f>ROUND(ROUND(L344,2)*ROUND(G344,3),2)</f>
      </c>
      <c s="36" t="s">
        <v>57</v>
      </c>
      <c>
        <f>(M344*21)/100</f>
      </c>
      <c t="s">
        <v>27</v>
      </c>
    </row>
    <row r="345" spans="1:5" ht="12.75">
      <c r="A345" s="35" t="s">
        <v>58</v>
      </c>
      <c r="E345" s="39" t="s">
        <v>5</v>
      </c>
    </row>
    <row r="346" spans="1:5" ht="12.75">
      <c r="A346" s="35" t="s">
        <v>59</v>
      </c>
      <c r="E346" s="40" t="s">
        <v>2384</v>
      </c>
    </row>
    <row r="347" spans="1:5" ht="38.25">
      <c r="A347" t="s">
        <v>60</v>
      </c>
      <c r="E347" s="39" t="s">
        <v>2137</v>
      </c>
    </row>
    <row r="348" spans="1:16" ht="12.75">
      <c r="A348" t="s">
        <v>52</v>
      </c>
      <c s="34" t="s">
        <v>96</v>
      </c>
      <c s="34" t="s">
        <v>2297</v>
      </c>
      <c s="35" t="s">
        <v>5</v>
      </c>
      <c s="6" t="s">
        <v>2298</v>
      </c>
      <c s="36" t="s">
        <v>73</v>
      </c>
      <c s="37">
        <v>40</v>
      </c>
      <c s="36">
        <v>0</v>
      </c>
      <c s="36">
        <f>ROUND(G348*H348,6)</f>
      </c>
      <c r="L348" s="38">
        <v>0</v>
      </c>
      <c s="32">
        <f>ROUND(ROUND(L348,2)*ROUND(G348,3),2)</f>
      </c>
      <c s="36" t="s">
        <v>57</v>
      </c>
      <c>
        <f>(M348*21)/100</f>
      </c>
      <c t="s">
        <v>27</v>
      </c>
    </row>
    <row r="349" spans="1:5" ht="12.75">
      <c r="A349" s="35" t="s">
        <v>58</v>
      </c>
      <c r="E349" s="39" t="s">
        <v>5</v>
      </c>
    </row>
    <row r="350" spans="1:5" ht="12.75">
      <c r="A350" s="35" t="s">
        <v>59</v>
      </c>
      <c r="E350" s="40" t="s">
        <v>2385</v>
      </c>
    </row>
    <row r="351" spans="1:5" ht="38.25">
      <c r="A351" t="s">
        <v>60</v>
      </c>
      <c r="E351" s="39" t="s">
        <v>2137</v>
      </c>
    </row>
    <row r="352" spans="1:16" ht="12.75">
      <c r="A352" t="s">
        <v>52</v>
      </c>
      <c s="34" t="s">
        <v>181</v>
      </c>
      <c s="34" t="s">
        <v>1677</v>
      </c>
      <c s="35" t="s">
        <v>5</v>
      </c>
      <c s="6" t="s">
        <v>1678</v>
      </c>
      <c s="36" t="s">
        <v>73</v>
      </c>
      <c s="37">
        <v>395</v>
      </c>
      <c s="36">
        <v>0</v>
      </c>
      <c s="36">
        <f>ROUND(G352*H352,6)</f>
      </c>
      <c r="L352" s="38">
        <v>0</v>
      </c>
      <c s="32">
        <f>ROUND(ROUND(L352,2)*ROUND(G352,3),2)</f>
      </c>
      <c s="36" t="s">
        <v>57</v>
      </c>
      <c>
        <f>(M352*21)/100</f>
      </c>
      <c t="s">
        <v>27</v>
      </c>
    </row>
    <row r="353" spans="1:5" ht="12.75">
      <c r="A353" s="35" t="s">
        <v>58</v>
      </c>
      <c r="E353" s="39" t="s">
        <v>5</v>
      </c>
    </row>
    <row r="354" spans="1:5" ht="12.75">
      <c r="A354" s="35" t="s">
        <v>59</v>
      </c>
      <c r="E354" s="40" t="s">
        <v>2386</v>
      </c>
    </row>
    <row r="355" spans="1:5" ht="25.5">
      <c r="A355" t="s">
        <v>60</v>
      </c>
      <c r="E355" s="39" t="s">
        <v>1679</v>
      </c>
    </row>
    <row r="356" spans="1:16" ht="12.75">
      <c r="A356" t="s">
        <v>52</v>
      </c>
      <c s="34" t="s">
        <v>186</v>
      </c>
      <c s="34" t="s">
        <v>2141</v>
      </c>
      <c s="35" t="s">
        <v>5</v>
      </c>
      <c s="6" t="s">
        <v>2142</v>
      </c>
      <c s="36" t="s">
        <v>73</v>
      </c>
      <c s="37">
        <v>395</v>
      </c>
      <c s="36">
        <v>0</v>
      </c>
      <c s="36">
        <f>ROUND(G356*H356,6)</f>
      </c>
      <c r="L356" s="38">
        <v>0</v>
      </c>
      <c s="32">
        <f>ROUND(ROUND(L356,2)*ROUND(G356,3),2)</f>
      </c>
      <c s="36" t="s">
        <v>57</v>
      </c>
      <c>
        <f>(M356*21)/100</f>
      </c>
      <c t="s">
        <v>27</v>
      </c>
    </row>
    <row r="357" spans="1:5" ht="12.75">
      <c r="A357" s="35" t="s">
        <v>58</v>
      </c>
      <c r="E357" s="39" t="s">
        <v>5</v>
      </c>
    </row>
    <row r="358" spans="1:5" ht="12.75">
      <c r="A358" s="35" t="s">
        <v>59</v>
      </c>
      <c r="E358" s="40" t="s">
        <v>2386</v>
      </c>
    </row>
    <row r="359" spans="1:5" ht="38.25">
      <c r="A359" t="s">
        <v>60</v>
      </c>
      <c r="E359" s="39" t="s">
        <v>2143</v>
      </c>
    </row>
    <row r="360" spans="1:13" ht="12.75">
      <c r="A360" t="s">
        <v>49</v>
      </c>
      <c r="C360" s="31" t="s">
        <v>27</v>
      </c>
      <c r="E360" s="33" t="s">
        <v>831</v>
      </c>
      <c r="J360" s="32">
        <f>0</f>
      </c>
      <c s="32">
        <f>0</f>
      </c>
      <c s="32">
        <f>0+L361+L365+L369+L373</f>
      </c>
      <c s="32">
        <f>0+M361+M365+M369+M373</f>
      </c>
    </row>
    <row r="361" spans="1:16" ht="12.75">
      <c r="A361" t="s">
        <v>52</v>
      </c>
      <c s="34" t="s">
        <v>189</v>
      </c>
      <c s="34" t="s">
        <v>2300</v>
      </c>
      <c s="35" t="s">
        <v>5</v>
      </c>
      <c s="6" t="s">
        <v>2301</v>
      </c>
      <c s="36" t="s">
        <v>80</v>
      </c>
      <c s="37">
        <v>85</v>
      </c>
      <c s="36">
        <v>0</v>
      </c>
      <c s="36">
        <f>ROUND(G361*H361,6)</f>
      </c>
      <c r="L361" s="38">
        <v>0</v>
      </c>
      <c s="32">
        <f>ROUND(ROUND(L361,2)*ROUND(G361,3),2)</f>
      </c>
      <c s="36" t="s">
        <v>57</v>
      </c>
      <c>
        <f>(M361*21)/100</f>
      </c>
      <c t="s">
        <v>27</v>
      </c>
    </row>
    <row r="362" spans="1:5" ht="12.75">
      <c r="A362" s="35" t="s">
        <v>58</v>
      </c>
      <c r="E362" s="39" t="s">
        <v>5</v>
      </c>
    </row>
    <row r="363" spans="1:5" ht="12.75">
      <c r="A363" s="35" t="s">
        <v>59</v>
      </c>
      <c r="E363" s="40" t="s">
        <v>2387</v>
      </c>
    </row>
    <row r="364" spans="1:5" ht="165.75">
      <c r="A364" t="s">
        <v>60</v>
      </c>
      <c r="E364" s="39" t="s">
        <v>1887</v>
      </c>
    </row>
    <row r="365" spans="1:16" ht="12.75">
      <c r="A365" t="s">
        <v>52</v>
      </c>
      <c s="34" t="s">
        <v>193</v>
      </c>
      <c s="34" t="s">
        <v>2302</v>
      </c>
      <c s="35" t="s">
        <v>5</v>
      </c>
      <c s="6" t="s">
        <v>2303</v>
      </c>
      <c s="36" t="s">
        <v>56</v>
      </c>
      <c s="37">
        <v>443.1</v>
      </c>
      <c s="36">
        <v>0</v>
      </c>
      <c s="36">
        <f>ROUND(G365*H365,6)</f>
      </c>
      <c r="L365" s="38">
        <v>0</v>
      </c>
      <c s="32">
        <f>ROUND(ROUND(L365,2)*ROUND(G365,3),2)</f>
      </c>
      <c s="36" t="s">
        <v>57</v>
      </c>
      <c>
        <f>(M365*21)/100</f>
      </c>
      <c t="s">
        <v>27</v>
      </c>
    </row>
    <row r="366" spans="1:5" ht="12.75">
      <c r="A366" s="35" t="s">
        <v>58</v>
      </c>
      <c r="E366" s="39" t="s">
        <v>5</v>
      </c>
    </row>
    <row r="367" spans="1:5" ht="12.75">
      <c r="A367" s="35" t="s">
        <v>59</v>
      </c>
      <c r="E367" s="40" t="s">
        <v>2388</v>
      </c>
    </row>
    <row r="368" spans="1:5" ht="38.25">
      <c r="A368" t="s">
        <v>60</v>
      </c>
      <c r="E368" s="39" t="s">
        <v>1901</v>
      </c>
    </row>
    <row r="369" spans="1:16" ht="12.75">
      <c r="A369" t="s">
        <v>52</v>
      </c>
      <c s="34" t="s">
        <v>196</v>
      </c>
      <c s="34" t="s">
        <v>2304</v>
      </c>
      <c s="35" t="s">
        <v>5</v>
      </c>
      <c s="6" t="s">
        <v>2305</v>
      </c>
      <c s="36" t="s">
        <v>73</v>
      </c>
      <c s="37">
        <v>238</v>
      </c>
      <c s="36">
        <v>0</v>
      </c>
      <c s="36">
        <f>ROUND(G369*H369,6)</f>
      </c>
      <c r="L369" s="38">
        <v>0</v>
      </c>
      <c s="32">
        <f>ROUND(ROUND(L369,2)*ROUND(G369,3),2)</f>
      </c>
      <c s="36" t="s">
        <v>57</v>
      </c>
      <c>
        <f>(M369*21)/100</f>
      </c>
      <c t="s">
        <v>27</v>
      </c>
    </row>
    <row r="370" spans="1:5" ht="12.75">
      <c r="A370" s="35" t="s">
        <v>58</v>
      </c>
      <c r="E370" s="39" t="s">
        <v>5</v>
      </c>
    </row>
    <row r="371" spans="1:5" ht="25.5">
      <c r="A371" s="35" t="s">
        <v>59</v>
      </c>
      <c r="E371" s="40" t="s">
        <v>2389</v>
      </c>
    </row>
    <row r="372" spans="1:5" ht="102">
      <c r="A372" t="s">
        <v>60</v>
      </c>
      <c r="E372" s="39" t="s">
        <v>1706</v>
      </c>
    </row>
    <row r="373" spans="1:16" ht="12.75">
      <c r="A373" t="s">
        <v>52</v>
      </c>
      <c s="34" t="s">
        <v>200</v>
      </c>
      <c s="34" t="s">
        <v>2306</v>
      </c>
      <c s="35" t="s">
        <v>5</v>
      </c>
      <c s="6" t="s">
        <v>2307</v>
      </c>
      <c s="36" t="s">
        <v>73</v>
      </c>
      <c s="37">
        <v>1116.5</v>
      </c>
      <c s="36">
        <v>0</v>
      </c>
      <c s="36">
        <f>ROUND(G373*H373,6)</f>
      </c>
      <c r="L373" s="38">
        <v>0</v>
      </c>
      <c s="32">
        <f>ROUND(ROUND(L373,2)*ROUND(G373,3),2)</f>
      </c>
      <c s="36" t="s">
        <v>57</v>
      </c>
      <c>
        <f>(M373*21)/100</f>
      </c>
      <c t="s">
        <v>27</v>
      </c>
    </row>
    <row r="374" spans="1:5" ht="12.75">
      <c r="A374" s="35" t="s">
        <v>58</v>
      </c>
      <c r="E374" s="39" t="s">
        <v>5</v>
      </c>
    </row>
    <row r="375" spans="1:5" ht="12.75">
      <c r="A375" s="35" t="s">
        <v>59</v>
      </c>
      <c r="E375" s="40" t="s">
        <v>2390</v>
      </c>
    </row>
    <row r="376" spans="1:5" ht="102">
      <c r="A376" t="s">
        <v>60</v>
      </c>
      <c r="E376" s="39" t="s">
        <v>1706</v>
      </c>
    </row>
    <row r="377" spans="1:13" ht="12.75">
      <c r="A377" t="s">
        <v>49</v>
      </c>
      <c r="C377" s="31" t="s">
        <v>70</v>
      </c>
      <c r="E377" s="33" t="s">
        <v>1590</v>
      </c>
      <c r="J377" s="32">
        <f>0</f>
      </c>
      <c s="32">
        <f>0</f>
      </c>
      <c s="32">
        <f>0+L378</f>
      </c>
      <c s="32">
        <f>0+M378</f>
      </c>
    </row>
    <row r="378" spans="1:16" ht="12.75">
      <c r="A378" t="s">
        <v>52</v>
      </c>
      <c s="34" t="s">
        <v>203</v>
      </c>
      <c s="34" t="s">
        <v>2015</v>
      </c>
      <c s="35" t="s">
        <v>5</v>
      </c>
      <c s="6" t="s">
        <v>2016</v>
      </c>
      <c s="36" t="s">
        <v>56</v>
      </c>
      <c s="37">
        <v>2.4</v>
      </c>
      <c s="36">
        <v>0</v>
      </c>
      <c s="36">
        <f>ROUND(G378*H378,6)</f>
      </c>
      <c r="L378" s="38">
        <v>0</v>
      </c>
      <c s="32">
        <f>ROUND(ROUND(L378,2)*ROUND(G378,3),2)</f>
      </c>
      <c s="36" t="s">
        <v>57</v>
      </c>
      <c>
        <f>(M378*21)/100</f>
      </c>
      <c t="s">
        <v>27</v>
      </c>
    </row>
    <row r="379" spans="1:5" ht="12.75">
      <c r="A379" s="35" t="s">
        <v>58</v>
      </c>
      <c r="E379" s="39" t="s">
        <v>5</v>
      </c>
    </row>
    <row r="380" spans="1:5" ht="38.25">
      <c r="A380" s="35" t="s">
        <v>59</v>
      </c>
      <c r="E380" s="40" t="s">
        <v>2391</v>
      </c>
    </row>
    <row r="381" spans="1:5" ht="38.25">
      <c r="A381" t="s">
        <v>60</v>
      </c>
      <c r="E381" s="39" t="s">
        <v>1901</v>
      </c>
    </row>
    <row r="382" spans="1:13" ht="12.75">
      <c r="A382" t="s">
        <v>49</v>
      </c>
      <c r="C382" s="31" t="s">
        <v>110</v>
      </c>
      <c r="E382" s="33" t="s">
        <v>1017</v>
      </c>
      <c r="J382" s="32">
        <f>0</f>
      </c>
      <c s="32">
        <f>0</f>
      </c>
      <c s="32">
        <f>0+L383+L387+L391+L395+L399+L403+L407+L411+L415+L419+L423+L427+L431+L435+L439</f>
      </c>
      <c s="32">
        <f>0+M383+M387+M391+M395+M399+M403+M407+M411+M415+M419+M423+M427+M431+M435+M439</f>
      </c>
    </row>
    <row r="383" spans="1:16" ht="12.75">
      <c r="A383" t="s">
        <v>52</v>
      </c>
      <c s="34" t="s">
        <v>207</v>
      </c>
      <c s="34" t="s">
        <v>2392</v>
      </c>
      <c s="35" t="s">
        <v>5</v>
      </c>
      <c s="6" t="s">
        <v>2393</v>
      </c>
      <c s="36" t="s">
        <v>73</v>
      </c>
      <c s="37">
        <v>13.2</v>
      </c>
      <c s="36">
        <v>0</v>
      </c>
      <c s="36">
        <f>ROUND(G383*H383,6)</f>
      </c>
      <c r="L383" s="38">
        <v>0</v>
      </c>
      <c s="32">
        <f>ROUND(ROUND(L383,2)*ROUND(G383,3),2)</f>
      </c>
      <c s="36" t="s">
        <v>57</v>
      </c>
      <c>
        <f>(M383*21)/100</f>
      </c>
      <c t="s">
        <v>27</v>
      </c>
    </row>
    <row r="384" spans="1:5" ht="12.75">
      <c r="A384" s="35" t="s">
        <v>58</v>
      </c>
      <c r="E384" s="39" t="s">
        <v>5</v>
      </c>
    </row>
    <row r="385" spans="1:5" ht="12.75">
      <c r="A385" s="35" t="s">
        <v>59</v>
      </c>
      <c r="E385" s="40" t="s">
        <v>2394</v>
      </c>
    </row>
    <row r="386" spans="1:5" ht="127.5">
      <c r="A386" t="s">
        <v>60</v>
      </c>
      <c r="E386" s="39" t="s">
        <v>2395</v>
      </c>
    </row>
    <row r="387" spans="1:16" ht="12.75">
      <c r="A387" t="s">
        <v>52</v>
      </c>
      <c s="34" t="s">
        <v>159</v>
      </c>
      <c s="34" t="s">
        <v>1761</v>
      </c>
      <c s="35" t="s">
        <v>5</v>
      </c>
      <c s="6" t="s">
        <v>1762</v>
      </c>
      <c s="36" t="s">
        <v>73</v>
      </c>
      <c s="37">
        <v>916</v>
      </c>
      <c s="36">
        <v>0</v>
      </c>
      <c s="36">
        <f>ROUND(G387*H387,6)</f>
      </c>
      <c r="L387" s="38">
        <v>0</v>
      </c>
      <c s="32">
        <f>ROUND(ROUND(L387,2)*ROUND(G387,3),2)</f>
      </c>
      <c s="36" t="s">
        <v>57</v>
      </c>
      <c>
        <f>(M387*21)/100</f>
      </c>
      <c t="s">
        <v>27</v>
      </c>
    </row>
    <row r="388" spans="1:5" ht="12.75">
      <c r="A388" s="35" t="s">
        <v>58</v>
      </c>
      <c r="E388" s="39" t="s">
        <v>5</v>
      </c>
    </row>
    <row r="389" spans="1:5" ht="25.5">
      <c r="A389" s="35" t="s">
        <v>59</v>
      </c>
      <c r="E389" s="40" t="s">
        <v>2396</v>
      </c>
    </row>
    <row r="390" spans="1:5" ht="51">
      <c r="A390" t="s">
        <v>60</v>
      </c>
      <c r="E390" s="39" t="s">
        <v>1757</v>
      </c>
    </row>
    <row r="391" spans="1:16" ht="12.75">
      <c r="A391" t="s">
        <v>52</v>
      </c>
      <c s="34" t="s">
        <v>210</v>
      </c>
      <c s="34" t="s">
        <v>2147</v>
      </c>
      <c s="35" t="s">
        <v>5</v>
      </c>
      <c s="6" t="s">
        <v>2148</v>
      </c>
      <c s="36" t="s">
        <v>73</v>
      </c>
      <c s="37">
        <v>648.6</v>
      </c>
      <c s="36">
        <v>0</v>
      </c>
      <c s="36">
        <f>ROUND(G391*H391,6)</f>
      </c>
      <c r="L391" s="38">
        <v>0</v>
      </c>
      <c s="32">
        <f>ROUND(ROUND(L391,2)*ROUND(G391,3),2)</f>
      </c>
      <c s="36" t="s">
        <v>57</v>
      </c>
      <c>
        <f>(M391*21)/100</f>
      </c>
      <c t="s">
        <v>27</v>
      </c>
    </row>
    <row r="392" spans="1:5" ht="12.75">
      <c r="A392" s="35" t="s">
        <v>58</v>
      </c>
      <c r="E392" s="39" t="s">
        <v>5</v>
      </c>
    </row>
    <row r="393" spans="1:5" ht="25.5">
      <c r="A393" s="35" t="s">
        <v>59</v>
      </c>
      <c r="E393" s="40" t="s">
        <v>2397</v>
      </c>
    </row>
    <row r="394" spans="1:5" ht="51">
      <c r="A394" t="s">
        <v>60</v>
      </c>
      <c r="E394" s="39" t="s">
        <v>1757</v>
      </c>
    </row>
    <row r="395" spans="1:16" ht="12.75">
      <c r="A395" t="s">
        <v>52</v>
      </c>
      <c s="34" t="s">
        <v>215</v>
      </c>
      <c s="34" t="s">
        <v>2309</v>
      </c>
      <c s="35" t="s">
        <v>5</v>
      </c>
      <c s="6" t="s">
        <v>2310</v>
      </c>
      <c s="36" t="s">
        <v>73</v>
      </c>
      <c s="37">
        <v>975</v>
      </c>
      <c s="36">
        <v>0</v>
      </c>
      <c s="36">
        <f>ROUND(G395*H395,6)</f>
      </c>
      <c r="L395" s="38">
        <v>0</v>
      </c>
      <c s="32">
        <f>ROUND(ROUND(L395,2)*ROUND(G395,3),2)</f>
      </c>
      <c s="36" t="s">
        <v>57</v>
      </c>
      <c>
        <f>(M395*21)/100</f>
      </c>
      <c t="s">
        <v>27</v>
      </c>
    </row>
    <row r="396" spans="1:5" ht="12.75">
      <c r="A396" s="35" t="s">
        <v>58</v>
      </c>
      <c r="E396" s="39" t="s">
        <v>5</v>
      </c>
    </row>
    <row r="397" spans="1:5" ht="25.5">
      <c r="A397" s="35" t="s">
        <v>59</v>
      </c>
      <c r="E397" s="40" t="s">
        <v>2398</v>
      </c>
    </row>
    <row r="398" spans="1:5" ht="51">
      <c r="A398" t="s">
        <v>60</v>
      </c>
      <c r="E398" s="39" t="s">
        <v>1757</v>
      </c>
    </row>
    <row r="399" spans="1:16" ht="12.75">
      <c r="A399" t="s">
        <v>52</v>
      </c>
      <c s="34" t="s">
        <v>219</v>
      </c>
      <c s="34" t="s">
        <v>2311</v>
      </c>
      <c s="35" t="s">
        <v>5</v>
      </c>
      <c s="6" t="s">
        <v>2312</v>
      </c>
      <c s="36" t="s">
        <v>56</v>
      </c>
      <c s="37">
        <v>0.88</v>
      </c>
      <c s="36">
        <v>0</v>
      </c>
      <c s="36">
        <f>ROUND(G399*H399,6)</f>
      </c>
      <c r="L399" s="38">
        <v>0</v>
      </c>
      <c s="32">
        <f>ROUND(ROUND(L399,2)*ROUND(G399,3),2)</f>
      </c>
      <c s="36" t="s">
        <v>57</v>
      </c>
      <c>
        <f>(M399*21)/100</f>
      </c>
      <c t="s">
        <v>27</v>
      </c>
    </row>
    <row r="400" spans="1:5" ht="12.75">
      <c r="A400" s="35" t="s">
        <v>58</v>
      </c>
      <c r="E400" s="39" t="s">
        <v>5</v>
      </c>
    </row>
    <row r="401" spans="1:5" ht="12.75">
      <c r="A401" s="35" t="s">
        <v>59</v>
      </c>
      <c r="E401" s="40" t="s">
        <v>2399</v>
      </c>
    </row>
    <row r="402" spans="1:5" ht="38.25">
      <c r="A402" t="s">
        <v>60</v>
      </c>
      <c r="E402" s="39" t="s">
        <v>2400</v>
      </c>
    </row>
    <row r="403" spans="1:16" ht="12.75">
      <c r="A403" t="s">
        <v>52</v>
      </c>
      <c s="34" t="s">
        <v>224</v>
      </c>
      <c s="34" t="s">
        <v>2151</v>
      </c>
      <c s="35" t="s">
        <v>5</v>
      </c>
      <c s="6" t="s">
        <v>2152</v>
      </c>
      <c s="36" t="s">
        <v>73</v>
      </c>
      <c s="37">
        <v>440</v>
      </c>
      <c s="36">
        <v>0</v>
      </c>
      <c s="36">
        <f>ROUND(G403*H403,6)</f>
      </c>
      <c r="L403" s="38">
        <v>0</v>
      </c>
      <c s="32">
        <f>ROUND(ROUND(L403,2)*ROUND(G403,3),2)</f>
      </c>
      <c s="36" t="s">
        <v>57</v>
      </c>
      <c>
        <f>(M403*21)/100</f>
      </c>
      <c t="s">
        <v>27</v>
      </c>
    </row>
    <row r="404" spans="1:5" ht="12.75">
      <c r="A404" s="35" t="s">
        <v>58</v>
      </c>
      <c r="E404" s="39" t="s">
        <v>5</v>
      </c>
    </row>
    <row r="405" spans="1:5" ht="12.75">
      <c r="A405" s="35" t="s">
        <v>59</v>
      </c>
      <c r="E405" s="40" t="s">
        <v>2401</v>
      </c>
    </row>
    <row r="406" spans="1:5" ht="51">
      <c r="A406" t="s">
        <v>60</v>
      </c>
      <c r="E406" s="39" t="s">
        <v>2153</v>
      </c>
    </row>
    <row r="407" spans="1:16" ht="12.75">
      <c r="A407" t="s">
        <v>52</v>
      </c>
      <c s="34" t="s">
        <v>228</v>
      </c>
      <c s="34" t="s">
        <v>2402</v>
      </c>
      <c s="35" t="s">
        <v>5</v>
      </c>
      <c s="6" t="s">
        <v>2403</v>
      </c>
      <c s="36" t="s">
        <v>73</v>
      </c>
      <c s="37">
        <v>440</v>
      </c>
      <c s="36">
        <v>0</v>
      </c>
      <c s="36">
        <f>ROUND(G407*H407,6)</f>
      </c>
      <c r="L407" s="38">
        <v>0</v>
      </c>
      <c s="32">
        <f>ROUND(ROUND(L407,2)*ROUND(G407,3),2)</f>
      </c>
      <c s="36" t="s">
        <v>57</v>
      </c>
      <c>
        <f>(M407*21)/100</f>
      </c>
      <c t="s">
        <v>27</v>
      </c>
    </row>
    <row r="408" spans="1:5" ht="12.75">
      <c r="A408" s="35" t="s">
        <v>58</v>
      </c>
      <c r="E408" s="39" t="s">
        <v>5</v>
      </c>
    </row>
    <row r="409" spans="1:5" ht="12.75">
      <c r="A409" s="35" t="s">
        <v>59</v>
      </c>
      <c r="E409" s="40" t="s">
        <v>2401</v>
      </c>
    </row>
    <row r="410" spans="1:5" ht="140.25">
      <c r="A410" t="s">
        <v>60</v>
      </c>
      <c r="E410" s="39" t="s">
        <v>2156</v>
      </c>
    </row>
    <row r="411" spans="1:16" ht="12.75">
      <c r="A411" t="s">
        <v>52</v>
      </c>
      <c s="34" t="s">
        <v>232</v>
      </c>
      <c s="34" t="s">
        <v>2021</v>
      </c>
      <c s="35" t="s">
        <v>53</v>
      </c>
      <c s="6" t="s">
        <v>2022</v>
      </c>
      <c s="36" t="s">
        <v>73</v>
      </c>
      <c s="37">
        <v>34.7</v>
      </c>
      <c s="36">
        <v>0</v>
      </c>
      <c s="36">
        <f>ROUND(G411*H411,6)</f>
      </c>
      <c r="L411" s="38">
        <v>0</v>
      </c>
      <c s="32">
        <f>ROUND(ROUND(L411,2)*ROUND(G411,3),2)</f>
      </c>
      <c s="36" t="s">
        <v>57</v>
      </c>
      <c>
        <f>(M411*21)/100</f>
      </c>
      <c t="s">
        <v>27</v>
      </c>
    </row>
    <row r="412" spans="1:5" ht="12.75">
      <c r="A412" s="35" t="s">
        <v>58</v>
      </c>
      <c r="E412" s="39" t="s">
        <v>5</v>
      </c>
    </row>
    <row r="413" spans="1:5" ht="25.5">
      <c r="A413" s="35" t="s">
        <v>59</v>
      </c>
      <c r="E413" s="40" t="s">
        <v>2404</v>
      </c>
    </row>
    <row r="414" spans="1:5" ht="153">
      <c r="A414" t="s">
        <v>60</v>
      </c>
      <c r="E414" s="39" t="s">
        <v>2212</v>
      </c>
    </row>
    <row r="415" spans="1:16" ht="12.75">
      <c r="A415" t="s">
        <v>52</v>
      </c>
      <c s="34" t="s">
        <v>236</v>
      </c>
      <c s="34" t="s">
        <v>2021</v>
      </c>
      <c s="35" t="s">
        <v>27</v>
      </c>
      <c s="6" t="s">
        <v>2022</v>
      </c>
      <c s="36" t="s">
        <v>73</v>
      </c>
      <c s="37">
        <v>82.8</v>
      </c>
      <c s="36">
        <v>0</v>
      </c>
      <c s="36">
        <f>ROUND(G415*H415,6)</f>
      </c>
      <c r="L415" s="38">
        <v>0</v>
      </c>
      <c s="32">
        <f>ROUND(ROUND(L415,2)*ROUND(G415,3),2)</f>
      </c>
      <c s="36" t="s">
        <v>57</v>
      </c>
      <c>
        <f>(M415*21)/100</f>
      </c>
      <c t="s">
        <v>27</v>
      </c>
    </row>
    <row r="416" spans="1:5" ht="12.75">
      <c r="A416" s="35" t="s">
        <v>58</v>
      </c>
      <c r="E416" s="39" t="s">
        <v>5</v>
      </c>
    </row>
    <row r="417" spans="1:5" ht="25.5">
      <c r="A417" s="35" t="s">
        <v>59</v>
      </c>
      <c r="E417" s="40" t="s">
        <v>2405</v>
      </c>
    </row>
    <row r="418" spans="1:5" ht="153">
      <c r="A418" t="s">
        <v>60</v>
      </c>
      <c r="E418" s="39" t="s">
        <v>2212</v>
      </c>
    </row>
    <row r="419" spans="1:16" ht="12.75">
      <c r="A419" t="s">
        <v>52</v>
      </c>
      <c s="34" t="s">
        <v>240</v>
      </c>
      <c s="34" t="s">
        <v>1768</v>
      </c>
      <c s="35" t="s">
        <v>5</v>
      </c>
      <c s="6" t="s">
        <v>1769</v>
      </c>
      <c s="36" t="s">
        <v>73</v>
      </c>
      <c s="37">
        <v>580</v>
      </c>
      <c s="36">
        <v>0</v>
      </c>
      <c s="36">
        <f>ROUND(G419*H419,6)</f>
      </c>
      <c r="L419" s="38">
        <v>0</v>
      </c>
      <c s="32">
        <f>ROUND(ROUND(L419,2)*ROUND(G419,3),2)</f>
      </c>
      <c s="36" t="s">
        <v>57</v>
      </c>
      <c>
        <f>(M419*21)/100</f>
      </c>
      <c t="s">
        <v>27</v>
      </c>
    </row>
    <row r="420" spans="1:5" ht="12.75">
      <c r="A420" s="35" t="s">
        <v>58</v>
      </c>
      <c r="E420" s="39" t="s">
        <v>5</v>
      </c>
    </row>
    <row r="421" spans="1:5" ht="25.5">
      <c r="A421" s="35" t="s">
        <v>59</v>
      </c>
      <c r="E421" s="40" t="s">
        <v>2406</v>
      </c>
    </row>
    <row r="422" spans="1:5" ht="153">
      <c r="A422" t="s">
        <v>60</v>
      </c>
      <c r="E422" s="39" t="s">
        <v>2212</v>
      </c>
    </row>
    <row r="423" spans="1:16" ht="12.75">
      <c r="A423" t="s">
        <v>52</v>
      </c>
      <c s="34" t="s">
        <v>244</v>
      </c>
      <c s="34" t="s">
        <v>2315</v>
      </c>
      <c s="35" t="s">
        <v>5</v>
      </c>
      <c s="6" t="s">
        <v>2316</v>
      </c>
      <c s="36" t="s">
        <v>73</v>
      </c>
      <c s="37">
        <v>555</v>
      </c>
      <c s="36">
        <v>0</v>
      </c>
      <c s="36">
        <f>ROUND(G423*H423,6)</f>
      </c>
      <c r="L423" s="38">
        <v>0</v>
      </c>
      <c s="32">
        <f>ROUND(ROUND(L423,2)*ROUND(G423,3),2)</f>
      </c>
      <c s="36" t="s">
        <v>57</v>
      </c>
      <c>
        <f>(M423*21)/100</f>
      </c>
      <c t="s">
        <v>27</v>
      </c>
    </row>
    <row r="424" spans="1:5" ht="12.75">
      <c r="A424" s="35" t="s">
        <v>58</v>
      </c>
      <c r="E424" s="39" t="s">
        <v>5</v>
      </c>
    </row>
    <row r="425" spans="1:5" ht="12.75">
      <c r="A425" s="35" t="s">
        <v>59</v>
      </c>
      <c r="E425" s="40" t="s">
        <v>2407</v>
      </c>
    </row>
    <row r="426" spans="1:5" ht="153">
      <c r="A426" t="s">
        <v>60</v>
      </c>
      <c r="E426" s="39" t="s">
        <v>2212</v>
      </c>
    </row>
    <row r="427" spans="1:16" ht="12.75">
      <c r="A427" t="s">
        <v>52</v>
      </c>
      <c s="34" t="s">
        <v>247</v>
      </c>
      <c s="34" t="s">
        <v>2317</v>
      </c>
      <c s="35" t="s">
        <v>53</v>
      </c>
      <c s="6" t="s">
        <v>2318</v>
      </c>
      <c s="36" t="s">
        <v>73</v>
      </c>
      <c s="37">
        <v>185.2</v>
      </c>
      <c s="36">
        <v>0</v>
      </c>
      <c s="36">
        <f>ROUND(G427*H427,6)</f>
      </c>
      <c r="L427" s="38">
        <v>0</v>
      </c>
      <c s="32">
        <f>ROUND(ROUND(L427,2)*ROUND(G427,3),2)</f>
      </c>
      <c s="36" t="s">
        <v>57</v>
      </c>
      <c>
        <f>(M427*21)/100</f>
      </c>
      <c t="s">
        <v>27</v>
      </c>
    </row>
    <row r="428" spans="1:5" ht="12.75">
      <c r="A428" s="35" t="s">
        <v>58</v>
      </c>
      <c r="E428" s="39" t="s">
        <v>5</v>
      </c>
    </row>
    <row r="429" spans="1:5" ht="12.75">
      <c r="A429" s="35" t="s">
        <v>59</v>
      </c>
      <c r="E429" s="40" t="s">
        <v>2408</v>
      </c>
    </row>
    <row r="430" spans="1:5" ht="153">
      <c r="A430" t="s">
        <v>60</v>
      </c>
      <c r="E430" s="39" t="s">
        <v>2212</v>
      </c>
    </row>
    <row r="431" spans="1:16" ht="12.75">
      <c r="A431" t="s">
        <v>52</v>
      </c>
      <c s="34" t="s">
        <v>251</v>
      </c>
      <c s="34" t="s">
        <v>2317</v>
      </c>
      <c s="35" t="s">
        <v>27</v>
      </c>
      <c s="6" t="s">
        <v>2318</v>
      </c>
      <c s="36" t="s">
        <v>73</v>
      </c>
      <c s="37">
        <v>93</v>
      </c>
      <c s="36">
        <v>0</v>
      </c>
      <c s="36">
        <f>ROUND(G431*H431,6)</f>
      </c>
      <c r="L431" s="38">
        <v>0</v>
      </c>
      <c s="32">
        <f>ROUND(ROUND(L431,2)*ROUND(G431,3),2)</f>
      </c>
      <c s="36" t="s">
        <v>57</v>
      </c>
      <c>
        <f>(M431*21)/100</f>
      </c>
      <c t="s">
        <v>27</v>
      </c>
    </row>
    <row r="432" spans="1:5" ht="12.75">
      <c r="A432" s="35" t="s">
        <v>58</v>
      </c>
      <c r="E432" s="39" t="s">
        <v>5</v>
      </c>
    </row>
    <row r="433" spans="1:5" ht="25.5">
      <c r="A433" s="35" t="s">
        <v>59</v>
      </c>
      <c r="E433" s="40" t="s">
        <v>2409</v>
      </c>
    </row>
    <row r="434" spans="1:5" ht="153">
      <c r="A434" t="s">
        <v>60</v>
      </c>
      <c r="E434" s="39" t="s">
        <v>2212</v>
      </c>
    </row>
    <row r="435" spans="1:16" ht="25.5">
      <c r="A435" t="s">
        <v>52</v>
      </c>
      <c s="34" t="s">
        <v>255</v>
      </c>
      <c s="34" t="s">
        <v>1772</v>
      </c>
      <c s="35" t="s">
        <v>5</v>
      </c>
      <c s="6" t="s">
        <v>1773</v>
      </c>
      <c s="36" t="s">
        <v>73</v>
      </c>
      <c s="37">
        <v>22.7</v>
      </c>
      <c s="36">
        <v>0</v>
      </c>
      <c s="36">
        <f>ROUND(G435*H435,6)</f>
      </c>
      <c r="L435" s="38">
        <v>0</v>
      </c>
      <c s="32">
        <f>ROUND(ROUND(L435,2)*ROUND(G435,3),2)</f>
      </c>
      <c s="36" t="s">
        <v>57</v>
      </c>
      <c>
        <f>(M435*21)/100</f>
      </c>
      <c t="s">
        <v>27</v>
      </c>
    </row>
    <row r="436" spans="1:5" ht="12.75">
      <c r="A436" s="35" t="s">
        <v>58</v>
      </c>
      <c r="E436" s="39" t="s">
        <v>5</v>
      </c>
    </row>
    <row r="437" spans="1:5" ht="25.5">
      <c r="A437" s="35" t="s">
        <v>59</v>
      </c>
      <c r="E437" s="40" t="s">
        <v>2410</v>
      </c>
    </row>
    <row r="438" spans="1:5" ht="153">
      <c r="A438" t="s">
        <v>60</v>
      </c>
      <c r="E438" s="39" t="s">
        <v>2212</v>
      </c>
    </row>
    <row r="439" spans="1:16" ht="25.5">
      <c r="A439" t="s">
        <v>52</v>
      </c>
      <c s="34" t="s">
        <v>259</v>
      </c>
      <c s="34" t="s">
        <v>1775</v>
      </c>
      <c s="35" t="s">
        <v>5</v>
      </c>
      <c s="6" t="s">
        <v>1776</v>
      </c>
      <c s="36" t="s">
        <v>73</v>
      </c>
      <c s="37">
        <v>11.2</v>
      </c>
      <c s="36">
        <v>0</v>
      </c>
      <c s="36">
        <f>ROUND(G439*H439,6)</f>
      </c>
      <c r="L439" s="38">
        <v>0</v>
      </c>
      <c s="32">
        <f>ROUND(ROUND(L439,2)*ROUND(G439,3),2)</f>
      </c>
      <c s="36" t="s">
        <v>57</v>
      </c>
      <c>
        <f>(M439*21)/100</f>
      </c>
      <c t="s">
        <v>27</v>
      </c>
    </row>
    <row r="440" spans="1:5" ht="12.75">
      <c r="A440" s="35" t="s">
        <v>58</v>
      </c>
      <c r="E440" s="39" t="s">
        <v>5</v>
      </c>
    </row>
    <row r="441" spans="1:5" ht="25.5">
      <c r="A441" s="35" t="s">
        <v>59</v>
      </c>
      <c r="E441" s="40" t="s">
        <v>2411</v>
      </c>
    </row>
    <row r="442" spans="1:5" ht="153">
      <c r="A442" t="s">
        <v>60</v>
      </c>
      <c r="E442" s="39" t="s">
        <v>2212</v>
      </c>
    </row>
    <row r="443" spans="1:13" ht="12.75">
      <c r="A443" t="s">
        <v>49</v>
      </c>
      <c r="C443" s="31" t="s">
        <v>122</v>
      </c>
      <c r="E443" s="33" t="s">
        <v>1611</v>
      </c>
      <c r="J443" s="32">
        <f>0</f>
      </c>
      <c s="32">
        <f>0</f>
      </c>
      <c s="32">
        <f>0+L444+L448+L452+L456+L460+L464</f>
      </c>
      <c s="32">
        <f>0+M444+M448+M452+M456+M460+M464</f>
      </c>
    </row>
    <row r="444" spans="1:16" ht="12.75">
      <c r="A444" t="s">
        <v>52</v>
      </c>
      <c s="34" t="s">
        <v>263</v>
      </c>
      <c s="34" t="s">
        <v>2320</v>
      </c>
      <c s="35" t="s">
        <v>5</v>
      </c>
      <c s="6" t="s">
        <v>2321</v>
      </c>
      <c s="36" t="s">
        <v>80</v>
      </c>
      <c s="37">
        <v>3</v>
      </c>
      <c s="36">
        <v>0</v>
      </c>
      <c s="36">
        <f>ROUND(G444*H444,6)</f>
      </c>
      <c r="L444" s="38">
        <v>0</v>
      </c>
      <c s="32">
        <f>ROUND(ROUND(L444,2)*ROUND(G444,3),2)</f>
      </c>
      <c s="36" t="s">
        <v>57</v>
      </c>
      <c>
        <f>(M444*21)/100</f>
      </c>
      <c t="s">
        <v>27</v>
      </c>
    </row>
    <row r="445" spans="1:5" ht="12.75">
      <c r="A445" s="35" t="s">
        <v>58</v>
      </c>
      <c r="E445" s="39" t="s">
        <v>5</v>
      </c>
    </row>
    <row r="446" spans="1:5" ht="12.75">
      <c r="A446" s="35" t="s">
        <v>59</v>
      </c>
      <c r="E446" s="40" t="s">
        <v>2412</v>
      </c>
    </row>
    <row r="447" spans="1:5" ht="255">
      <c r="A447" t="s">
        <v>60</v>
      </c>
      <c r="E447" s="39" t="s">
        <v>2165</v>
      </c>
    </row>
    <row r="448" spans="1:16" ht="12.75">
      <c r="A448" t="s">
        <v>52</v>
      </c>
      <c s="34" t="s">
        <v>267</v>
      </c>
      <c s="34" t="s">
        <v>1803</v>
      </c>
      <c s="35" t="s">
        <v>5</v>
      </c>
      <c s="6" t="s">
        <v>1804</v>
      </c>
      <c s="36" t="s">
        <v>80</v>
      </c>
      <c s="37">
        <v>11</v>
      </c>
      <c s="36">
        <v>0</v>
      </c>
      <c s="36">
        <f>ROUND(G448*H448,6)</f>
      </c>
      <c r="L448" s="38">
        <v>0</v>
      </c>
      <c s="32">
        <f>ROUND(ROUND(L448,2)*ROUND(G448,3),2)</f>
      </c>
      <c s="36" t="s">
        <v>57</v>
      </c>
      <c>
        <f>(M448*21)/100</f>
      </c>
      <c t="s">
        <v>27</v>
      </c>
    </row>
    <row r="449" spans="1:5" ht="12.75">
      <c r="A449" s="35" t="s">
        <v>58</v>
      </c>
      <c r="E449" s="39" t="s">
        <v>5</v>
      </c>
    </row>
    <row r="450" spans="1:5" ht="25.5">
      <c r="A450" s="35" t="s">
        <v>59</v>
      </c>
      <c r="E450" s="40" t="s">
        <v>2413</v>
      </c>
    </row>
    <row r="451" spans="1:5" ht="255">
      <c r="A451" t="s">
        <v>60</v>
      </c>
      <c r="E451" s="39" t="s">
        <v>2165</v>
      </c>
    </row>
    <row r="452" spans="1:16" ht="12.75">
      <c r="A452" t="s">
        <v>52</v>
      </c>
      <c s="34" t="s">
        <v>271</v>
      </c>
      <c s="34" t="s">
        <v>1615</v>
      </c>
      <c s="35" t="s">
        <v>5</v>
      </c>
      <c s="6" t="s">
        <v>1616</v>
      </c>
      <c s="36" t="s">
        <v>80</v>
      </c>
      <c s="37">
        <v>40</v>
      </c>
      <c s="36">
        <v>0</v>
      </c>
      <c s="36">
        <f>ROUND(G452*H452,6)</f>
      </c>
      <c r="L452" s="38">
        <v>0</v>
      </c>
      <c s="32">
        <f>ROUND(ROUND(L452,2)*ROUND(G452,3),2)</f>
      </c>
      <c s="36" t="s">
        <v>57</v>
      </c>
      <c>
        <f>(M452*21)/100</f>
      </c>
      <c t="s">
        <v>27</v>
      </c>
    </row>
    <row r="453" spans="1:5" ht="12.75">
      <c r="A453" s="35" t="s">
        <v>58</v>
      </c>
      <c r="E453" s="39" t="s">
        <v>5</v>
      </c>
    </row>
    <row r="454" spans="1:5" ht="12.75">
      <c r="A454" s="35" t="s">
        <v>59</v>
      </c>
      <c r="E454" s="40" t="s">
        <v>2414</v>
      </c>
    </row>
    <row r="455" spans="1:5" ht="242.25">
      <c r="A455" t="s">
        <v>60</v>
      </c>
      <c r="E455" s="39" t="s">
        <v>2415</v>
      </c>
    </row>
    <row r="456" spans="1:16" ht="12.75">
      <c r="A456" t="s">
        <v>52</v>
      </c>
      <c s="34" t="s">
        <v>275</v>
      </c>
      <c s="34" t="s">
        <v>1806</v>
      </c>
      <c s="35" t="s">
        <v>5</v>
      </c>
      <c s="6" t="s">
        <v>1807</v>
      </c>
      <c s="36" t="s">
        <v>85</v>
      </c>
      <c s="37">
        <v>3</v>
      </c>
      <c s="36">
        <v>0</v>
      </c>
      <c s="36">
        <f>ROUND(G456*H456,6)</f>
      </c>
      <c r="L456" s="38">
        <v>0</v>
      </c>
      <c s="32">
        <f>ROUND(ROUND(L456,2)*ROUND(G456,3),2)</f>
      </c>
      <c s="36" t="s">
        <v>57</v>
      </c>
      <c>
        <f>(M456*21)/100</f>
      </c>
      <c t="s">
        <v>27</v>
      </c>
    </row>
    <row r="457" spans="1:5" ht="12.75">
      <c r="A457" s="35" t="s">
        <v>58</v>
      </c>
      <c r="E457" s="39" t="s">
        <v>5</v>
      </c>
    </row>
    <row r="458" spans="1:5" ht="12.75">
      <c r="A458" s="35" t="s">
        <v>59</v>
      </c>
      <c r="E458" s="40" t="s">
        <v>2416</v>
      </c>
    </row>
    <row r="459" spans="1:5" ht="25.5">
      <c r="A459" t="s">
        <v>60</v>
      </c>
      <c r="E459" s="39" t="s">
        <v>2417</v>
      </c>
    </row>
    <row r="460" spans="1:16" ht="12.75">
      <c r="A460" t="s">
        <v>52</v>
      </c>
      <c s="34" t="s">
        <v>279</v>
      </c>
      <c s="34" t="s">
        <v>2418</v>
      </c>
      <c s="35" t="s">
        <v>5</v>
      </c>
      <c s="6" t="s">
        <v>2419</v>
      </c>
      <c s="36" t="s">
        <v>85</v>
      </c>
      <c s="37">
        <v>5</v>
      </c>
      <c s="36">
        <v>0</v>
      </c>
      <c s="36">
        <f>ROUND(G460*H460,6)</f>
      </c>
      <c r="L460" s="38">
        <v>0</v>
      </c>
      <c s="32">
        <f>ROUND(ROUND(L460,2)*ROUND(G460,3),2)</f>
      </c>
      <c s="36" t="s">
        <v>57</v>
      </c>
      <c>
        <f>(M460*21)/100</f>
      </c>
      <c t="s">
        <v>27</v>
      </c>
    </row>
    <row r="461" spans="1:5" ht="12.75">
      <c r="A461" s="35" t="s">
        <v>58</v>
      </c>
      <c r="E461" s="39" t="s">
        <v>5</v>
      </c>
    </row>
    <row r="462" spans="1:5" ht="12.75">
      <c r="A462" s="35" t="s">
        <v>59</v>
      </c>
      <c r="E462" s="40" t="s">
        <v>2420</v>
      </c>
    </row>
    <row r="463" spans="1:5" ht="25.5">
      <c r="A463" t="s">
        <v>60</v>
      </c>
      <c r="E463" s="39" t="s">
        <v>2421</v>
      </c>
    </row>
    <row r="464" spans="1:16" ht="12.75">
      <c r="A464" t="s">
        <v>52</v>
      </c>
      <c s="34" t="s">
        <v>283</v>
      </c>
      <c s="34" t="s">
        <v>1623</v>
      </c>
      <c s="35" t="s">
        <v>5</v>
      </c>
      <c s="6" t="s">
        <v>1624</v>
      </c>
      <c s="36" t="s">
        <v>56</v>
      </c>
      <c s="37">
        <v>5.6</v>
      </c>
      <c s="36">
        <v>0</v>
      </c>
      <c s="36">
        <f>ROUND(G464*H464,6)</f>
      </c>
      <c r="L464" s="38">
        <v>0</v>
      </c>
      <c s="32">
        <f>ROUND(ROUND(L464,2)*ROUND(G464,3),2)</f>
      </c>
      <c s="36" t="s">
        <v>57</v>
      </c>
      <c>
        <f>(M464*21)/100</f>
      </c>
      <c t="s">
        <v>27</v>
      </c>
    </row>
    <row r="465" spans="1:5" ht="12.75">
      <c r="A465" s="35" t="s">
        <v>58</v>
      </c>
      <c r="E465" s="39" t="s">
        <v>5</v>
      </c>
    </row>
    <row r="466" spans="1:5" ht="25.5">
      <c r="A466" s="35" t="s">
        <v>59</v>
      </c>
      <c r="E466" s="40" t="s">
        <v>2422</v>
      </c>
    </row>
    <row r="467" spans="1:5" ht="395.25">
      <c r="A467" t="s">
        <v>60</v>
      </c>
      <c r="E467" s="39" t="s">
        <v>2146</v>
      </c>
    </row>
    <row r="468" spans="1:13" ht="12.75">
      <c r="A468" t="s">
        <v>49</v>
      </c>
      <c r="C468" s="31" t="s">
        <v>126</v>
      </c>
      <c r="E468" s="33" t="s">
        <v>1433</v>
      </c>
      <c r="J468" s="32">
        <f>0</f>
      </c>
      <c s="32">
        <f>0</f>
      </c>
      <c s="32">
        <f>0+L469+L473+L477+L481+L485+L489+L493+L497+L501+L505+L509+L513+L517+L521+L525+L529+L533+L537+L541+L545</f>
      </c>
      <c s="32">
        <f>0+M469+M473+M477+M481+M485+M489+M493+M497+M501+M505+M509+M513+M517+M521+M525+M529+M533+M537+M541+M545</f>
      </c>
    </row>
    <row r="469" spans="1:16" ht="25.5">
      <c r="A469" t="s">
        <v>52</v>
      </c>
      <c s="34" t="s">
        <v>287</v>
      </c>
      <c s="34" t="s">
        <v>2323</v>
      </c>
      <c s="35" t="s">
        <v>5</v>
      </c>
      <c s="6" t="s">
        <v>2324</v>
      </c>
      <c s="36" t="s">
        <v>85</v>
      </c>
      <c s="37">
        <v>12</v>
      </c>
      <c s="36">
        <v>0</v>
      </c>
      <c s="36">
        <f>ROUND(G469*H469,6)</f>
      </c>
      <c r="L469" s="38">
        <v>0</v>
      </c>
      <c s="32">
        <f>ROUND(ROUND(L469,2)*ROUND(G469,3),2)</f>
      </c>
      <c s="36" t="s">
        <v>57</v>
      </c>
      <c>
        <f>(M469*21)/100</f>
      </c>
      <c t="s">
        <v>27</v>
      </c>
    </row>
    <row r="470" spans="1:5" ht="12.75">
      <c r="A470" s="35" t="s">
        <v>58</v>
      </c>
      <c r="E470" s="39" t="s">
        <v>5</v>
      </c>
    </row>
    <row r="471" spans="1:5" ht="25.5">
      <c r="A471" s="35" t="s">
        <v>59</v>
      </c>
      <c r="E471" s="40" t="s">
        <v>2423</v>
      </c>
    </row>
    <row r="472" spans="1:5" ht="25.5">
      <c r="A472" t="s">
        <v>60</v>
      </c>
      <c r="E472" s="39" t="s">
        <v>2424</v>
      </c>
    </row>
    <row r="473" spans="1:16" ht="25.5">
      <c r="A473" t="s">
        <v>52</v>
      </c>
      <c s="34" t="s">
        <v>291</v>
      </c>
      <c s="34" t="s">
        <v>2325</v>
      </c>
      <c s="35" t="s">
        <v>5</v>
      </c>
      <c s="6" t="s">
        <v>2326</v>
      </c>
      <c s="36" t="s">
        <v>85</v>
      </c>
      <c s="37">
        <v>10</v>
      </c>
      <c s="36">
        <v>0</v>
      </c>
      <c s="36">
        <f>ROUND(G473*H473,6)</f>
      </c>
      <c r="L473" s="38">
        <v>0</v>
      </c>
      <c s="32">
        <f>ROUND(ROUND(L473,2)*ROUND(G473,3),2)</f>
      </c>
      <c s="36" t="s">
        <v>57</v>
      </c>
      <c>
        <f>(M473*21)/100</f>
      </c>
      <c t="s">
        <v>27</v>
      </c>
    </row>
    <row r="474" spans="1:5" ht="12.75">
      <c r="A474" s="35" t="s">
        <v>58</v>
      </c>
      <c r="E474" s="39" t="s">
        <v>5</v>
      </c>
    </row>
    <row r="475" spans="1:5" ht="12.75">
      <c r="A475" s="35" t="s">
        <v>59</v>
      </c>
      <c r="E475" s="40" t="s">
        <v>2425</v>
      </c>
    </row>
    <row r="476" spans="1:5" ht="51">
      <c r="A476" t="s">
        <v>60</v>
      </c>
      <c r="E476" s="39" t="s">
        <v>2426</v>
      </c>
    </row>
    <row r="477" spans="1:16" ht="12.75">
      <c r="A477" t="s">
        <v>52</v>
      </c>
      <c s="34" t="s">
        <v>100</v>
      </c>
      <c s="34" t="s">
        <v>2327</v>
      </c>
      <c s="35" t="s">
        <v>5</v>
      </c>
      <c s="6" t="s">
        <v>2328</v>
      </c>
      <c s="36" t="s">
        <v>85</v>
      </c>
      <c s="37">
        <v>19</v>
      </c>
      <c s="36">
        <v>0</v>
      </c>
      <c s="36">
        <f>ROUND(G477*H477,6)</f>
      </c>
      <c r="L477" s="38">
        <v>0</v>
      </c>
      <c s="32">
        <f>ROUND(ROUND(L477,2)*ROUND(G477,3),2)</f>
      </c>
      <c s="36" t="s">
        <v>57</v>
      </c>
      <c>
        <f>(M477*21)/100</f>
      </c>
      <c t="s">
        <v>27</v>
      </c>
    </row>
    <row r="478" spans="1:5" ht="12.75">
      <c r="A478" s="35" t="s">
        <v>58</v>
      </c>
      <c r="E478" s="39" t="s">
        <v>5</v>
      </c>
    </row>
    <row r="479" spans="1:5" ht="38.25">
      <c r="A479" s="35" t="s">
        <v>59</v>
      </c>
      <c r="E479" s="40" t="s">
        <v>2427</v>
      </c>
    </row>
    <row r="480" spans="1:5" ht="38.25">
      <c r="A480" t="s">
        <v>60</v>
      </c>
      <c r="E480" s="39" t="s">
        <v>2428</v>
      </c>
    </row>
    <row r="481" spans="1:16" ht="12.75">
      <c r="A481" t="s">
        <v>52</v>
      </c>
      <c s="34" t="s">
        <v>104</v>
      </c>
      <c s="34" t="s">
        <v>2329</v>
      </c>
      <c s="35" t="s">
        <v>5</v>
      </c>
      <c s="6" t="s">
        <v>2330</v>
      </c>
      <c s="36" t="s">
        <v>2331</v>
      </c>
      <c s="37">
        <v>900</v>
      </c>
      <c s="36">
        <v>0</v>
      </c>
      <c s="36">
        <f>ROUND(G481*H481,6)</f>
      </c>
      <c r="L481" s="38">
        <v>0</v>
      </c>
      <c s="32">
        <f>ROUND(ROUND(L481,2)*ROUND(G481,3),2)</f>
      </c>
      <c s="36" t="s">
        <v>57</v>
      </c>
      <c>
        <f>(M481*21)/100</f>
      </c>
      <c t="s">
        <v>27</v>
      </c>
    </row>
    <row r="482" spans="1:5" ht="12.75">
      <c r="A482" s="35" t="s">
        <v>58</v>
      </c>
      <c r="E482" s="39" t="s">
        <v>5</v>
      </c>
    </row>
    <row r="483" spans="1:5" ht="25.5">
      <c r="A483" s="35" t="s">
        <v>59</v>
      </c>
      <c r="E483" s="40" t="s">
        <v>2429</v>
      </c>
    </row>
    <row r="484" spans="1:5" ht="25.5">
      <c r="A484" t="s">
        <v>60</v>
      </c>
      <c r="E484" s="39" t="s">
        <v>2430</v>
      </c>
    </row>
    <row r="485" spans="1:16" ht="25.5">
      <c r="A485" t="s">
        <v>52</v>
      </c>
      <c s="34" t="s">
        <v>295</v>
      </c>
      <c s="34" t="s">
        <v>2332</v>
      </c>
      <c s="35" t="s">
        <v>5</v>
      </c>
      <c s="6" t="s">
        <v>2333</v>
      </c>
      <c s="36" t="s">
        <v>85</v>
      </c>
      <c s="37">
        <v>6</v>
      </c>
      <c s="36">
        <v>0</v>
      </c>
      <c s="36">
        <f>ROUND(G485*H485,6)</f>
      </c>
      <c r="L485" s="38">
        <v>0</v>
      </c>
      <c s="32">
        <f>ROUND(ROUND(L485,2)*ROUND(G485,3),2)</f>
      </c>
      <c s="36" t="s">
        <v>57</v>
      </c>
      <c>
        <f>(M485*21)/100</f>
      </c>
      <c t="s">
        <v>27</v>
      </c>
    </row>
    <row r="486" spans="1:5" ht="12.75">
      <c r="A486" s="35" t="s">
        <v>58</v>
      </c>
      <c r="E486" s="39" t="s">
        <v>5</v>
      </c>
    </row>
    <row r="487" spans="1:5" ht="25.5">
      <c r="A487" s="35" t="s">
        <v>59</v>
      </c>
      <c r="E487" s="40" t="s">
        <v>2431</v>
      </c>
    </row>
    <row r="488" spans="1:5" ht="25.5">
      <c r="A488" t="s">
        <v>60</v>
      </c>
      <c r="E488" s="39" t="s">
        <v>2432</v>
      </c>
    </row>
    <row r="489" spans="1:16" ht="12.75">
      <c r="A489" t="s">
        <v>52</v>
      </c>
      <c s="34" t="s">
        <v>299</v>
      </c>
      <c s="34" t="s">
        <v>2334</v>
      </c>
      <c s="35" t="s">
        <v>5</v>
      </c>
      <c s="6" t="s">
        <v>2335</v>
      </c>
      <c s="36" t="s">
        <v>85</v>
      </c>
      <c s="37">
        <v>3</v>
      </c>
      <c s="36">
        <v>0</v>
      </c>
      <c s="36">
        <f>ROUND(G489*H489,6)</f>
      </c>
      <c r="L489" s="38">
        <v>0</v>
      </c>
      <c s="32">
        <f>ROUND(ROUND(L489,2)*ROUND(G489,3),2)</f>
      </c>
      <c s="36" t="s">
        <v>57</v>
      </c>
      <c>
        <f>(M489*21)/100</f>
      </c>
      <c t="s">
        <v>27</v>
      </c>
    </row>
    <row r="490" spans="1:5" ht="12.75">
      <c r="A490" s="35" t="s">
        <v>58</v>
      </c>
      <c r="E490" s="39" t="s">
        <v>5</v>
      </c>
    </row>
    <row r="491" spans="1:5" ht="25.5">
      <c r="A491" s="35" t="s">
        <v>59</v>
      </c>
      <c r="E491" s="40" t="s">
        <v>2433</v>
      </c>
    </row>
    <row r="492" spans="1:5" ht="38.25">
      <c r="A492" t="s">
        <v>60</v>
      </c>
      <c r="E492" s="39" t="s">
        <v>2428</v>
      </c>
    </row>
    <row r="493" spans="1:16" ht="12.75">
      <c r="A493" t="s">
        <v>52</v>
      </c>
      <c s="34" t="s">
        <v>303</v>
      </c>
      <c s="34" t="s">
        <v>2336</v>
      </c>
      <c s="35" t="s">
        <v>5</v>
      </c>
      <c s="6" t="s">
        <v>2337</v>
      </c>
      <c s="36" t="s">
        <v>85</v>
      </c>
      <c s="37">
        <v>8</v>
      </c>
      <c s="36">
        <v>0</v>
      </c>
      <c s="36">
        <f>ROUND(G493*H493,6)</f>
      </c>
      <c r="L493" s="38">
        <v>0</v>
      </c>
      <c s="32">
        <f>ROUND(ROUND(L493,2)*ROUND(G493,3),2)</f>
      </c>
      <c s="36" t="s">
        <v>57</v>
      </c>
      <c>
        <f>(M493*21)/100</f>
      </c>
      <c t="s">
        <v>27</v>
      </c>
    </row>
    <row r="494" spans="1:5" ht="12.75">
      <c r="A494" s="35" t="s">
        <v>58</v>
      </c>
      <c r="E494" s="39" t="s">
        <v>5</v>
      </c>
    </row>
    <row r="495" spans="1:5" ht="12.75">
      <c r="A495" s="35" t="s">
        <v>59</v>
      </c>
      <c r="E495" s="40" t="s">
        <v>2434</v>
      </c>
    </row>
    <row r="496" spans="1:5" ht="63.75">
      <c r="A496" t="s">
        <v>60</v>
      </c>
      <c r="E496" s="39" t="s">
        <v>2435</v>
      </c>
    </row>
    <row r="497" spans="1:16" ht="12.75">
      <c r="A497" t="s">
        <v>52</v>
      </c>
      <c s="34" t="s">
        <v>307</v>
      </c>
      <c s="34" t="s">
        <v>2338</v>
      </c>
      <c s="35" t="s">
        <v>5</v>
      </c>
      <c s="6" t="s">
        <v>2339</v>
      </c>
      <c s="36" t="s">
        <v>85</v>
      </c>
      <c s="37">
        <v>8</v>
      </c>
      <c s="36">
        <v>0</v>
      </c>
      <c s="36">
        <f>ROUND(G497*H497,6)</f>
      </c>
      <c r="L497" s="38">
        <v>0</v>
      </c>
      <c s="32">
        <f>ROUND(ROUND(L497,2)*ROUND(G497,3),2)</f>
      </c>
      <c s="36" t="s">
        <v>57</v>
      </c>
      <c>
        <f>(M497*21)/100</f>
      </c>
      <c t="s">
        <v>27</v>
      </c>
    </row>
    <row r="498" spans="1:5" ht="12.75">
      <c r="A498" s="35" t="s">
        <v>58</v>
      </c>
      <c r="E498" s="39" t="s">
        <v>5</v>
      </c>
    </row>
    <row r="499" spans="1:5" ht="12.75">
      <c r="A499" s="35" t="s">
        <v>59</v>
      </c>
      <c r="E499" s="40" t="s">
        <v>2434</v>
      </c>
    </row>
    <row r="500" spans="1:5" ht="38.25">
      <c r="A500" t="s">
        <v>60</v>
      </c>
      <c r="E500" s="39" t="s">
        <v>2428</v>
      </c>
    </row>
    <row r="501" spans="1:16" ht="12.75">
      <c r="A501" t="s">
        <v>52</v>
      </c>
      <c s="34" t="s">
        <v>313</v>
      </c>
      <c s="34" t="s">
        <v>2340</v>
      </c>
      <c s="35" t="s">
        <v>5</v>
      </c>
      <c s="6" t="s">
        <v>2341</v>
      </c>
      <c s="36" t="s">
        <v>2331</v>
      </c>
      <c s="37">
        <v>720</v>
      </c>
      <c s="36">
        <v>0</v>
      </c>
      <c s="36">
        <f>ROUND(G501*H501,6)</f>
      </c>
      <c r="L501" s="38">
        <v>0</v>
      </c>
      <c s="32">
        <f>ROUND(ROUND(L501,2)*ROUND(G501,3),2)</f>
      </c>
      <c s="36" t="s">
        <v>57</v>
      </c>
      <c>
        <f>(M501*21)/100</f>
      </c>
      <c t="s">
        <v>27</v>
      </c>
    </row>
    <row r="502" spans="1:5" ht="12.75">
      <c r="A502" s="35" t="s">
        <v>58</v>
      </c>
      <c r="E502" s="39" t="s">
        <v>5</v>
      </c>
    </row>
    <row r="503" spans="1:5" ht="25.5">
      <c r="A503" s="35" t="s">
        <v>59</v>
      </c>
      <c r="E503" s="40" t="s">
        <v>2436</v>
      </c>
    </row>
    <row r="504" spans="1:5" ht="25.5">
      <c r="A504" t="s">
        <v>60</v>
      </c>
      <c r="E504" s="39" t="s">
        <v>2437</v>
      </c>
    </row>
    <row r="505" spans="1:16" ht="25.5">
      <c r="A505" t="s">
        <v>52</v>
      </c>
      <c s="34" t="s">
        <v>317</v>
      </c>
      <c s="34" t="s">
        <v>2342</v>
      </c>
      <c s="35" t="s">
        <v>5</v>
      </c>
      <c s="6" t="s">
        <v>2343</v>
      </c>
      <c s="36" t="s">
        <v>73</v>
      </c>
      <c s="37">
        <v>29.625</v>
      </c>
      <c s="36">
        <v>0</v>
      </c>
      <c s="36">
        <f>ROUND(G505*H505,6)</f>
      </c>
      <c r="L505" s="38">
        <v>0</v>
      </c>
      <c s="32">
        <f>ROUND(ROUND(L505,2)*ROUND(G505,3),2)</f>
      </c>
      <c s="36" t="s">
        <v>57</v>
      </c>
      <c>
        <f>(M505*21)/100</f>
      </c>
      <c t="s">
        <v>27</v>
      </c>
    </row>
    <row r="506" spans="1:5" ht="12.75">
      <c r="A506" s="35" t="s">
        <v>58</v>
      </c>
      <c r="E506" s="39" t="s">
        <v>5</v>
      </c>
    </row>
    <row r="507" spans="1:5" ht="12.75">
      <c r="A507" s="35" t="s">
        <v>59</v>
      </c>
      <c r="E507" s="40" t="s">
        <v>2438</v>
      </c>
    </row>
    <row r="508" spans="1:5" ht="38.25">
      <c r="A508" t="s">
        <v>60</v>
      </c>
      <c r="E508" s="39" t="s">
        <v>2439</v>
      </c>
    </row>
    <row r="509" spans="1:16" ht="12.75">
      <c r="A509" t="s">
        <v>52</v>
      </c>
      <c s="34" t="s">
        <v>321</v>
      </c>
      <c s="34" t="s">
        <v>1815</v>
      </c>
      <c s="35" t="s">
        <v>5</v>
      </c>
      <c s="6" t="s">
        <v>1816</v>
      </c>
      <c s="36" t="s">
        <v>80</v>
      </c>
      <c s="37">
        <v>184</v>
      </c>
      <c s="36">
        <v>0</v>
      </c>
      <c s="36">
        <f>ROUND(G509*H509,6)</f>
      </c>
      <c r="L509" s="38">
        <v>0</v>
      </c>
      <c s="32">
        <f>ROUND(ROUND(L509,2)*ROUND(G509,3),2)</f>
      </c>
      <c s="36" t="s">
        <v>57</v>
      </c>
      <c>
        <f>(M509*21)/100</f>
      </c>
      <c t="s">
        <v>27</v>
      </c>
    </row>
    <row r="510" spans="1:5" ht="12.75">
      <c r="A510" s="35" t="s">
        <v>58</v>
      </c>
      <c r="E510" s="39" t="s">
        <v>5</v>
      </c>
    </row>
    <row r="511" spans="1:5" ht="12.75">
      <c r="A511" s="35" t="s">
        <v>59</v>
      </c>
      <c r="E511" s="40" t="s">
        <v>2440</v>
      </c>
    </row>
    <row r="512" spans="1:5" ht="38.25">
      <c r="A512" t="s">
        <v>60</v>
      </c>
      <c r="E512" s="39" t="s">
        <v>2441</v>
      </c>
    </row>
    <row r="513" spans="1:16" ht="12.75">
      <c r="A513" t="s">
        <v>52</v>
      </c>
      <c s="34" t="s">
        <v>325</v>
      </c>
      <c s="34" t="s">
        <v>2344</v>
      </c>
      <c s="35" t="s">
        <v>53</v>
      </c>
      <c s="6" t="s">
        <v>2345</v>
      </c>
      <c s="36" t="s">
        <v>80</v>
      </c>
      <c s="37">
        <v>320</v>
      </c>
      <c s="36">
        <v>0</v>
      </c>
      <c s="36">
        <f>ROUND(G513*H513,6)</f>
      </c>
      <c r="L513" s="38">
        <v>0</v>
      </c>
      <c s="32">
        <f>ROUND(ROUND(L513,2)*ROUND(G513,3),2)</f>
      </c>
      <c s="36" t="s">
        <v>57</v>
      </c>
      <c>
        <f>(M513*21)/100</f>
      </c>
      <c t="s">
        <v>27</v>
      </c>
    </row>
    <row r="514" spans="1:5" ht="12.75">
      <c r="A514" s="35" t="s">
        <v>58</v>
      </c>
      <c r="E514" s="39" t="s">
        <v>5</v>
      </c>
    </row>
    <row r="515" spans="1:5" ht="12.75">
      <c r="A515" s="35" t="s">
        <v>59</v>
      </c>
      <c r="E515" s="40" t="s">
        <v>2442</v>
      </c>
    </row>
    <row r="516" spans="1:5" ht="38.25">
      <c r="A516" t="s">
        <v>60</v>
      </c>
      <c r="E516" s="39" t="s">
        <v>2441</v>
      </c>
    </row>
    <row r="517" spans="1:16" ht="12.75">
      <c r="A517" t="s">
        <v>52</v>
      </c>
      <c s="34" t="s">
        <v>329</v>
      </c>
      <c s="34" t="s">
        <v>2344</v>
      </c>
      <c s="35" t="s">
        <v>27</v>
      </c>
      <c s="6" t="s">
        <v>2345</v>
      </c>
      <c s="36" t="s">
        <v>80</v>
      </c>
      <c s="37">
        <v>153</v>
      </c>
      <c s="36">
        <v>0</v>
      </c>
      <c s="36">
        <f>ROUND(G517*H517,6)</f>
      </c>
      <c r="L517" s="38">
        <v>0</v>
      </c>
      <c s="32">
        <f>ROUND(ROUND(L517,2)*ROUND(G517,3),2)</f>
      </c>
      <c s="36" t="s">
        <v>57</v>
      </c>
      <c>
        <f>(M517*21)/100</f>
      </c>
      <c t="s">
        <v>27</v>
      </c>
    </row>
    <row r="518" spans="1:5" ht="12.75">
      <c r="A518" s="35" t="s">
        <v>58</v>
      </c>
      <c r="E518" s="39" t="s">
        <v>5</v>
      </c>
    </row>
    <row r="519" spans="1:5" ht="12.75">
      <c r="A519" s="35" t="s">
        <v>59</v>
      </c>
      <c r="E519" s="40" t="s">
        <v>2443</v>
      </c>
    </row>
    <row r="520" spans="1:5" ht="38.25">
      <c r="A520" t="s">
        <v>60</v>
      </c>
      <c r="E520" s="39" t="s">
        <v>2441</v>
      </c>
    </row>
    <row r="521" spans="1:16" ht="12.75">
      <c r="A521" t="s">
        <v>52</v>
      </c>
      <c s="34" t="s">
        <v>333</v>
      </c>
      <c s="34" t="s">
        <v>2344</v>
      </c>
      <c s="35" t="s">
        <v>26</v>
      </c>
      <c s="6" t="s">
        <v>2345</v>
      </c>
      <c s="36" t="s">
        <v>80</v>
      </c>
      <c s="37">
        <v>14</v>
      </c>
      <c s="36">
        <v>0</v>
      </c>
      <c s="36">
        <f>ROUND(G521*H521,6)</f>
      </c>
      <c r="L521" s="38">
        <v>0</v>
      </c>
      <c s="32">
        <f>ROUND(ROUND(L521,2)*ROUND(G521,3),2)</f>
      </c>
      <c s="36" t="s">
        <v>57</v>
      </c>
      <c>
        <f>(M521*21)/100</f>
      </c>
      <c t="s">
        <v>27</v>
      </c>
    </row>
    <row r="522" spans="1:5" ht="12.75">
      <c r="A522" s="35" t="s">
        <v>58</v>
      </c>
      <c r="E522" s="39" t="s">
        <v>5</v>
      </c>
    </row>
    <row r="523" spans="1:5" ht="25.5">
      <c r="A523" s="35" t="s">
        <v>59</v>
      </c>
      <c r="E523" s="40" t="s">
        <v>2444</v>
      </c>
    </row>
    <row r="524" spans="1:5" ht="38.25">
      <c r="A524" t="s">
        <v>60</v>
      </c>
      <c r="E524" s="39" t="s">
        <v>2441</v>
      </c>
    </row>
    <row r="525" spans="1:16" ht="12.75">
      <c r="A525" t="s">
        <v>52</v>
      </c>
      <c s="34" t="s">
        <v>163</v>
      </c>
      <c s="34" t="s">
        <v>2346</v>
      </c>
      <c s="35" t="s">
        <v>5</v>
      </c>
      <c s="6" t="s">
        <v>2347</v>
      </c>
      <c s="36" t="s">
        <v>80</v>
      </c>
      <c s="37">
        <v>207</v>
      </c>
      <c s="36">
        <v>0</v>
      </c>
      <c s="36">
        <f>ROUND(G525*H525,6)</f>
      </c>
      <c r="L525" s="38">
        <v>0</v>
      </c>
      <c s="32">
        <f>ROUND(ROUND(L525,2)*ROUND(G525,3),2)</f>
      </c>
      <c s="36" t="s">
        <v>57</v>
      </c>
      <c>
        <f>(M525*21)/100</f>
      </c>
      <c t="s">
        <v>27</v>
      </c>
    </row>
    <row r="526" spans="1:5" ht="12.75">
      <c r="A526" s="35" t="s">
        <v>58</v>
      </c>
      <c r="E526" s="39" t="s">
        <v>5</v>
      </c>
    </row>
    <row r="527" spans="1:5" ht="25.5">
      <c r="A527" s="35" t="s">
        <v>59</v>
      </c>
      <c r="E527" s="40" t="s">
        <v>2445</v>
      </c>
    </row>
    <row r="528" spans="1:5" ht="38.25">
      <c r="A528" t="s">
        <v>60</v>
      </c>
      <c r="E528" s="39" t="s">
        <v>2446</v>
      </c>
    </row>
    <row r="529" spans="1:16" ht="12.75">
      <c r="A529" t="s">
        <v>52</v>
      </c>
      <c s="34" t="s">
        <v>167</v>
      </c>
      <c s="34" t="s">
        <v>2348</v>
      </c>
      <c s="35" t="s">
        <v>5</v>
      </c>
      <c s="6" t="s">
        <v>2349</v>
      </c>
      <c s="36" t="s">
        <v>80</v>
      </c>
      <c s="37">
        <v>89</v>
      </c>
      <c s="36">
        <v>0</v>
      </c>
      <c s="36">
        <f>ROUND(G529*H529,6)</f>
      </c>
      <c r="L529" s="38">
        <v>0</v>
      </c>
      <c s="32">
        <f>ROUND(ROUND(L529,2)*ROUND(G529,3),2)</f>
      </c>
      <c s="36" t="s">
        <v>57</v>
      </c>
      <c>
        <f>(M529*21)/100</f>
      </c>
      <c t="s">
        <v>27</v>
      </c>
    </row>
    <row r="530" spans="1:5" ht="12.75">
      <c r="A530" s="35" t="s">
        <v>58</v>
      </c>
      <c r="E530" s="39" t="s">
        <v>5</v>
      </c>
    </row>
    <row r="531" spans="1:5" ht="12.75">
      <c r="A531" s="35" t="s">
        <v>59</v>
      </c>
      <c r="E531" s="40" t="s">
        <v>2447</v>
      </c>
    </row>
    <row r="532" spans="1:5" ht="25.5">
      <c r="A532" t="s">
        <v>60</v>
      </c>
      <c r="E532" s="39" t="s">
        <v>2200</v>
      </c>
    </row>
    <row r="533" spans="1:16" ht="12.75">
      <c r="A533" t="s">
        <v>52</v>
      </c>
      <c s="34" t="s">
        <v>369</v>
      </c>
      <c s="34" t="s">
        <v>2350</v>
      </c>
      <c s="35" t="s">
        <v>5</v>
      </c>
      <c s="6" t="s">
        <v>2351</v>
      </c>
      <c s="36" t="s">
        <v>80</v>
      </c>
      <c s="37">
        <v>89</v>
      </c>
      <c s="36">
        <v>0</v>
      </c>
      <c s="36">
        <f>ROUND(G533*H533,6)</f>
      </c>
      <c r="L533" s="38">
        <v>0</v>
      </c>
      <c s="32">
        <f>ROUND(ROUND(L533,2)*ROUND(G533,3),2)</f>
      </c>
      <c s="36" t="s">
        <v>57</v>
      </c>
      <c>
        <f>(M533*21)/100</f>
      </c>
      <c t="s">
        <v>27</v>
      </c>
    </row>
    <row r="534" spans="1:5" ht="12.75">
      <c r="A534" s="35" t="s">
        <v>58</v>
      </c>
      <c r="E534" s="39" t="s">
        <v>5</v>
      </c>
    </row>
    <row r="535" spans="1:5" ht="12.75">
      <c r="A535" s="35" t="s">
        <v>59</v>
      </c>
      <c r="E535" s="40" t="s">
        <v>2447</v>
      </c>
    </row>
    <row r="536" spans="1:5" ht="38.25">
      <c r="A536" t="s">
        <v>60</v>
      </c>
      <c r="E536" s="39" t="s">
        <v>1947</v>
      </c>
    </row>
    <row r="537" spans="1:16" ht="12.75">
      <c r="A537" t="s">
        <v>52</v>
      </c>
      <c s="34" t="s">
        <v>376</v>
      </c>
      <c s="34" t="s">
        <v>1835</v>
      </c>
      <c s="35" t="s">
        <v>5</v>
      </c>
      <c s="6" t="s">
        <v>1836</v>
      </c>
      <c s="36" t="s">
        <v>80</v>
      </c>
      <c s="37">
        <v>25</v>
      </c>
      <c s="36">
        <v>0</v>
      </c>
      <c s="36">
        <f>ROUND(G537*H537,6)</f>
      </c>
      <c r="L537" s="38">
        <v>0</v>
      </c>
      <c s="32">
        <f>ROUND(ROUND(L537,2)*ROUND(G537,3),2)</f>
      </c>
      <c s="36" t="s">
        <v>57</v>
      </c>
      <c>
        <f>(M537*21)/100</f>
      </c>
      <c t="s">
        <v>27</v>
      </c>
    </row>
    <row r="538" spans="1:5" ht="12.75">
      <c r="A538" s="35" t="s">
        <v>58</v>
      </c>
      <c r="E538" s="39" t="s">
        <v>5</v>
      </c>
    </row>
    <row r="539" spans="1:5" ht="12.75">
      <c r="A539" s="35" t="s">
        <v>59</v>
      </c>
      <c r="E539" s="40" t="s">
        <v>2448</v>
      </c>
    </row>
    <row r="540" spans="1:5" ht="76.5">
      <c r="A540" t="s">
        <v>60</v>
      </c>
      <c r="E540" s="39" t="s">
        <v>1837</v>
      </c>
    </row>
    <row r="541" spans="1:16" ht="12.75">
      <c r="A541" t="s">
        <v>52</v>
      </c>
      <c s="34" t="s">
        <v>380</v>
      </c>
      <c s="34" t="s">
        <v>2027</v>
      </c>
      <c s="35" t="s">
        <v>5</v>
      </c>
      <c s="6" t="s">
        <v>2028</v>
      </c>
      <c s="36" t="s">
        <v>56</v>
      </c>
      <c s="37">
        <v>18</v>
      </c>
      <c s="36">
        <v>0</v>
      </c>
      <c s="36">
        <f>ROUND(G541*H541,6)</f>
      </c>
      <c r="L541" s="38">
        <v>0</v>
      </c>
      <c s="32">
        <f>ROUND(ROUND(L541,2)*ROUND(G541,3),2)</f>
      </c>
      <c s="36" t="s">
        <v>57</v>
      </c>
      <c>
        <f>(M541*21)/100</f>
      </c>
      <c t="s">
        <v>27</v>
      </c>
    </row>
    <row r="542" spans="1:5" ht="12.75">
      <c r="A542" s="35" t="s">
        <v>58</v>
      </c>
      <c r="E542" s="39" t="s">
        <v>5</v>
      </c>
    </row>
    <row r="543" spans="1:5" ht="12.75">
      <c r="A543" s="35" t="s">
        <v>59</v>
      </c>
      <c r="E543" s="40" t="s">
        <v>2449</v>
      </c>
    </row>
    <row r="544" spans="1:5" ht="102">
      <c r="A544" t="s">
        <v>60</v>
      </c>
      <c r="E544" s="39" t="s">
        <v>2450</v>
      </c>
    </row>
    <row r="545" spans="1:16" ht="12.75">
      <c r="A545" t="s">
        <v>52</v>
      </c>
      <c s="34" t="s">
        <v>384</v>
      </c>
      <c s="34" t="s">
        <v>1503</v>
      </c>
      <c s="35" t="s">
        <v>5</v>
      </c>
      <c s="6" t="s">
        <v>1504</v>
      </c>
      <c s="36" t="s">
        <v>56</v>
      </c>
      <c s="37">
        <v>4</v>
      </c>
      <c s="36">
        <v>0</v>
      </c>
      <c s="36">
        <f>ROUND(G545*H545,6)</f>
      </c>
      <c r="L545" s="38">
        <v>0</v>
      </c>
      <c s="32">
        <f>ROUND(ROUND(L545,2)*ROUND(G545,3),2)</f>
      </c>
      <c s="36" t="s">
        <v>57</v>
      </c>
      <c>
        <f>(M545*21)/100</f>
      </c>
      <c t="s">
        <v>27</v>
      </c>
    </row>
    <row r="546" spans="1:5" ht="12.75">
      <c r="A546" s="35" t="s">
        <v>58</v>
      </c>
      <c r="E546" s="39" t="s">
        <v>5</v>
      </c>
    </row>
    <row r="547" spans="1:5" ht="12.75">
      <c r="A547" s="35" t="s">
        <v>59</v>
      </c>
      <c r="E547" s="40" t="s">
        <v>2451</v>
      </c>
    </row>
    <row r="548" spans="1:5" ht="102">
      <c r="A548" t="s">
        <v>60</v>
      </c>
      <c r="E548" s="39" t="s">
        <v>2450</v>
      </c>
    </row>
    <row r="549" spans="1:13" ht="12.75">
      <c r="A549" t="s">
        <v>49</v>
      </c>
      <c r="C549" s="31" t="s">
        <v>367</v>
      </c>
      <c r="E549" s="33" t="s">
        <v>368</v>
      </c>
      <c r="J549" s="32">
        <f>0</f>
      </c>
      <c s="32">
        <f>0</f>
      </c>
      <c s="32">
        <f>0+L550+L554+L558</f>
      </c>
      <c s="32">
        <f>0+M550+M554+M558</f>
      </c>
    </row>
    <row r="550" spans="1:16" ht="38.25">
      <c r="A550" t="s">
        <v>52</v>
      </c>
      <c s="34" t="s">
        <v>108</v>
      </c>
      <c s="34" t="s">
        <v>1509</v>
      </c>
      <c s="35" t="s">
        <v>1510</v>
      </c>
      <c s="6" t="s">
        <v>1511</v>
      </c>
      <c s="36" t="s">
        <v>373</v>
      </c>
      <c s="37">
        <v>2813.4</v>
      </c>
      <c s="36">
        <v>0</v>
      </c>
      <c s="36">
        <f>ROUND(G550*H550,6)</f>
      </c>
      <c r="L550" s="38">
        <v>0</v>
      </c>
      <c s="32">
        <f>ROUND(ROUND(L550,2)*ROUND(G550,3),2)</f>
      </c>
      <c s="36" t="s">
        <v>350</v>
      </c>
      <c>
        <f>(M550*21)/100</f>
      </c>
      <c t="s">
        <v>27</v>
      </c>
    </row>
    <row r="551" spans="1:5" ht="12.75">
      <c r="A551" s="35" t="s">
        <v>58</v>
      </c>
      <c r="E551" s="39" t="s">
        <v>374</v>
      </c>
    </row>
    <row r="552" spans="1:5" ht="12.75">
      <c r="A552" s="35" t="s">
        <v>59</v>
      </c>
      <c r="E552" s="40" t="s">
        <v>2452</v>
      </c>
    </row>
    <row r="553" spans="1:5" ht="165.75">
      <c r="A553" t="s">
        <v>60</v>
      </c>
      <c r="E553" s="39" t="s">
        <v>375</v>
      </c>
    </row>
    <row r="554" spans="1:16" ht="25.5">
      <c r="A554" t="s">
        <v>52</v>
      </c>
      <c s="34" t="s">
        <v>392</v>
      </c>
      <c s="34" t="s">
        <v>1857</v>
      </c>
      <c s="35" t="s">
        <v>1858</v>
      </c>
      <c s="6" t="s">
        <v>1859</v>
      </c>
      <c s="36" t="s">
        <v>373</v>
      </c>
      <c s="37">
        <v>64.331</v>
      </c>
      <c s="36">
        <v>0</v>
      </c>
      <c s="36">
        <f>ROUND(G554*H554,6)</f>
      </c>
      <c r="L554" s="38">
        <v>0</v>
      </c>
      <c s="32">
        <f>ROUND(ROUND(L554,2)*ROUND(G554,3),2)</f>
      </c>
      <c s="36" t="s">
        <v>350</v>
      </c>
      <c>
        <f>(M554*21)/100</f>
      </c>
      <c t="s">
        <v>27</v>
      </c>
    </row>
    <row r="555" spans="1:5" ht="12.75">
      <c r="A555" s="35" t="s">
        <v>58</v>
      </c>
      <c r="E555" s="39" t="s">
        <v>374</v>
      </c>
    </row>
    <row r="556" spans="1:5" ht="12.75">
      <c r="A556" s="35" t="s">
        <v>59</v>
      </c>
      <c r="E556" s="40" t="s">
        <v>2453</v>
      </c>
    </row>
    <row r="557" spans="1:5" ht="165.75">
      <c r="A557" t="s">
        <v>60</v>
      </c>
      <c r="E557" s="39" t="s">
        <v>375</v>
      </c>
    </row>
    <row r="558" spans="1:16" ht="38.25">
      <c r="A558" t="s">
        <v>52</v>
      </c>
      <c s="34" t="s">
        <v>396</v>
      </c>
      <c s="34" t="s">
        <v>377</v>
      </c>
      <c s="35" t="s">
        <v>378</v>
      </c>
      <c s="6" t="s">
        <v>379</v>
      </c>
      <c s="36" t="s">
        <v>373</v>
      </c>
      <c s="37">
        <v>69.55</v>
      </c>
      <c s="36">
        <v>0</v>
      </c>
      <c s="36">
        <f>ROUND(G558*H558,6)</f>
      </c>
      <c r="L558" s="38">
        <v>0</v>
      </c>
      <c s="32">
        <f>ROUND(ROUND(L558,2)*ROUND(G558,3),2)</f>
      </c>
      <c s="36" t="s">
        <v>350</v>
      </c>
      <c>
        <f>(M558*21)/100</f>
      </c>
      <c t="s">
        <v>27</v>
      </c>
    </row>
    <row r="559" spans="1:5" ht="12.75">
      <c r="A559" s="35" t="s">
        <v>58</v>
      </c>
      <c r="E559" s="39" t="s">
        <v>374</v>
      </c>
    </row>
    <row r="560" spans="1:5" ht="12.75">
      <c r="A560" s="35" t="s">
        <v>59</v>
      </c>
      <c r="E560" s="40" t="s">
        <v>2454</v>
      </c>
    </row>
    <row r="561" spans="1:5" ht="165.75">
      <c r="A561" t="s">
        <v>60</v>
      </c>
      <c r="E561" s="39" t="s">
        <v>375</v>
      </c>
    </row>
    <row r="562" spans="1:13" ht="12.75">
      <c r="A562" t="s">
        <v>46</v>
      </c>
      <c r="C562" s="31" t="s">
        <v>2455</v>
      </c>
      <c r="E562" s="33" t="s">
        <v>2456</v>
      </c>
      <c r="J562" s="32">
        <f>0+J563+J580+J593+J602</f>
      </c>
      <c s="32">
        <f>0+K563+K580+K593+K602</f>
      </c>
      <c s="32">
        <f>0+L563+L580+L593+L602</f>
      </c>
      <c s="32">
        <f>0+M563+M580+M593+M602</f>
      </c>
    </row>
    <row r="563" spans="1:13" ht="12.75">
      <c r="A563" t="s">
        <v>49</v>
      </c>
      <c r="C563" s="31" t="s">
        <v>53</v>
      </c>
      <c r="E563" s="33" t="s">
        <v>412</v>
      </c>
      <c r="J563" s="32">
        <f>0</f>
      </c>
      <c s="32">
        <f>0</f>
      </c>
      <c s="32">
        <f>0+L564+L568+L572+L576</f>
      </c>
      <c s="32">
        <f>0+M564+M568+M572+M576</f>
      </c>
    </row>
    <row r="564" spans="1:16" ht="12.75">
      <c r="A564" t="s">
        <v>52</v>
      </c>
      <c s="34" t="s">
        <v>53</v>
      </c>
      <c s="34" t="s">
        <v>2457</v>
      </c>
      <c s="35" t="s">
        <v>5</v>
      </c>
      <c s="6" t="s">
        <v>2458</v>
      </c>
      <c s="36" t="s">
        <v>56</v>
      </c>
      <c s="37">
        <v>12</v>
      </c>
      <c s="36">
        <v>0</v>
      </c>
      <c s="36">
        <f>ROUND(G564*H564,6)</f>
      </c>
      <c r="L564" s="38">
        <v>0</v>
      </c>
      <c s="32">
        <f>ROUND(ROUND(L564,2)*ROUND(G564,3),2)</f>
      </c>
      <c s="36" t="s">
        <v>57</v>
      </c>
      <c>
        <f>(M564*21)/100</f>
      </c>
      <c t="s">
        <v>27</v>
      </c>
    </row>
    <row r="565" spans="1:5" ht="12.75">
      <c r="A565" s="35" t="s">
        <v>58</v>
      </c>
      <c r="E565" s="39" t="s">
        <v>5</v>
      </c>
    </row>
    <row r="566" spans="1:5" ht="12.75">
      <c r="A566" s="35" t="s">
        <v>59</v>
      </c>
      <c r="E566" s="40" t="s">
        <v>2459</v>
      </c>
    </row>
    <row r="567" spans="1:5" ht="63.75">
      <c r="A567" t="s">
        <v>60</v>
      </c>
      <c r="E567" s="39" t="s">
        <v>2362</v>
      </c>
    </row>
    <row r="568" spans="1:16" ht="12.75">
      <c r="A568" t="s">
        <v>52</v>
      </c>
      <c s="34" t="s">
        <v>27</v>
      </c>
      <c s="34" t="s">
        <v>413</v>
      </c>
      <c s="35" t="s">
        <v>5</v>
      </c>
      <c s="6" t="s">
        <v>414</v>
      </c>
      <c s="36" t="s">
        <v>56</v>
      </c>
      <c s="37">
        <v>26.8</v>
      </c>
      <c s="36">
        <v>0</v>
      </c>
      <c s="36">
        <f>ROUND(G568*H568,6)</f>
      </c>
      <c r="L568" s="38">
        <v>0</v>
      </c>
      <c s="32">
        <f>ROUND(ROUND(L568,2)*ROUND(G568,3),2)</f>
      </c>
      <c s="36" t="s">
        <v>57</v>
      </c>
      <c>
        <f>(M568*21)/100</f>
      </c>
      <c t="s">
        <v>27</v>
      </c>
    </row>
    <row r="569" spans="1:5" ht="12.75">
      <c r="A569" s="35" t="s">
        <v>58</v>
      </c>
      <c r="E569" s="39" t="s">
        <v>5</v>
      </c>
    </row>
    <row r="570" spans="1:5" ht="12.75">
      <c r="A570" s="35" t="s">
        <v>59</v>
      </c>
      <c r="E570" s="40" t="s">
        <v>2460</v>
      </c>
    </row>
    <row r="571" spans="1:5" ht="344.25">
      <c r="A571" t="s">
        <v>60</v>
      </c>
      <c r="E571" s="39" t="s">
        <v>2375</v>
      </c>
    </row>
    <row r="572" spans="1:16" ht="12.75">
      <c r="A572" t="s">
        <v>52</v>
      </c>
      <c s="34" t="s">
        <v>26</v>
      </c>
      <c s="34" t="s">
        <v>1666</v>
      </c>
      <c s="35" t="s">
        <v>5</v>
      </c>
      <c s="6" t="s">
        <v>1667</v>
      </c>
      <c s="36" t="s">
        <v>56</v>
      </c>
      <c s="37">
        <v>26.8</v>
      </c>
      <c s="36">
        <v>0</v>
      </c>
      <c s="36">
        <f>ROUND(G572*H572,6)</f>
      </c>
      <c r="L572" s="38">
        <v>0</v>
      </c>
      <c s="32">
        <f>ROUND(ROUND(L572,2)*ROUND(G572,3),2)</f>
      </c>
      <c s="36" t="s">
        <v>57</v>
      </c>
      <c>
        <f>(M572*21)/100</f>
      </c>
      <c t="s">
        <v>27</v>
      </c>
    </row>
    <row r="573" spans="1:5" ht="12.75">
      <c r="A573" s="35" t="s">
        <v>58</v>
      </c>
      <c r="E573" s="39" t="s">
        <v>5</v>
      </c>
    </row>
    <row r="574" spans="1:5" ht="12.75">
      <c r="A574" s="35" t="s">
        <v>59</v>
      </c>
      <c r="E574" s="40" t="s">
        <v>2461</v>
      </c>
    </row>
    <row r="575" spans="1:5" ht="191.25">
      <c r="A575" t="s">
        <v>60</v>
      </c>
      <c r="E575" s="39" t="s">
        <v>2124</v>
      </c>
    </row>
    <row r="576" spans="1:16" ht="12.75">
      <c r="A576" t="s">
        <v>52</v>
      </c>
      <c s="34" t="s">
        <v>70</v>
      </c>
      <c s="34" t="s">
        <v>1578</v>
      </c>
      <c s="35" t="s">
        <v>5</v>
      </c>
      <c s="6" t="s">
        <v>1579</v>
      </c>
      <c s="36" t="s">
        <v>73</v>
      </c>
      <c s="37">
        <v>970</v>
      </c>
      <c s="36">
        <v>0</v>
      </c>
      <c s="36">
        <f>ROUND(G576*H576,6)</f>
      </c>
      <c r="L576" s="38">
        <v>0</v>
      </c>
      <c s="32">
        <f>ROUND(ROUND(L576,2)*ROUND(G576,3),2)</f>
      </c>
      <c s="36" t="s">
        <v>57</v>
      </c>
      <c>
        <f>(M576*21)/100</f>
      </c>
      <c t="s">
        <v>27</v>
      </c>
    </row>
    <row r="577" spans="1:5" ht="12.75">
      <c r="A577" s="35" t="s">
        <v>58</v>
      </c>
      <c r="E577" s="39" t="s">
        <v>5</v>
      </c>
    </row>
    <row r="578" spans="1:5" ht="12.75">
      <c r="A578" s="35" t="s">
        <v>59</v>
      </c>
      <c r="E578" s="40" t="s">
        <v>2462</v>
      </c>
    </row>
    <row r="579" spans="1:5" ht="38.25">
      <c r="A579" t="s">
        <v>60</v>
      </c>
      <c r="E579" s="39" t="s">
        <v>2134</v>
      </c>
    </row>
    <row r="580" spans="1:13" ht="12.75">
      <c r="A580" t="s">
        <v>49</v>
      </c>
      <c r="C580" s="31" t="s">
        <v>110</v>
      </c>
      <c r="E580" s="33" t="s">
        <v>1017</v>
      </c>
      <c r="J580" s="32">
        <f>0</f>
      </c>
      <c s="32">
        <f>0</f>
      </c>
      <c s="32">
        <f>0+L581+L585+L589</f>
      </c>
      <c s="32">
        <f>0+M581+M585+M589</f>
      </c>
    </row>
    <row r="581" spans="1:16" ht="12.75">
      <c r="A581" t="s">
        <v>52</v>
      </c>
      <c s="34" t="s">
        <v>110</v>
      </c>
      <c s="34" t="s">
        <v>1754</v>
      </c>
      <c s="35" t="s">
        <v>5</v>
      </c>
      <c s="6" t="s">
        <v>1755</v>
      </c>
      <c s="36" t="s">
        <v>56</v>
      </c>
      <c s="37">
        <v>18.6</v>
      </c>
      <c s="36">
        <v>0</v>
      </c>
      <c s="36">
        <f>ROUND(G581*H581,6)</f>
      </c>
      <c r="L581" s="38">
        <v>0</v>
      </c>
      <c s="32">
        <f>ROUND(ROUND(L581,2)*ROUND(G581,3),2)</f>
      </c>
      <c s="36" t="s">
        <v>57</v>
      </c>
      <c>
        <f>(M581*21)/100</f>
      </c>
      <c t="s">
        <v>27</v>
      </c>
    </row>
    <row r="582" spans="1:5" ht="12.75">
      <c r="A582" s="35" t="s">
        <v>58</v>
      </c>
      <c r="E582" s="39" t="s">
        <v>5</v>
      </c>
    </row>
    <row r="583" spans="1:5" ht="25.5">
      <c r="A583" s="35" t="s">
        <v>59</v>
      </c>
      <c r="E583" s="40" t="s">
        <v>2463</v>
      </c>
    </row>
    <row r="584" spans="1:5" ht="51">
      <c r="A584" t="s">
        <v>60</v>
      </c>
      <c r="E584" s="39" t="s">
        <v>1757</v>
      </c>
    </row>
    <row r="585" spans="1:16" ht="12.75">
      <c r="A585" t="s">
        <v>52</v>
      </c>
      <c s="34" t="s">
        <v>115</v>
      </c>
      <c s="34" t="s">
        <v>2309</v>
      </c>
      <c s="35" t="s">
        <v>5</v>
      </c>
      <c s="6" t="s">
        <v>2310</v>
      </c>
      <c s="36" t="s">
        <v>73</v>
      </c>
      <c s="37">
        <v>90</v>
      </c>
      <c s="36">
        <v>0</v>
      </c>
      <c s="36">
        <f>ROUND(G585*H585,6)</f>
      </c>
      <c r="L585" s="38">
        <v>0</v>
      </c>
      <c s="32">
        <f>ROUND(ROUND(L585,2)*ROUND(G585,3),2)</f>
      </c>
      <c s="36" t="s">
        <v>57</v>
      </c>
      <c>
        <f>(M585*21)/100</f>
      </c>
      <c t="s">
        <v>27</v>
      </c>
    </row>
    <row r="586" spans="1:5" ht="12.75">
      <c r="A586" s="35" t="s">
        <v>58</v>
      </c>
      <c r="E586" s="39" t="s">
        <v>5</v>
      </c>
    </row>
    <row r="587" spans="1:5" ht="12.75">
      <c r="A587" s="35" t="s">
        <v>59</v>
      </c>
      <c r="E587" s="40" t="s">
        <v>2464</v>
      </c>
    </row>
    <row r="588" spans="1:5" ht="51">
      <c r="A588" t="s">
        <v>60</v>
      </c>
      <c r="E588" s="39" t="s">
        <v>1757</v>
      </c>
    </row>
    <row r="589" spans="1:16" ht="12.75">
      <c r="A589" t="s">
        <v>52</v>
      </c>
      <c s="34" t="s">
        <v>75</v>
      </c>
      <c s="34" t="s">
        <v>2465</v>
      </c>
      <c s="35" t="s">
        <v>5</v>
      </c>
      <c s="6" t="s">
        <v>2466</v>
      </c>
      <c s="36" t="s">
        <v>73</v>
      </c>
      <c s="37">
        <v>970</v>
      </c>
      <c s="36">
        <v>0</v>
      </c>
      <c s="36">
        <f>ROUND(G589*H589,6)</f>
      </c>
      <c r="L589" s="38">
        <v>0</v>
      </c>
      <c s="32">
        <f>ROUND(ROUND(L589,2)*ROUND(G589,3),2)</f>
      </c>
      <c s="36" t="s">
        <v>57</v>
      </c>
      <c>
        <f>(M589*21)/100</f>
      </c>
      <c t="s">
        <v>27</v>
      </c>
    </row>
    <row r="590" spans="1:5" ht="12.75">
      <c r="A590" s="35" t="s">
        <v>58</v>
      </c>
      <c r="E590" s="39" t="s">
        <v>5</v>
      </c>
    </row>
    <row r="591" spans="1:5" ht="25.5">
      <c r="A591" s="35" t="s">
        <v>59</v>
      </c>
      <c r="E591" s="40" t="s">
        <v>2467</v>
      </c>
    </row>
    <row r="592" spans="1:5" ht="89.25">
      <c r="A592" t="s">
        <v>60</v>
      </c>
      <c r="E592" s="39" t="s">
        <v>2468</v>
      </c>
    </row>
    <row r="593" spans="1:13" ht="12.75">
      <c r="A593" t="s">
        <v>49</v>
      </c>
      <c r="C593" s="31" t="s">
        <v>126</v>
      </c>
      <c r="E593" s="33" t="s">
        <v>1433</v>
      </c>
      <c r="J593" s="32">
        <f>0</f>
      </c>
      <c s="32">
        <f>0</f>
      </c>
      <c s="32">
        <f>0+L594+L598</f>
      </c>
      <c s="32">
        <f>0+M594+M598</f>
      </c>
    </row>
    <row r="594" spans="1:16" ht="12.75">
      <c r="A594" t="s">
        <v>52</v>
      </c>
      <c s="34" t="s">
        <v>122</v>
      </c>
      <c s="34" t="s">
        <v>2344</v>
      </c>
      <c s="35" t="s">
        <v>5</v>
      </c>
      <c s="6" t="s">
        <v>2345</v>
      </c>
      <c s="36" t="s">
        <v>80</v>
      </c>
      <c s="37">
        <v>268</v>
      </c>
      <c s="36">
        <v>0</v>
      </c>
      <c s="36">
        <f>ROUND(G594*H594,6)</f>
      </c>
      <c r="L594" s="38">
        <v>0</v>
      </c>
      <c s="32">
        <f>ROUND(ROUND(L594,2)*ROUND(G594,3),2)</f>
      </c>
      <c s="36" t="s">
        <v>57</v>
      </c>
      <c>
        <f>(M594*21)/100</f>
      </c>
      <c t="s">
        <v>27</v>
      </c>
    </row>
    <row r="595" spans="1:5" ht="12.75">
      <c r="A595" s="35" t="s">
        <v>58</v>
      </c>
      <c r="E595" s="39" t="s">
        <v>5</v>
      </c>
    </row>
    <row r="596" spans="1:5" ht="25.5">
      <c r="A596" s="35" t="s">
        <v>59</v>
      </c>
      <c r="E596" s="40" t="s">
        <v>2469</v>
      </c>
    </row>
    <row r="597" spans="1:5" ht="38.25">
      <c r="A597" t="s">
        <v>60</v>
      </c>
      <c r="E597" s="39" t="s">
        <v>2441</v>
      </c>
    </row>
    <row r="598" spans="1:16" ht="12.75">
      <c r="A598" t="s">
        <v>52</v>
      </c>
      <c s="34" t="s">
        <v>126</v>
      </c>
      <c s="34" t="s">
        <v>2470</v>
      </c>
      <c s="35" t="s">
        <v>5</v>
      </c>
      <c s="6" t="s">
        <v>2471</v>
      </c>
      <c s="36" t="s">
        <v>80</v>
      </c>
      <c s="37">
        <v>25</v>
      </c>
      <c s="36">
        <v>0</v>
      </c>
      <c s="36">
        <f>ROUND(G598*H598,6)</f>
      </c>
      <c r="L598" s="38">
        <v>0</v>
      </c>
      <c s="32">
        <f>ROUND(ROUND(L598,2)*ROUND(G598,3),2)</f>
      </c>
      <c s="36" t="s">
        <v>57</v>
      </c>
      <c>
        <f>(M598*21)/100</f>
      </c>
      <c t="s">
        <v>27</v>
      </c>
    </row>
    <row r="599" spans="1:5" ht="12.75">
      <c r="A599" s="35" t="s">
        <v>58</v>
      </c>
      <c r="E599" s="39" t="s">
        <v>5</v>
      </c>
    </row>
    <row r="600" spans="1:5" ht="25.5">
      <c r="A600" s="35" t="s">
        <v>59</v>
      </c>
      <c r="E600" s="40" t="s">
        <v>2472</v>
      </c>
    </row>
    <row r="601" spans="1:5" ht="63.75">
      <c r="A601" t="s">
        <v>60</v>
      </c>
      <c r="E601" s="39" t="s">
        <v>2473</v>
      </c>
    </row>
    <row r="602" spans="1:13" ht="12.75">
      <c r="A602" t="s">
        <v>49</v>
      </c>
      <c r="C602" s="31" t="s">
        <v>367</v>
      </c>
      <c r="E602" s="33" t="s">
        <v>368</v>
      </c>
      <c r="J602" s="32">
        <f>0</f>
      </c>
      <c s="32">
        <f>0</f>
      </c>
      <c s="32">
        <f>0+L603</f>
      </c>
      <c s="32">
        <f>0+M603</f>
      </c>
    </row>
    <row r="603" spans="1:16" ht="38.25">
      <c r="A603" t="s">
        <v>52</v>
      </c>
      <c s="34" t="s">
        <v>130</v>
      </c>
      <c s="34" t="s">
        <v>1509</v>
      </c>
      <c s="35" t="s">
        <v>1510</v>
      </c>
      <c s="6" t="s">
        <v>1511</v>
      </c>
      <c s="36" t="s">
        <v>373</v>
      </c>
      <c s="37">
        <v>48.24</v>
      </c>
      <c s="36">
        <v>0</v>
      </c>
      <c s="36">
        <f>ROUND(G603*H603,6)</f>
      </c>
      <c r="L603" s="38">
        <v>0</v>
      </c>
      <c s="32">
        <f>ROUND(ROUND(L603,2)*ROUND(G603,3),2)</f>
      </c>
      <c s="36" t="s">
        <v>350</v>
      </c>
      <c>
        <f>(M603*21)/100</f>
      </c>
      <c t="s">
        <v>27</v>
      </c>
    </row>
    <row r="604" spans="1:5" ht="12.75">
      <c r="A604" s="35" t="s">
        <v>58</v>
      </c>
      <c r="E604" s="39" t="s">
        <v>374</v>
      </c>
    </row>
    <row r="605" spans="1:5" ht="12.75">
      <c r="A605" s="35" t="s">
        <v>59</v>
      </c>
      <c r="E605" s="40" t="s">
        <v>2474</v>
      </c>
    </row>
    <row r="606" spans="1:5" ht="165.75">
      <c r="A606" t="s">
        <v>60</v>
      </c>
      <c r="E606" s="39" t="s">
        <v>375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1380</v>
      </c>
      <c s="41">
        <f>Rekapitulace!C14</f>
      </c>
      <c s="20" t="s">
        <v>0</v>
      </c>
      <c t="s">
        <v>23</v>
      </c>
      <c t="s">
        <v>27</v>
      </c>
    </row>
    <row r="4" spans="1:16" ht="32" customHeight="1">
      <c r="A4" s="24" t="s">
        <v>20</v>
      </c>
      <c s="25" t="s">
        <v>28</v>
      </c>
      <c s="27" t="s">
        <v>1380</v>
      </c>
      <c r="E4" s="26" t="s">
        <v>1381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COUNTIFS(L8:L231,"=0",A8:A231,"P")+COUNTIFS(L8:L231,"",A8:A231,"P")+SUM(Q8:Q231)</f>
      </c>
    </row>
    <row r="8" spans="1:13" ht="12.75">
      <c r="A8" t="s">
        <v>44</v>
      </c>
      <c r="C8" s="28" t="s">
        <v>2477</v>
      </c>
      <c r="E8" s="30" t="s">
        <v>2476</v>
      </c>
      <c r="J8" s="29">
        <f>0+J9</f>
      </c>
      <c s="29">
        <f>0+K9</f>
      </c>
      <c s="29">
        <f>0+L9</f>
      </c>
      <c s="29">
        <f>0+M9</f>
      </c>
    </row>
    <row r="9" spans="1:13" ht="12.75">
      <c r="A9" t="s">
        <v>46</v>
      </c>
      <c r="C9" s="31" t="s">
        <v>2478</v>
      </c>
      <c r="E9" s="33" t="s">
        <v>2479</v>
      </c>
      <c r="J9" s="32">
        <f>0+J10+J75+J100+J117+J122+J135+J188+J193+J198</f>
      </c>
      <c s="32">
        <f>0+K10+K75+K100+K117+K122+K135+K188+K193+K198</f>
      </c>
      <c s="32">
        <f>0+L10+L75+L100+L117+L122+L135+L188+L193+L198</f>
      </c>
      <c s="32">
        <f>0+M10+M75+M100+M117+M122+M135+M188+M193+M198</f>
      </c>
    </row>
    <row r="10" spans="1:13" ht="12.75">
      <c r="A10" t="s">
        <v>49</v>
      </c>
      <c r="C10" s="31" t="s">
        <v>53</v>
      </c>
      <c r="E10" s="33" t="s">
        <v>412</v>
      </c>
      <c r="J10" s="32">
        <f>0</f>
      </c>
      <c s="32">
        <f>0</f>
      </c>
      <c s="32">
        <f>0+L11+L15+L19+L23+L27+L31+L35+L39+L43+L47+L51+L55+L59+L63+L67+L71</f>
      </c>
      <c s="32">
        <f>0+M11+M15+M19+M23+M27+M31+M35+M39+M43+M47+M51+M55+M59+M63+M67+M71</f>
      </c>
    </row>
    <row r="11" spans="1:16" ht="12.75">
      <c r="A11" t="s">
        <v>52</v>
      </c>
      <c s="34" t="s">
        <v>53</v>
      </c>
      <c s="34" t="s">
        <v>2480</v>
      </c>
      <c s="35" t="s">
        <v>5</v>
      </c>
      <c s="6" t="s">
        <v>2481</v>
      </c>
      <c s="36" t="s">
        <v>373</v>
      </c>
      <c s="37">
        <v>406.046</v>
      </c>
      <c s="36">
        <v>1</v>
      </c>
      <c s="36">
        <f>ROUND(G11*H11,6)</f>
      </c>
      <c r="L11" s="38">
        <v>0</v>
      </c>
      <c s="32">
        <f>ROUND(ROUND(L11,2)*ROUND(G11,3),2)</f>
      </c>
      <c s="36" t="s">
        <v>2482</v>
      </c>
      <c>
        <f>(M11*21)/100</f>
      </c>
      <c t="s">
        <v>27</v>
      </c>
    </row>
    <row r="12" spans="1:5" ht="12.75">
      <c r="A12" s="35" t="s">
        <v>58</v>
      </c>
      <c r="E12" s="39" t="s">
        <v>2481</v>
      </c>
    </row>
    <row r="13" spans="1:5" ht="63.75">
      <c r="A13" s="35" t="s">
        <v>59</v>
      </c>
      <c r="E13" s="40" t="s">
        <v>2483</v>
      </c>
    </row>
    <row r="14" spans="1:5" ht="12.75">
      <c r="A14" t="s">
        <v>60</v>
      </c>
      <c r="E14" s="39" t="s">
        <v>5</v>
      </c>
    </row>
    <row r="15" spans="1:16" ht="12.75">
      <c r="A15" t="s">
        <v>52</v>
      </c>
      <c s="34" t="s">
        <v>27</v>
      </c>
      <c s="34" t="s">
        <v>2484</v>
      </c>
      <c s="35" t="s">
        <v>5</v>
      </c>
      <c s="6" t="s">
        <v>2485</v>
      </c>
      <c s="36" t="s">
        <v>73</v>
      </c>
      <c s="37">
        <v>93</v>
      </c>
      <c s="36">
        <v>0</v>
      </c>
      <c s="36">
        <f>ROUND(G15*H15,6)</f>
      </c>
      <c r="L15" s="38">
        <v>0</v>
      </c>
      <c s="32">
        <f>ROUND(ROUND(L15,2)*ROUND(G15,3),2)</f>
      </c>
      <c s="36" t="s">
        <v>2482</v>
      </c>
      <c>
        <f>(M15*21)/100</f>
      </c>
      <c t="s">
        <v>27</v>
      </c>
    </row>
    <row r="16" spans="1:5" ht="38.25">
      <c r="A16" s="35" t="s">
        <v>58</v>
      </c>
      <c r="E16" s="39" t="s">
        <v>2486</v>
      </c>
    </row>
    <row r="17" spans="1:5" ht="114.75">
      <c r="A17" s="35" t="s">
        <v>59</v>
      </c>
      <c r="E17" s="40" t="s">
        <v>2487</v>
      </c>
    </row>
    <row r="18" spans="1:5" ht="191.25">
      <c r="A18" t="s">
        <v>60</v>
      </c>
      <c r="E18" s="39" t="s">
        <v>2488</v>
      </c>
    </row>
    <row r="19" spans="1:16" ht="12.75">
      <c r="A19" t="s">
        <v>52</v>
      </c>
      <c s="34" t="s">
        <v>26</v>
      </c>
      <c s="34" t="s">
        <v>2489</v>
      </c>
      <c s="35" t="s">
        <v>5</v>
      </c>
      <c s="6" t="s">
        <v>2490</v>
      </c>
      <c s="36" t="s">
        <v>310</v>
      </c>
      <c s="37">
        <v>2400</v>
      </c>
      <c s="36">
        <v>3E-05</v>
      </c>
      <c s="36">
        <f>ROUND(G19*H19,6)</f>
      </c>
      <c r="L19" s="38">
        <v>0</v>
      </c>
      <c s="32">
        <f>ROUND(ROUND(L19,2)*ROUND(G19,3),2)</f>
      </c>
      <c s="36" t="s">
        <v>2482</v>
      </c>
      <c>
        <f>(M19*21)/100</f>
      </c>
      <c t="s">
        <v>27</v>
      </c>
    </row>
    <row r="20" spans="1:5" ht="25.5">
      <c r="A20" s="35" t="s">
        <v>58</v>
      </c>
      <c r="E20" s="39" t="s">
        <v>2491</v>
      </c>
    </row>
    <row r="21" spans="1:5" ht="51">
      <c r="A21" s="35" t="s">
        <v>59</v>
      </c>
      <c r="E21" s="40" t="s">
        <v>2492</v>
      </c>
    </row>
    <row r="22" spans="1:5" ht="318.75">
      <c r="A22" t="s">
        <v>60</v>
      </c>
      <c r="E22" s="39" t="s">
        <v>2493</v>
      </c>
    </row>
    <row r="23" spans="1:16" ht="25.5">
      <c r="A23" t="s">
        <v>52</v>
      </c>
      <c s="34" t="s">
        <v>70</v>
      </c>
      <c s="34" t="s">
        <v>2494</v>
      </c>
      <c s="35" t="s">
        <v>5</v>
      </c>
      <c s="6" t="s">
        <v>2495</v>
      </c>
      <c s="36" t="s">
        <v>56</v>
      </c>
      <c s="37">
        <v>625.852</v>
      </c>
      <c s="36">
        <v>0</v>
      </c>
      <c s="36">
        <f>ROUND(G23*H23,6)</f>
      </c>
      <c r="L23" s="38">
        <v>0</v>
      </c>
      <c s="32">
        <f>ROUND(ROUND(L23,2)*ROUND(G23,3),2)</f>
      </c>
      <c s="36" t="s">
        <v>2482</v>
      </c>
      <c>
        <f>(M23*21)/100</f>
      </c>
      <c t="s">
        <v>27</v>
      </c>
    </row>
    <row r="24" spans="1:5" ht="38.25">
      <c r="A24" s="35" t="s">
        <v>58</v>
      </c>
      <c r="E24" s="39" t="s">
        <v>2496</v>
      </c>
    </row>
    <row r="25" spans="1:5" ht="409.5">
      <c r="A25" s="35" t="s">
        <v>59</v>
      </c>
      <c r="E25" s="40" t="s">
        <v>2497</v>
      </c>
    </row>
    <row r="26" spans="1:5" ht="38.25">
      <c r="A26" t="s">
        <v>60</v>
      </c>
      <c r="E26" s="39" t="s">
        <v>2498</v>
      </c>
    </row>
    <row r="27" spans="1:16" ht="25.5">
      <c r="A27" t="s">
        <v>52</v>
      </c>
      <c s="34" t="s">
        <v>110</v>
      </c>
      <c s="34" t="s">
        <v>2499</v>
      </c>
      <c s="35" t="s">
        <v>5</v>
      </c>
      <c s="6" t="s">
        <v>2500</v>
      </c>
      <c s="36" t="s">
        <v>56</v>
      </c>
      <c s="37">
        <v>369.991</v>
      </c>
      <c s="36">
        <v>0</v>
      </c>
      <c s="36">
        <f>ROUND(G27*H27,6)</f>
      </c>
      <c r="L27" s="38">
        <v>0</v>
      </c>
      <c s="32">
        <f>ROUND(ROUND(L27,2)*ROUND(G27,3),2)</f>
      </c>
      <c s="36" t="s">
        <v>2482</v>
      </c>
      <c>
        <f>(M27*21)/100</f>
      </c>
      <c t="s">
        <v>27</v>
      </c>
    </row>
    <row r="28" spans="1:5" ht="25.5">
      <c r="A28" s="35" t="s">
        <v>58</v>
      </c>
      <c r="E28" s="39" t="s">
        <v>2501</v>
      </c>
    </row>
    <row r="29" spans="1:5" ht="242.25">
      <c r="A29" s="35" t="s">
        <v>59</v>
      </c>
      <c r="E29" s="40" t="s">
        <v>2502</v>
      </c>
    </row>
    <row r="30" spans="1:5" ht="89.25">
      <c r="A30" t="s">
        <v>60</v>
      </c>
      <c r="E30" s="39" t="s">
        <v>2503</v>
      </c>
    </row>
    <row r="31" spans="1:16" ht="12.75">
      <c r="A31" t="s">
        <v>52</v>
      </c>
      <c s="34" t="s">
        <v>115</v>
      </c>
      <c s="34" t="s">
        <v>2504</v>
      </c>
      <c s="35" t="s">
        <v>5</v>
      </c>
      <c s="6" t="s">
        <v>2505</v>
      </c>
      <c s="36" t="s">
        <v>73</v>
      </c>
      <c s="37">
        <v>1246.356</v>
      </c>
      <c s="36">
        <v>0.00084</v>
      </c>
      <c s="36">
        <f>ROUND(G31*H31,6)</f>
      </c>
      <c r="L31" s="38">
        <v>0</v>
      </c>
      <c s="32">
        <f>ROUND(ROUND(L31,2)*ROUND(G31,3),2)</f>
      </c>
      <c s="36" t="s">
        <v>2482</v>
      </c>
      <c>
        <f>(M31*21)/100</f>
      </c>
      <c t="s">
        <v>27</v>
      </c>
    </row>
    <row r="32" spans="1:5" ht="25.5">
      <c r="A32" s="35" t="s">
        <v>58</v>
      </c>
      <c r="E32" s="39" t="s">
        <v>2506</v>
      </c>
    </row>
    <row r="33" spans="1:5" ht="409.5">
      <c r="A33" s="35" t="s">
        <v>59</v>
      </c>
      <c r="E33" s="40" t="s">
        <v>2507</v>
      </c>
    </row>
    <row r="34" spans="1:5" ht="178.5">
      <c r="A34" t="s">
        <v>60</v>
      </c>
      <c r="E34" s="39" t="s">
        <v>2508</v>
      </c>
    </row>
    <row r="35" spans="1:16" ht="12.75">
      <c r="A35" t="s">
        <v>52</v>
      </c>
      <c s="34" t="s">
        <v>75</v>
      </c>
      <c s="34" t="s">
        <v>2509</v>
      </c>
      <c s="35" t="s">
        <v>5</v>
      </c>
      <c s="6" t="s">
        <v>2510</v>
      </c>
      <c s="36" t="s">
        <v>73</v>
      </c>
      <c s="37">
        <v>1246.356</v>
      </c>
      <c s="36">
        <v>0</v>
      </c>
      <c s="36">
        <f>ROUND(G35*H35,6)</f>
      </c>
      <c r="L35" s="38">
        <v>0</v>
      </c>
      <c s="32">
        <f>ROUND(ROUND(L35,2)*ROUND(G35,3),2)</f>
      </c>
      <c s="36" t="s">
        <v>2482</v>
      </c>
      <c>
        <f>(M35*21)/100</f>
      </c>
      <c t="s">
        <v>27</v>
      </c>
    </row>
    <row r="36" spans="1:5" ht="25.5">
      <c r="A36" s="35" t="s">
        <v>58</v>
      </c>
      <c r="E36" s="39" t="s">
        <v>2511</v>
      </c>
    </row>
    <row r="37" spans="1:5" ht="12.75">
      <c r="A37" s="35" t="s">
        <v>59</v>
      </c>
      <c r="E37" s="40" t="s">
        <v>5</v>
      </c>
    </row>
    <row r="38" spans="1:5" ht="12.75">
      <c r="A38" t="s">
        <v>60</v>
      </c>
      <c r="E38" s="39" t="s">
        <v>5</v>
      </c>
    </row>
    <row r="39" spans="1:16" ht="12.75">
      <c r="A39" t="s">
        <v>52</v>
      </c>
      <c s="34" t="s">
        <v>122</v>
      </c>
      <c s="34" t="s">
        <v>2512</v>
      </c>
      <c s="35" t="s">
        <v>5</v>
      </c>
      <c s="6" t="s">
        <v>2513</v>
      </c>
      <c s="36" t="s">
        <v>56</v>
      </c>
      <c s="37">
        <v>995.843</v>
      </c>
      <c s="36">
        <v>0</v>
      </c>
      <c s="36">
        <f>ROUND(G39*H39,6)</f>
      </c>
      <c r="L39" s="38">
        <v>0</v>
      </c>
      <c s="32">
        <f>ROUND(ROUND(L39,2)*ROUND(G39,3),2)</f>
      </c>
      <c s="36" t="s">
        <v>2482</v>
      </c>
      <c>
        <f>(M39*21)/100</f>
      </c>
      <c t="s">
        <v>27</v>
      </c>
    </row>
    <row r="40" spans="1:5" ht="25.5">
      <c r="A40" s="35" t="s">
        <v>58</v>
      </c>
      <c r="E40" s="39" t="s">
        <v>2514</v>
      </c>
    </row>
    <row r="41" spans="1:5" ht="63.75">
      <c r="A41" s="35" t="s">
        <v>59</v>
      </c>
      <c r="E41" s="40" t="s">
        <v>2515</v>
      </c>
    </row>
    <row r="42" spans="1:5" ht="51">
      <c r="A42" t="s">
        <v>60</v>
      </c>
      <c r="E42" s="39" t="s">
        <v>2516</v>
      </c>
    </row>
    <row r="43" spans="1:16" ht="25.5">
      <c r="A43" t="s">
        <v>52</v>
      </c>
      <c s="34" t="s">
        <v>126</v>
      </c>
      <c s="34" t="s">
        <v>2517</v>
      </c>
      <c s="35" t="s">
        <v>5</v>
      </c>
      <c s="6" t="s">
        <v>2518</v>
      </c>
      <c s="36" t="s">
        <v>56</v>
      </c>
      <c s="37">
        <v>1277.105</v>
      </c>
      <c s="36">
        <v>0</v>
      </c>
      <c s="36">
        <f>ROUND(G43*H43,6)</f>
      </c>
      <c r="L43" s="38">
        <v>0</v>
      </c>
      <c s="32">
        <f>ROUND(ROUND(L43,2)*ROUND(G43,3),2)</f>
      </c>
      <c s="36" t="s">
        <v>2482</v>
      </c>
      <c>
        <f>(M43*21)/100</f>
      </c>
      <c t="s">
        <v>27</v>
      </c>
    </row>
    <row r="44" spans="1:5" ht="38.25">
      <c r="A44" s="35" t="s">
        <v>58</v>
      </c>
      <c r="E44" s="39" t="s">
        <v>2519</v>
      </c>
    </row>
    <row r="45" spans="1:5" ht="76.5">
      <c r="A45" s="35" t="s">
        <v>59</v>
      </c>
      <c r="E45" s="40" t="s">
        <v>2520</v>
      </c>
    </row>
    <row r="46" spans="1:5" ht="63.75">
      <c r="A46" t="s">
        <v>60</v>
      </c>
      <c r="E46" s="39" t="s">
        <v>2521</v>
      </c>
    </row>
    <row r="47" spans="1:16" ht="12.75">
      <c r="A47" t="s">
        <v>52</v>
      </c>
      <c s="34" t="s">
        <v>130</v>
      </c>
      <c s="34" t="s">
        <v>2522</v>
      </c>
      <c s="35" t="s">
        <v>5</v>
      </c>
      <c s="6" t="s">
        <v>2523</v>
      </c>
      <c s="36" t="s">
        <v>56</v>
      </c>
      <c s="37">
        <v>995.843</v>
      </c>
      <c s="36">
        <v>0</v>
      </c>
      <c s="36">
        <f>ROUND(G47*H47,6)</f>
      </c>
      <c r="L47" s="38">
        <v>0</v>
      </c>
      <c s="32">
        <f>ROUND(ROUND(L47,2)*ROUND(G47,3),2)</f>
      </c>
      <c s="36" t="s">
        <v>2482</v>
      </c>
      <c>
        <f>(M47*21)/100</f>
      </c>
      <c t="s">
        <v>27</v>
      </c>
    </row>
    <row r="48" spans="1:5" ht="25.5">
      <c r="A48" s="35" t="s">
        <v>58</v>
      </c>
      <c r="E48" s="39" t="s">
        <v>2524</v>
      </c>
    </row>
    <row r="49" spans="1:5" ht="63.75">
      <c r="A49" s="35" t="s">
        <v>59</v>
      </c>
      <c r="E49" s="40" t="s">
        <v>2525</v>
      </c>
    </row>
    <row r="50" spans="1:5" ht="140.25">
      <c r="A50" t="s">
        <v>60</v>
      </c>
      <c r="E50" s="39" t="s">
        <v>2526</v>
      </c>
    </row>
    <row r="51" spans="1:16" ht="12.75">
      <c r="A51" t="s">
        <v>52</v>
      </c>
      <c s="34" t="s">
        <v>134</v>
      </c>
      <c s="34" t="s">
        <v>2527</v>
      </c>
      <c s="35" t="s">
        <v>5</v>
      </c>
      <c s="6" t="s">
        <v>2528</v>
      </c>
      <c s="36" t="s">
        <v>56</v>
      </c>
      <c s="37">
        <v>995.843</v>
      </c>
      <c s="36">
        <v>0</v>
      </c>
      <c s="36">
        <f>ROUND(G51*H51,6)</f>
      </c>
      <c r="L51" s="38">
        <v>0</v>
      </c>
      <c s="32">
        <f>ROUND(ROUND(L51,2)*ROUND(G51,3),2)</f>
      </c>
      <c s="36" t="s">
        <v>2482</v>
      </c>
      <c>
        <f>(M51*21)/100</f>
      </c>
      <c t="s">
        <v>27</v>
      </c>
    </row>
    <row r="52" spans="1:5" ht="25.5">
      <c r="A52" s="35" t="s">
        <v>58</v>
      </c>
      <c r="E52" s="39" t="s">
        <v>2529</v>
      </c>
    </row>
    <row r="53" spans="1:5" ht="63.75">
      <c r="A53" s="35" t="s">
        <v>59</v>
      </c>
      <c r="E53" s="40" t="s">
        <v>2530</v>
      </c>
    </row>
    <row r="54" spans="1:5" ht="153">
      <c r="A54" t="s">
        <v>60</v>
      </c>
      <c r="E54" s="39" t="s">
        <v>2531</v>
      </c>
    </row>
    <row r="55" spans="1:16" ht="12.75">
      <c r="A55" t="s">
        <v>52</v>
      </c>
      <c s="34" t="s">
        <v>138</v>
      </c>
      <c s="34" t="s">
        <v>2532</v>
      </c>
      <c s="35" t="s">
        <v>5</v>
      </c>
      <c s="6" t="s">
        <v>2533</v>
      </c>
      <c s="36" t="s">
        <v>56</v>
      </c>
      <c s="37">
        <v>506.843</v>
      </c>
      <c s="36">
        <v>0</v>
      </c>
      <c s="36">
        <f>ROUND(G55*H55,6)</f>
      </c>
      <c r="L55" s="38">
        <v>0</v>
      </c>
      <c s="32">
        <f>ROUND(ROUND(L55,2)*ROUND(G55,3),2)</f>
      </c>
      <c s="36" t="s">
        <v>2482</v>
      </c>
      <c>
        <f>(M55*21)/100</f>
      </c>
      <c t="s">
        <v>27</v>
      </c>
    </row>
    <row r="56" spans="1:5" ht="25.5">
      <c r="A56" s="35" t="s">
        <v>58</v>
      </c>
      <c r="E56" s="39" t="s">
        <v>2534</v>
      </c>
    </row>
    <row r="57" spans="1:5" ht="409.5">
      <c r="A57" s="35" t="s">
        <v>59</v>
      </c>
      <c r="E57" s="40" t="s">
        <v>2535</v>
      </c>
    </row>
    <row r="58" spans="1:5" ht="242.25">
      <c r="A58" t="s">
        <v>60</v>
      </c>
      <c r="E58" s="39" t="s">
        <v>2536</v>
      </c>
    </row>
    <row r="59" spans="1:16" ht="12.75">
      <c r="A59" t="s">
        <v>52</v>
      </c>
      <c s="34" t="s">
        <v>143</v>
      </c>
      <c s="34" t="s">
        <v>2537</v>
      </c>
      <c s="35" t="s">
        <v>5</v>
      </c>
      <c s="6" t="s">
        <v>2538</v>
      </c>
      <c s="36" t="s">
        <v>56</v>
      </c>
      <c s="37">
        <v>180.63</v>
      </c>
      <c s="36">
        <v>0</v>
      </c>
      <c s="36">
        <f>ROUND(G59*H59,6)</f>
      </c>
      <c r="L59" s="38">
        <v>0</v>
      </c>
      <c s="32">
        <f>ROUND(ROUND(L59,2)*ROUND(G59,3),2)</f>
      </c>
      <c s="36" t="s">
        <v>2482</v>
      </c>
      <c>
        <f>(M59*21)/100</f>
      </c>
      <c t="s">
        <v>27</v>
      </c>
    </row>
    <row r="60" spans="1:5" ht="38.25">
      <c r="A60" s="35" t="s">
        <v>58</v>
      </c>
      <c r="E60" s="39" t="s">
        <v>2539</v>
      </c>
    </row>
    <row r="61" spans="1:5" ht="409.5">
      <c r="A61" s="35" t="s">
        <v>59</v>
      </c>
      <c r="E61" s="40" t="s">
        <v>2540</v>
      </c>
    </row>
    <row r="62" spans="1:5" ht="127.5">
      <c r="A62" t="s">
        <v>60</v>
      </c>
      <c r="E62" s="39" t="s">
        <v>2541</v>
      </c>
    </row>
    <row r="63" spans="1:16" ht="12.75">
      <c r="A63" t="s">
        <v>52</v>
      </c>
      <c s="34" t="s">
        <v>189</v>
      </c>
      <c s="34" t="s">
        <v>2542</v>
      </c>
      <c s="35" t="s">
        <v>5</v>
      </c>
      <c s="6" t="s">
        <v>2543</v>
      </c>
      <c s="36" t="s">
        <v>373</v>
      </c>
      <c s="37">
        <v>325.134</v>
      </c>
      <c s="36">
        <v>1</v>
      </c>
      <c s="36">
        <f>ROUND(G63*H63,6)</f>
      </c>
      <c r="L63" s="38">
        <v>0</v>
      </c>
      <c s="32">
        <f>ROUND(ROUND(L63,2)*ROUND(G63,3),2)</f>
      </c>
      <c s="36" t="s">
        <v>2482</v>
      </c>
      <c>
        <f>(M63*21)/100</f>
      </c>
      <c t="s">
        <v>27</v>
      </c>
    </row>
    <row r="64" spans="1:5" ht="12.75">
      <c r="A64" s="35" t="s">
        <v>58</v>
      </c>
      <c r="E64" s="39" t="s">
        <v>2543</v>
      </c>
    </row>
    <row r="65" spans="1:5" ht="63.75">
      <c r="A65" s="35" t="s">
        <v>59</v>
      </c>
      <c r="E65" s="40" t="s">
        <v>2544</v>
      </c>
    </row>
    <row r="66" spans="1:5" ht="12.75">
      <c r="A66" t="s">
        <v>60</v>
      </c>
      <c r="E66" s="39" t="s">
        <v>5</v>
      </c>
    </row>
    <row r="67" spans="1:16" ht="12.75">
      <c r="A67" t="s">
        <v>52</v>
      </c>
      <c s="34" t="s">
        <v>193</v>
      </c>
      <c s="34" t="s">
        <v>2545</v>
      </c>
      <c s="35" t="s">
        <v>5</v>
      </c>
      <c s="6" t="s">
        <v>2546</v>
      </c>
      <c s="36" t="s">
        <v>373</v>
      </c>
      <c s="37">
        <v>506.272</v>
      </c>
      <c s="36">
        <v>1</v>
      </c>
      <c s="36">
        <f>ROUND(G67*H67,6)</f>
      </c>
      <c r="L67" s="38">
        <v>0</v>
      </c>
      <c s="32">
        <f>ROUND(ROUND(L67,2)*ROUND(G67,3),2)</f>
      </c>
      <c s="36" t="s">
        <v>2482</v>
      </c>
      <c>
        <f>(M67*21)/100</f>
      </c>
      <c t="s">
        <v>27</v>
      </c>
    </row>
    <row r="68" spans="1:5" ht="12.75">
      <c r="A68" s="35" t="s">
        <v>58</v>
      </c>
      <c r="E68" s="39" t="s">
        <v>2546</v>
      </c>
    </row>
    <row r="69" spans="1:5" ht="63.75">
      <c r="A69" s="35" t="s">
        <v>59</v>
      </c>
      <c r="E69" s="40" t="s">
        <v>2547</v>
      </c>
    </row>
    <row r="70" spans="1:5" ht="12.75">
      <c r="A70" t="s">
        <v>60</v>
      </c>
      <c r="E70" s="39" t="s">
        <v>5</v>
      </c>
    </row>
    <row r="71" spans="1:16" ht="25.5">
      <c r="A71" t="s">
        <v>52</v>
      </c>
      <c s="34" t="s">
        <v>228</v>
      </c>
      <c s="34" t="s">
        <v>2548</v>
      </c>
      <c s="35" t="s">
        <v>5</v>
      </c>
      <c s="6" t="s">
        <v>2549</v>
      </c>
      <c s="36" t="s">
        <v>73</v>
      </c>
      <c s="37">
        <v>93</v>
      </c>
      <c s="36">
        <v>0</v>
      </c>
      <c s="36">
        <f>ROUND(G71*H71,6)</f>
      </c>
      <c r="L71" s="38">
        <v>0</v>
      </c>
      <c s="32">
        <f>ROUND(ROUND(L71,2)*ROUND(G71,3),2)</f>
      </c>
      <c s="36" t="s">
        <v>2482</v>
      </c>
      <c>
        <f>(M71*21)/100</f>
      </c>
      <c t="s">
        <v>27</v>
      </c>
    </row>
    <row r="72" spans="1:5" ht="51">
      <c r="A72" s="35" t="s">
        <v>58</v>
      </c>
      <c r="E72" s="39" t="s">
        <v>2550</v>
      </c>
    </row>
    <row r="73" spans="1:5" ht="12.75">
      <c r="A73" s="35" t="s">
        <v>59</v>
      </c>
      <c r="E73" s="40" t="s">
        <v>5</v>
      </c>
    </row>
    <row r="74" spans="1:5" ht="76.5">
      <c r="A74" t="s">
        <v>60</v>
      </c>
      <c r="E74" s="39" t="s">
        <v>2551</v>
      </c>
    </row>
    <row r="75" spans="1:13" ht="12.75">
      <c r="A75" t="s">
        <v>49</v>
      </c>
      <c r="C75" s="31" t="s">
        <v>27</v>
      </c>
      <c r="E75" s="33" t="s">
        <v>2299</v>
      </c>
      <c r="J75" s="32">
        <f>0</f>
      </c>
      <c s="32">
        <f>0</f>
      </c>
      <c s="32">
        <f>0+L76+L80+L84+L88+L92+L96</f>
      </c>
      <c s="32">
        <f>0+M76+M80+M84+M88+M92+M96</f>
      </c>
    </row>
    <row r="76" spans="1:16" ht="12.75">
      <c r="A76" t="s">
        <v>52</v>
      </c>
      <c s="34" t="s">
        <v>147</v>
      </c>
      <c s="34" t="s">
        <v>2552</v>
      </c>
      <c s="35" t="s">
        <v>5</v>
      </c>
      <c s="6" t="s">
        <v>2553</v>
      </c>
      <c s="36" t="s">
        <v>73</v>
      </c>
      <c s="37">
        <v>456.95</v>
      </c>
      <c s="36">
        <v>0.0001</v>
      </c>
      <c s="36">
        <f>ROUND(G76*H76,6)</f>
      </c>
      <c r="L76" s="38">
        <v>0</v>
      </c>
      <c s="32">
        <f>ROUND(ROUND(L76,2)*ROUND(G76,3),2)</f>
      </c>
      <c s="36" t="s">
        <v>2482</v>
      </c>
      <c>
        <f>(M76*21)/100</f>
      </c>
      <c t="s">
        <v>27</v>
      </c>
    </row>
    <row r="77" spans="1:5" ht="25.5">
      <c r="A77" s="35" t="s">
        <v>58</v>
      </c>
      <c r="E77" s="39" t="s">
        <v>2554</v>
      </c>
    </row>
    <row r="78" spans="1:5" ht="409.5">
      <c r="A78" s="35" t="s">
        <v>59</v>
      </c>
      <c r="E78" s="40" t="s">
        <v>2555</v>
      </c>
    </row>
    <row r="79" spans="1:5" ht="76.5">
      <c r="A79" t="s">
        <v>60</v>
      </c>
      <c r="E79" s="39" t="s">
        <v>2556</v>
      </c>
    </row>
    <row r="80" spans="1:16" ht="12.75">
      <c r="A80" t="s">
        <v>52</v>
      </c>
      <c s="34" t="s">
        <v>151</v>
      </c>
      <c s="34" t="s">
        <v>2557</v>
      </c>
      <c s="35" t="s">
        <v>5</v>
      </c>
      <c s="6" t="s">
        <v>2558</v>
      </c>
      <c s="36" t="s">
        <v>56</v>
      </c>
      <c s="37">
        <v>42.007</v>
      </c>
      <c s="36">
        <v>1.98</v>
      </c>
      <c s="36">
        <f>ROUND(G80*H80,6)</f>
      </c>
      <c r="L80" s="38">
        <v>0</v>
      </c>
      <c s="32">
        <f>ROUND(ROUND(L80,2)*ROUND(G80,3),2)</f>
      </c>
      <c s="36" t="s">
        <v>2482</v>
      </c>
      <c>
        <f>(M80*21)/100</f>
      </c>
      <c t="s">
        <v>27</v>
      </c>
    </row>
    <row r="81" spans="1:5" ht="25.5">
      <c r="A81" s="35" t="s">
        <v>58</v>
      </c>
      <c r="E81" s="39" t="s">
        <v>2559</v>
      </c>
    </row>
    <row r="82" spans="1:5" ht="409.5">
      <c r="A82" s="35" t="s">
        <v>59</v>
      </c>
      <c r="E82" s="40" t="s">
        <v>2560</v>
      </c>
    </row>
    <row r="83" spans="1:5" ht="51">
      <c r="A83" t="s">
        <v>60</v>
      </c>
      <c r="E83" s="39" t="s">
        <v>2561</v>
      </c>
    </row>
    <row r="84" spans="1:16" ht="12.75">
      <c r="A84" t="s">
        <v>52</v>
      </c>
      <c s="34" t="s">
        <v>155</v>
      </c>
      <c s="34" t="s">
        <v>2562</v>
      </c>
      <c s="35" t="s">
        <v>5</v>
      </c>
      <c s="6" t="s">
        <v>2563</v>
      </c>
      <c s="36" t="s">
        <v>56</v>
      </c>
      <c s="37">
        <v>1.094</v>
      </c>
      <c s="36">
        <v>2.25634</v>
      </c>
      <c s="36">
        <f>ROUND(G84*H84,6)</f>
      </c>
      <c r="L84" s="38">
        <v>0</v>
      </c>
      <c s="32">
        <f>ROUND(ROUND(L84,2)*ROUND(G84,3),2)</f>
      </c>
      <c s="36" t="s">
        <v>2482</v>
      </c>
      <c>
        <f>(M84*21)/100</f>
      </c>
      <c t="s">
        <v>27</v>
      </c>
    </row>
    <row r="85" spans="1:5" ht="25.5">
      <c r="A85" s="35" t="s">
        <v>58</v>
      </c>
      <c r="E85" s="39" t="s">
        <v>2564</v>
      </c>
    </row>
    <row r="86" spans="1:5" ht="89.25">
      <c r="A86" s="35" t="s">
        <v>59</v>
      </c>
      <c r="E86" s="40" t="s">
        <v>2565</v>
      </c>
    </row>
    <row r="87" spans="1:5" ht="153">
      <c r="A87" t="s">
        <v>60</v>
      </c>
      <c r="E87" s="39" t="s">
        <v>2566</v>
      </c>
    </row>
    <row r="88" spans="1:16" ht="12.75">
      <c r="A88" t="s">
        <v>52</v>
      </c>
      <c s="34" t="s">
        <v>77</v>
      </c>
      <c s="34" t="s">
        <v>2567</v>
      </c>
      <c s="35" t="s">
        <v>5</v>
      </c>
      <c s="6" t="s">
        <v>2568</v>
      </c>
      <c s="36" t="s">
        <v>373</v>
      </c>
      <c s="37">
        <v>0.048</v>
      </c>
      <c s="36">
        <v>1.06277</v>
      </c>
      <c s="36">
        <f>ROUND(G88*H88,6)</f>
      </c>
      <c r="L88" s="38">
        <v>0</v>
      </c>
      <c s="32">
        <f>ROUND(ROUND(L88,2)*ROUND(G88,3),2)</f>
      </c>
      <c s="36" t="s">
        <v>2482</v>
      </c>
      <c>
        <f>(M88*21)/100</f>
      </c>
      <c t="s">
        <v>27</v>
      </c>
    </row>
    <row r="89" spans="1:5" ht="12.75">
      <c r="A89" s="35" t="s">
        <v>58</v>
      </c>
      <c r="E89" s="39" t="s">
        <v>2569</v>
      </c>
    </row>
    <row r="90" spans="1:5" ht="89.25">
      <c r="A90" s="35" t="s">
        <v>59</v>
      </c>
      <c r="E90" s="40" t="s">
        <v>2570</v>
      </c>
    </row>
    <row r="91" spans="1:5" ht="25.5">
      <c r="A91" t="s">
        <v>60</v>
      </c>
      <c r="E91" s="39" t="s">
        <v>2571</v>
      </c>
    </row>
    <row r="92" spans="1:16" ht="12.75">
      <c r="A92" t="s">
        <v>52</v>
      </c>
      <c s="34" t="s">
        <v>82</v>
      </c>
      <c s="34" t="s">
        <v>2572</v>
      </c>
      <c s="35" t="s">
        <v>5</v>
      </c>
      <c s="6" t="s">
        <v>2573</v>
      </c>
      <c s="36" t="s">
        <v>56</v>
      </c>
      <c s="37">
        <v>8.97</v>
      </c>
      <c s="36">
        <v>2.25634</v>
      </c>
      <c s="36">
        <f>ROUND(G92*H92,6)</f>
      </c>
      <c r="L92" s="38">
        <v>0</v>
      </c>
      <c s="32">
        <f>ROUND(ROUND(L92,2)*ROUND(G92,3),2)</f>
      </c>
      <c s="36" t="s">
        <v>2482</v>
      </c>
      <c>
        <f>(M92*21)/100</f>
      </c>
      <c t="s">
        <v>27</v>
      </c>
    </row>
    <row r="93" spans="1:5" ht="12.75">
      <c r="A93" s="35" t="s">
        <v>58</v>
      </c>
      <c r="E93" s="39" t="s">
        <v>2574</v>
      </c>
    </row>
    <row r="94" spans="1:5" ht="153">
      <c r="A94" s="35" t="s">
        <v>59</v>
      </c>
      <c r="E94" s="40" t="s">
        <v>2575</v>
      </c>
    </row>
    <row r="95" spans="1:5" ht="89.25">
      <c r="A95" t="s">
        <v>60</v>
      </c>
      <c r="E95" s="39" t="s">
        <v>2576</v>
      </c>
    </row>
    <row r="96" spans="1:16" ht="12.75">
      <c r="A96" t="s">
        <v>52</v>
      </c>
      <c s="34" t="s">
        <v>159</v>
      </c>
      <c s="34" t="s">
        <v>2577</v>
      </c>
      <c s="35" t="s">
        <v>5</v>
      </c>
      <c s="6" t="s">
        <v>2578</v>
      </c>
      <c s="36" t="s">
        <v>73</v>
      </c>
      <c s="37">
        <v>525.493</v>
      </c>
      <c s="36">
        <v>0.0003</v>
      </c>
      <c s="36">
        <f>ROUND(G96*H96,6)</f>
      </c>
      <c r="L96" s="38">
        <v>0</v>
      </c>
      <c s="32">
        <f>ROUND(ROUND(L96,2)*ROUND(G96,3),2)</f>
      </c>
      <c s="36" t="s">
        <v>2482</v>
      </c>
      <c>
        <f>(M96*21)/100</f>
      </c>
      <c t="s">
        <v>27</v>
      </c>
    </row>
    <row r="97" spans="1:5" ht="12.75">
      <c r="A97" s="35" t="s">
        <v>58</v>
      </c>
      <c r="E97" s="39" t="s">
        <v>2578</v>
      </c>
    </row>
    <row r="98" spans="1:5" ht="12.75">
      <c r="A98" s="35" t="s">
        <v>59</v>
      </c>
      <c r="E98" s="40" t="s">
        <v>5</v>
      </c>
    </row>
    <row r="99" spans="1:5" ht="12.75">
      <c r="A99" t="s">
        <v>60</v>
      </c>
      <c r="E99" s="39" t="s">
        <v>5</v>
      </c>
    </row>
    <row r="100" spans="1:13" ht="12.75">
      <c r="A100" t="s">
        <v>49</v>
      </c>
      <c r="C100" s="31" t="s">
        <v>26</v>
      </c>
      <c r="E100" s="33" t="s">
        <v>2579</v>
      </c>
      <c r="J100" s="32">
        <f>0</f>
      </c>
      <c s="32">
        <f>0</f>
      </c>
      <c s="32">
        <f>0+L101+L105+L109+L113</f>
      </c>
      <c s="32">
        <f>0+M101+M105+M109+M113</f>
      </c>
    </row>
    <row r="101" spans="1:16" ht="12.75">
      <c r="A101" t="s">
        <v>52</v>
      </c>
      <c s="34" t="s">
        <v>91</v>
      </c>
      <c s="34" t="s">
        <v>2580</v>
      </c>
      <c s="35" t="s">
        <v>5</v>
      </c>
      <c s="6" t="s">
        <v>2581</v>
      </c>
      <c s="36" t="s">
        <v>56</v>
      </c>
      <c s="37">
        <v>3.12</v>
      </c>
      <c s="36">
        <v>2.4533</v>
      </c>
      <c s="36">
        <f>ROUND(G101*H101,6)</f>
      </c>
      <c r="L101" s="38">
        <v>0</v>
      </c>
      <c s="32">
        <f>ROUND(ROUND(L101,2)*ROUND(G101,3),2)</f>
      </c>
      <c s="36" t="s">
        <v>2482</v>
      </c>
      <c>
        <f>(M101*21)/100</f>
      </c>
      <c t="s">
        <v>27</v>
      </c>
    </row>
    <row r="102" spans="1:5" ht="12.75">
      <c r="A102" s="35" t="s">
        <v>58</v>
      </c>
      <c r="E102" s="39" t="s">
        <v>2582</v>
      </c>
    </row>
    <row r="103" spans="1:5" ht="204">
      <c r="A103" s="35" t="s">
        <v>59</v>
      </c>
      <c r="E103" s="40" t="s">
        <v>2583</v>
      </c>
    </row>
    <row r="104" spans="1:5" ht="12.75">
      <c r="A104" t="s">
        <v>60</v>
      </c>
      <c r="E104" s="39" t="s">
        <v>5</v>
      </c>
    </row>
    <row r="105" spans="1:16" ht="12.75">
      <c r="A105" t="s">
        <v>52</v>
      </c>
      <c s="34" t="s">
        <v>96</v>
      </c>
      <c s="34" t="s">
        <v>2584</v>
      </c>
      <c s="35" t="s">
        <v>5</v>
      </c>
      <c s="6" t="s">
        <v>2585</v>
      </c>
      <c s="36" t="s">
        <v>73</v>
      </c>
      <c s="37">
        <v>41.58</v>
      </c>
      <c s="36">
        <v>0.00275</v>
      </c>
      <c s="36">
        <f>ROUND(G105*H105,6)</f>
      </c>
      <c r="L105" s="38">
        <v>0</v>
      </c>
      <c s="32">
        <f>ROUND(ROUND(L105,2)*ROUND(G105,3),2)</f>
      </c>
      <c s="36" t="s">
        <v>2482</v>
      </c>
      <c>
        <f>(M105*21)/100</f>
      </c>
      <c t="s">
        <v>27</v>
      </c>
    </row>
    <row r="106" spans="1:5" ht="12.75">
      <c r="A106" s="35" t="s">
        <v>58</v>
      </c>
      <c r="E106" s="39" t="s">
        <v>2586</v>
      </c>
    </row>
    <row r="107" spans="1:5" ht="191.25">
      <c r="A107" s="35" t="s">
        <v>59</v>
      </c>
      <c r="E107" s="40" t="s">
        <v>2587</v>
      </c>
    </row>
    <row r="108" spans="1:5" ht="114.75">
      <c r="A108" t="s">
        <v>60</v>
      </c>
      <c r="E108" s="39" t="s">
        <v>2588</v>
      </c>
    </row>
    <row r="109" spans="1:16" ht="12.75">
      <c r="A109" t="s">
        <v>52</v>
      </c>
      <c s="34" t="s">
        <v>181</v>
      </c>
      <c s="34" t="s">
        <v>2589</v>
      </c>
      <c s="35" t="s">
        <v>5</v>
      </c>
      <c s="6" t="s">
        <v>2590</v>
      </c>
      <c s="36" t="s">
        <v>73</v>
      </c>
      <c s="37">
        <v>41.58</v>
      </c>
      <c s="36">
        <v>0</v>
      </c>
      <c s="36">
        <f>ROUND(G109*H109,6)</f>
      </c>
      <c r="L109" s="38">
        <v>0</v>
      </c>
      <c s="32">
        <f>ROUND(ROUND(L109,2)*ROUND(G109,3),2)</f>
      </c>
      <c s="36" t="s">
        <v>2482</v>
      </c>
      <c>
        <f>(M109*21)/100</f>
      </c>
      <c t="s">
        <v>27</v>
      </c>
    </row>
    <row r="110" spans="1:5" ht="12.75">
      <c r="A110" s="35" t="s">
        <v>58</v>
      </c>
      <c r="E110" s="39" t="s">
        <v>2591</v>
      </c>
    </row>
    <row r="111" spans="1:5" ht="12.75">
      <c r="A111" s="35" t="s">
        <v>59</v>
      </c>
      <c r="E111" s="40" t="s">
        <v>5</v>
      </c>
    </row>
    <row r="112" spans="1:5" ht="114.75">
      <c r="A112" t="s">
        <v>60</v>
      </c>
      <c r="E112" s="39" t="s">
        <v>2588</v>
      </c>
    </row>
    <row r="113" spans="1:16" ht="12.75">
      <c r="A113" t="s">
        <v>52</v>
      </c>
      <c s="34" t="s">
        <v>186</v>
      </c>
      <c s="34" t="s">
        <v>2592</v>
      </c>
      <c s="35" t="s">
        <v>5</v>
      </c>
      <c s="6" t="s">
        <v>2593</v>
      </c>
      <c s="36" t="s">
        <v>373</v>
      </c>
      <c s="37">
        <v>0.312</v>
      </c>
      <c s="36">
        <v>1.04632</v>
      </c>
      <c s="36">
        <f>ROUND(G113*H113,6)</f>
      </c>
      <c r="L113" s="38">
        <v>0</v>
      </c>
      <c s="32">
        <f>ROUND(ROUND(L113,2)*ROUND(G113,3),2)</f>
      </c>
      <c s="36" t="s">
        <v>2482</v>
      </c>
      <c>
        <f>(M113*21)/100</f>
      </c>
      <c t="s">
        <v>27</v>
      </c>
    </row>
    <row r="114" spans="1:5" ht="25.5">
      <c r="A114" s="35" t="s">
        <v>58</v>
      </c>
      <c r="E114" s="39" t="s">
        <v>2594</v>
      </c>
    </row>
    <row r="115" spans="1:5" ht="51">
      <c r="A115" s="35" t="s">
        <v>59</v>
      </c>
      <c r="E115" s="40" t="s">
        <v>2595</v>
      </c>
    </row>
    <row r="116" spans="1:5" ht="12.75">
      <c r="A116" t="s">
        <v>60</v>
      </c>
      <c r="E116" s="39" t="s">
        <v>5</v>
      </c>
    </row>
    <row r="117" spans="1:13" ht="12.75">
      <c r="A117" t="s">
        <v>49</v>
      </c>
      <c r="C117" s="31" t="s">
        <v>110</v>
      </c>
      <c r="E117" s="33" t="s">
        <v>2308</v>
      </c>
      <c r="J117" s="32">
        <f>0</f>
      </c>
      <c s="32">
        <f>0</f>
      </c>
      <c s="32">
        <f>0+L118</f>
      </c>
      <c s="32">
        <f>0+M118</f>
      </c>
    </row>
    <row r="118" spans="1:16" ht="12.75">
      <c r="A118" t="s">
        <v>52</v>
      </c>
      <c s="34" t="s">
        <v>196</v>
      </c>
      <c s="34" t="s">
        <v>2596</v>
      </c>
      <c s="35" t="s">
        <v>5</v>
      </c>
      <c s="6" t="s">
        <v>2597</v>
      </c>
      <c s="36" t="s">
        <v>73</v>
      </c>
      <c s="37">
        <v>93</v>
      </c>
      <c s="36">
        <v>0.1837</v>
      </c>
      <c s="36">
        <f>ROUND(G118*H118,6)</f>
      </c>
      <c r="L118" s="38">
        <v>0</v>
      </c>
      <c s="32">
        <f>ROUND(ROUND(L118,2)*ROUND(G118,3),2)</f>
      </c>
      <c s="36" t="s">
        <v>2482</v>
      </c>
      <c>
        <f>(M118*21)/100</f>
      </c>
      <c t="s">
        <v>27</v>
      </c>
    </row>
    <row r="119" spans="1:5" ht="38.25">
      <c r="A119" s="35" t="s">
        <v>58</v>
      </c>
      <c r="E119" s="39" t="s">
        <v>2598</v>
      </c>
    </row>
    <row r="120" spans="1:5" ht="114.75">
      <c r="A120" s="35" t="s">
        <v>59</v>
      </c>
      <c r="E120" s="40" t="s">
        <v>2599</v>
      </c>
    </row>
    <row r="121" spans="1:5" ht="204">
      <c r="A121" t="s">
        <v>60</v>
      </c>
      <c r="E121" s="39" t="s">
        <v>2600</v>
      </c>
    </row>
    <row r="122" spans="1:13" ht="12.75">
      <c r="A122" t="s">
        <v>49</v>
      </c>
      <c r="C122" s="31" t="s">
        <v>115</v>
      </c>
      <c r="E122" s="33" t="s">
        <v>2601</v>
      </c>
      <c r="J122" s="32">
        <f>0</f>
      </c>
      <c s="32">
        <f>0</f>
      </c>
      <c s="32">
        <f>0+L123+L127+L131</f>
      </c>
      <c s="32">
        <f>0+M123+M127+M131</f>
      </c>
    </row>
    <row r="123" spans="1:16" ht="25.5">
      <c r="A123" t="s">
        <v>52</v>
      </c>
      <c s="34" t="s">
        <v>200</v>
      </c>
      <c s="34" t="s">
        <v>2602</v>
      </c>
      <c s="35" t="s">
        <v>5</v>
      </c>
      <c s="6" t="s">
        <v>2603</v>
      </c>
      <c s="36" t="s">
        <v>56</v>
      </c>
      <c s="37">
        <v>5.653</v>
      </c>
      <c s="36">
        <v>2.25634</v>
      </c>
      <c s="36">
        <f>ROUND(G123*H123,6)</f>
      </c>
      <c r="L123" s="38">
        <v>0</v>
      </c>
      <c s="32">
        <f>ROUND(ROUND(L123,2)*ROUND(G123,3),2)</f>
      </c>
      <c s="36" t="s">
        <v>2482</v>
      </c>
      <c>
        <f>(M123*21)/100</f>
      </c>
      <c t="s">
        <v>27</v>
      </c>
    </row>
    <row r="124" spans="1:5" ht="25.5">
      <c r="A124" s="35" t="s">
        <v>58</v>
      </c>
      <c r="E124" s="39" t="s">
        <v>2604</v>
      </c>
    </row>
    <row r="125" spans="1:5" ht="191.25">
      <c r="A125" s="35" t="s">
        <v>59</v>
      </c>
      <c r="E125" s="40" t="s">
        <v>2605</v>
      </c>
    </row>
    <row r="126" spans="1:5" ht="229.5">
      <c r="A126" t="s">
        <v>60</v>
      </c>
      <c r="E126" s="39" t="s">
        <v>2606</v>
      </c>
    </row>
    <row r="127" spans="1:16" ht="12.75">
      <c r="A127" t="s">
        <v>52</v>
      </c>
      <c s="34" t="s">
        <v>203</v>
      </c>
      <c s="34" t="s">
        <v>2607</v>
      </c>
      <c s="35" t="s">
        <v>5</v>
      </c>
      <c s="6" t="s">
        <v>2608</v>
      </c>
      <c s="36" t="s">
        <v>56</v>
      </c>
      <c s="37">
        <v>5.653</v>
      </c>
      <c s="36">
        <v>0</v>
      </c>
      <c s="36">
        <f>ROUND(G127*H127,6)</f>
      </c>
      <c r="L127" s="38">
        <v>0</v>
      </c>
      <c s="32">
        <f>ROUND(ROUND(L127,2)*ROUND(G127,3),2)</f>
      </c>
      <c s="36" t="s">
        <v>2482</v>
      </c>
      <c>
        <f>(M127*21)/100</f>
      </c>
      <c t="s">
        <v>27</v>
      </c>
    </row>
    <row r="128" spans="1:5" ht="25.5">
      <c r="A128" s="35" t="s">
        <v>58</v>
      </c>
      <c r="E128" s="39" t="s">
        <v>2609</v>
      </c>
    </row>
    <row r="129" spans="1:5" ht="12.75">
      <c r="A129" s="35" t="s">
        <v>59</v>
      </c>
      <c r="E129" s="40" t="s">
        <v>5</v>
      </c>
    </row>
    <row r="130" spans="1:5" ht="76.5">
      <c r="A130" t="s">
        <v>60</v>
      </c>
      <c r="E130" s="39" t="s">
        <v>2610</v>
      </c>
    </row>
    <row r="131" spans="1:16" ht="12.75">
      <c r="A131" t="s">
        <v>52</v>
      </c>
      <c s="34" t="s">
        <v>207</v>
      </c>
      <c s="34" t="s">
        <v>2611</v>
      </c>
      <c s="35" t="s">
        <v>5</v>
      </c>
      <c s="6" t="s">
        <v>2612</v>
      </c>
      <c s="36" t="s">
        <v>56</v>
      </c>
      <c s="37">
        <v>5.653</v>
      </c>
      <c s="36">
        <v>0</v>
      </c>
      <c s="36">
        <f>ROUND(G131*H131,6)</f>
      </c>
      <c r="L131" s="38">
        <v>0</v>
      </c>
      <c s="32">
        <f>ROUND(ROUND(L131,2)*ROUND(G131,3),2)</f>
      </c>
      <c s="36" t="s">
        <v>2482</v>
      </c>
      <c>
        <f>(M131*21)/100</f>
      </c>
      <c t="s">
        <v>27</v>
      </c>
    </row>
    <row r="132" spans="1:5" ht="25.5">
      <c r="A132" s="35" t="s">
        <v>58</v>
      </c>
      <c r="E132" s="39" t="s">
        <v>2613</v>
      </c>
    </row>
    <row r="133" spans="1:5" ht="12.75">
      <c r="A133" s="35" t="s">
        <v>59</v>
      </c>
      <c r="E133" s="40" t="s">
        <v>5</v>
      </c>
    </row>
    <row r="134" spans="1:5" ht="76.5">
      <c r="A134" t="s">
        <v>60</v>
      </c>
      <c r="E134" s="39" t="s">
        <v>2610</v>
      </c>
    </row>
    <row r="135" spans="1:13" ht="12.75">
      <c r="A135" t="s">
        <v>49</v>
      </c>
      <c r="C135" s="31" t="s">
        <v>122</v>
      </c>
      <c r="E135" s="33" t="s">
        <v>2319</v>
      </c>
      <c r="J135" s="32">
        <f>0</f>
      </c>
      <c s="32">
        <f>0</f>
      </c>
      <c s="32">
        <f>0+L136+L140+L144+L148+L152+L156+L160+L164+L168+L172+L176+L180+L184</f>
      </c>
      <c s="32">
        <f>0+M136+M140+M144+M148+M152+M156+M160+M164+M168+M172+M176+M180+M184</f>
      </c>
    </row>
    <row r="136" spans="1:16" ht="12.75">
      <c r="A136" t="s">
        <v>52</v>
      </c>
      <c s="34" t="s">
        <v>87</v>
      </c>
      <c s="34" t="s">
        <v>2614</v>
      </c>
      <c s="35" t="s">
        <v>5</v>
      </c>
      <c s="6" t="s">
        <v>2615</v>
      </c>
      <c s="36" t="s">
        <v>373</v>
      </c>
      <c s="37">
        <v>0.156</v>
      </c>
      <c s="36">
        <v>1.06277</v>
      </c>
      <c s="36">
        <f>ROUND(G136*H136,6)</f>
      </c>
      <c r="L136" s="38">
        <v>0</v>
      </c>
      <c s="32">
        <f>ROUND(ROUND(L136,2)*ROUND(G136,3),2)</f>
      </c>
      <c s="36" t="s">
        <v>2482</v>
      </c>
      <c>
        <f>(M136*21)/100</f>
      </c>
      <c t="s">
        <v>27</v>
      </c>
    </row>
    <row r="137" spans="1:5" ht="38.25">
      <c r="A137" s="35" t="s">
        <v>58</v>
      </c>
      <c r="E137" s="39" t="s">
        <v>2616</v>
      </c>
    </row>
    <row r="138" spans="1:5" ht="89.25">
      <c r="A138" s="35" t="s">
        <v>59</v>
      </c>
      <c r="E138" s="40" t="s">
        <v>2617</v>
      </c>
    </row>
    <row r="139" spans="1:5" ht="12.75">
      <c r="A139" t="s">
        <v>60</v>
      </c>
      <c r="E139" s="39" t="s">
        <v>5</v>
      </c>
    </row>
    <row r="140" spans="1:16" ht="25.5">
      <c r="A140" t="s">
        <v>52</v>
      </c>
      <c s="34" t="s">
        <v>210</v>
      </c>
      <c s="34" t="s">
        <v>2618</v>
      </c>
      <c s="35" t="s">
        <v>5</v>
      </c>
      <c s="6" t="s">
        <v>2619</v>
      </c>
      <c s="36" t="s">
        <v>56</v>
      </c>
      <c s="37">
        <v>3.326</v>
      </c>
      <c s="36">
        <v>0</v>
      </c>
      <c s="36">
        <f>ROUND(G140*H140,6)</f>
      </c>
      <c r="L140" s="38">
        <v>0</v>
      </c>
      <c s="32">
        <f>ROUND(ROUND(L140,2)*ROUND(G140,3),2)</f>
      </c>
      <c s="36" t="s">
        <v>2482</v>
      </c>
      <c>
        <f>(M140*21)/100</f>
      </c>
      <c t="s">
        <v>27</v>
      </c>
    </row>
    <row r="141" spans="1:5" ht="25.5">
      <c r="A141" s="35" t="s">
        <v>58</v>
      </c>
      <c r="E141" s="39" t="s">
        <v>2620</v>
      </c>
    </row>
    <row r="142" spans="1:5" ht="114.75">
      <c r="A142" s="35" t="s">
        <v>59</v>
      </c>
      <c r="E142" s="40" t="s">
        <v>2621</v>
      </c>
    </row>
    <row r="143" spans="1:5" ht="12.75">
      <c r="A143" t="s">
        <v>60</v>
      </c>
      <c r="E143" s="39" t="s">
        <v>5</v>
      </c>
    </row>
    <row r="144" spans="1:16" ht="25.5">
      <c r="A144" t="s">
        <v>52</v>
      </c>
      <c s="34" t="s">
        <v>215</v>
      </c>
      <c s="34" t="s">
        <v>2622</v>
      </c>
      <c s="35" t="s">
        <v>5</v>
      </c>
      <c s="6" t="s">
        <v>2623</v>
      </c>
      <c s="36" t="s">
        <v>56</v>
      </c>
      <c s="37">
        <v>10.4</v>
      </c>
      <c s="36">
        <v>2.25634</v>
      </c>
      <c s="36">
        <f>ROUND(G144*H144,6)</f>
      </c>
      <c r="L144" s="38">
        <v>0</v>
      </c>
      <c s="32">
        <f>ROUND(ROUND(L144,2)*ROUND(G144,3),2)</f>
      </c>
      <c s="36" t="s">
        <v>2482</v>
      </c>
      <c>
        <f>(M144*21)/100</f>
      </c>
      <c t="s">
        <v>27</v>
      </c>
    </row>
    <row r="145" spans="1:5" ht="25.5">
      <c r="A145" s="35" t="s">
        <v>58</v>
      </c>
      <c r="E145" s="39" t="s">
        <v>2624</v>
      </c>
    </row>
    <row r="146" spans="1:5" ht="409.5">
      <c r="A146" s="35" t="s">
        <v>59</v>
      </c>
      <c r="E146" s="40" t="s">
        <v>2625</v>
      </c>
    </row>
    <row r="147" spans="1:5" ht="12.75">
      <c r="A147" t="s">
        <v>60</v>
      </c>
      <c r="E147" s="39" t="s">
        <v>5</v>
      </c>
    </row>
    <row r="148" spans="1:16" ht="12.75">
      <c r="A148" t="s">
        <v>52</v>
      </c>
      <c s="34" t="s">
        <v>219</v>
      </c>
      <c s="34" t="s">
        <v>2626</v>
      </c>
      <c s="35" t="s">
        <v>5</v>
      </c>
      <c s="6" t="s">
        <v>2627</v>
      </c>
      <c s="36" t="s">
        <v>73</v>
      </c>
      <c s="37">
        <v>24.066</v>
      </c>
      <c s="36">
        <v>0.00402</v>
      </c>
      <c s="36">
        <f>ROUND(G148*H148,6)</f>
      </c>
      <c r="L148" s="38">
        <v>0</v>
      </c>
      <c s="32">
        <f>ROUND(ROUND(L148,2)*ROUND(G148,3),2)</f>
      </c>
      <c s="36" t="s">
        <v>2482</v>
      </c>
      <c>
        <f>(M148*21)/100</f>
      </c>
      <c t="s">
        <v>27</v>
      </c>
    </row>
    <row r="149" spans="1:5" ht="12.75">
      <c r="A149" s="35" t="s">
        <v>58</v>
      </c>
      <c r="E149" s="39" t="s">
        <v>2628</v>
      </c>
    </row>
    <row r="150" spans="1:5" ht="89.25">
      <c r="A150" s="35" t="s">
        <v>59</v>
      </c>
      <c r="E150" s="40" t="s">
        <v>2629</v>
      </c>
    </row>
    <row r="151" spans="1:5" ht="12.75">
      <c r="A151" t="s">
        <v>60</v>
      </c>
      <c r="E151" s="39" t="s">
        <v>5</v>
      </c>
    </row>
    <row r="152" spans="1:16" ht="12.75">
      <c r="A152" t="s">
        <v>52</v>
      </c>
      <c s="34" t="s">
        <v>224</v>
      </c>
      <c s="34" t="s">
        <v>2630</v>
      </c>
      <c s="35" t="s">
        <v>5</v>
      </c>
      <c s="6" t="s">
        <v>2631</v>
      </c>
      <c s="36" t="s">
        <v>80</v>
      </c>
      <c s="37">
        <v>458</v>
      </c>
      <c s="36">
        <v>0.00013</v>
      </c>
      <c s="36">
        <f>ROUND(G152*H152,6)</f>
      </c>
      <c r="L152" s="38">
        <v>0</v>
      </c>
      <c s="32">
        <f>ROUND(ROUND(L152,2)*ROUND(G152,3),2)</f>
      </c>
      <c s="36" t="s">
        <v>2482</v>
      </c>
      <c>
        <f>(M152*21)/100</f>
      </c>
      <c t="s">
        <v>27</v>
      </c>
    </row>
    <row r="153" spans="1:5" ht="12.75">
      <c r="A153" s="35" t="s">
        <v>58</v>
      </c>
      <c r="E153" s="39" t="s">
        <v>2632</v>
      </c>
    </row>
    <row r="154" spans="1:5" ht="51">
      <c r="A154" s="35" t="s">
        <v>59</v>
      </c>
      <c r="E154" s="40" t="s">
        <v>2633</v>
      </c>
    </row>
    <row r="155" spans="1:5" ht="12.75">
      <c r="A155" t="s">
        <v>60</v>
      </c>
      <c r="E155" s="39" t="s">
        <v>5</v>
      </c>
    </row>
    <row r="156" spans="1:16" ht="25.5">
      <c r="A156" t="s">
        <v>52</v>
      </c>
      <c s="34" t="s">
        <v>236</v>
      </c>
      <c s="34" t="s">
        <v>2634</v>
      </c>
      <c s="35" t="s">
        <v>5</v>
      </c>
      <c s="6" t="s">
        <v>2635</v>
      </c>
      <c s="36" t="s">
        <v>94</v>
      </c>
      <c s="37">
        <v>1</v>
      </c>
      <c s="36">
        <v>0</v>
      </c>
      <c s="36">
        <f>ROUND(G156*H156,6)</f>
      </c>
      <c r="L156" s="38">
        <v>0</v>
      </c>
      <c s="32">
        <f>ROUND(ROUND(L156,2)*ROUND(G156,3),2)</f>
      </c>
      <c s="36" t="s">
        <v>350</v>
      </c>
      <c>
        <f>(M156*21)/100</f>
      </c>
      <c t="s">
        <v>27</v>
      </c>
    </row>
    <row r="157" spans="1:5" ht="25.5">
      <c r="A157" s="35" t="s">
        <v>58</v>
      </c>
      <c r="E157" s="39" t="s">
        <v>2635</v>
      </c>
    </row>
    <row r="158" spans="1:5" ht="12.75">
      <c r="A158" s="35" t="s">
        <v>59</v>
      </c>
      <c r="E158" s="40" t="s">
        <v>5</v>
      </c>
    </row>
    <row r="159" spans="1:5" ht="12.75">
      <c r="A159" t="s">
        <v>60</v>
      </c>
      <c r="E159" s="39" t="s">
        <v>5</v>
      </c>
    </row>
    <row r="160" spans="1:16" ht="25.5">
      <c r="A160" t="s">
        <v>52</v>
      </c>
      <c s="34" t="s">
        <v>240</v>
      </c>
      <c s="34" t="s">
        <v>2636</v>
      </c>
      <c s="35" t="s">
        <v>5</v>
      </c>
      <c s="6" t="s">
        <v>2637</v>
      </c>
      <c s="36" t="s">
        <v>94</v>
      </c>
      <c s="37">
        <v>1</v>
      </c>
      <c s="36">
        <v>0</v>
      </c>
      <c s="36">
        <f>ROUND(G160*H160,6)</f>
      </c>
      <c r="L160" s="38">
        <v>0</v>
      </c>
      <c s="32">
        <f>ROUND(ROUND(L160,2)*ROUND(G160,3),2)</f>
      </c>
      <c s="36" t="s">
        <v>350</v>
      </c>
      <c>
        <f>(M160*21)/100</f>
      </c>
      <c t="s">
        <v>27</v>
      </c>
    </row>
    <row r="161" spans="1:5" ht="25.5">
      <c r="A161" s="35" t="s">
        <v>58</v>
      </c>
      <c r="E161" s="39" t="s">
        <v>2637</v>
      </c>
    </row>
    <row r="162" spans="1:5" ht="12.75">
      <c r="A162" s="35" t="s">
        <v>59</v>
      </c>
      <c r="E162" s="40" t="s">
        <v>5</v>
      </c>
    </row>
    <row r="163" spans="1:5" ht="12.75">
      <c r="A163" t="s">
        <v>60</v>
      </c>
      <c r="E163" s="39" t="s">
        <v>5</v>
      </c>
    </row>
    <row r="164" spans="1:16" ht="25.5">
      <c r="A164" t="s">
        <v>52</v>
      </c>
      <c s="34" t="s">
        <v>244</v>
      </c>
      <c s="34" t="s">
        <v>2638</v>
      </c>
      <c s="35" t="s">
        <v>5</v>
      </c>
      <c s="6" t="s">
        <v>2639</v>
      </c>
      <c s="36" t="s">
        <v>94</v>
      </c>
      <c s="37">
        <v>1</v>
      </c>
      <c s="36">
        <v>0</v>
      </c>
      <c s="36">
        <f>ROUND(G164*H164,6)</f>
      </c>
      <c r="L164" s="38">
        <v>0</v>
      </c>
      <c s="32">
        <f>ROUND(ROUND(L164,2)*ROUND(G164,3),2)</f>
      </c>
      <c s="36" t="s">
        <v>350</v>
      </c>
      <c>
        <f>(M164*21)/100</f>
      </c>
      <c t="s">
        <v>27</v>
      </c>
    </row>
    <row r="165" spans="1:5" ht="25.5">
      <c r="A165" s="35" t="s">
        <v>58</v>
      </c>
      <c r="E165" s="39" t="s">
        <v>2639</v>
      </c>
    </row>
    <row r="166" spans="1:5" ht="12.75">
      <c r="A166" s="35" t="s">
        <v>59</v>
      </c>
      <c r="E166" s="40" t="s">
        <v>5</v>
      </c>
    </row>
    <row r="167" spans="1:5" ht="12.75">
      <c r="A167" t="s">
        <v>60</v>
      </c>
      <c r="E167" s="39" t="s">
        <v>5</v>
      </c>
    </row>
    <row r="168" spans="1:16" ht="25.5">
      <c r="A168" t="s">
        <v>52</v>
      </c>
      <c s="34" t="s">
        <v>247</v>
      </c>
      <c s="34" t="s">
        <v>2640</v>
      </c>
      <c s="35" t="s">
        <v>5</v>
      </c>
      <c s="6" t="s">
        <v>2641</v>
      </c>
      <c s="36" t="s">
        <v>94</v>
      </c>
      <c s="37">
        <v>1</v>
      </c>
      <c s="36">
        <v>0</v>
      </c>
      <c s="36">
        <f>ROUND(G168*H168,6)</f>
      </c>
      <c r="L168" s="38">
        <v>0</v>
      </c>
      <c s="32">
        <f>ROUND(ROUND(L168,2)*ROUND(G168,3),2)</f>
      </c>
      <c s="36" t="s">
        <v>350</v>
      </c>
      <c>
        <f>(M168*21)/100</f>
      </c>
      <c t="s">
        <v>27</v>
      </c>
    </row>
    <row r="169" spans="1:5" ht="25.5">
      <c r="A169" s="35" t="s">
        <v>58</v>
      </c>
      <c r="E169" s="39" t="s">
        <v>2641</v>
      </c>
    </row>
    <row r="170" spans="1:5" ht="12.75">
      <c r="A170" s="35" t="s">
        <v>59</v>
      </c>
      <c r="E170" s="40" t="s">
        <v>5</v>
      </c>
    </row>
    <row r="171" spans="1:5" ht="12.75">
      <c r="A171" t="s">
        <v>60</v>
      </c>
      <c r="E171" s="39" t="s">
        <v>5</v>
      </c>
    </row>
    <row r="172" spans="1:16" ht="25.5">
      <c r="A172" t="s">
        <v>52</v>
      </c>
      <c s="34" t="s">
        <v>251</v>
      </c>
      <c s="34" t="s">
        <v>2642</v>
      </c>
      <c s="35" t="s">
        <v>5</v>
      </c>
      <c s="6" t="s">
        <v>2643</v>
      </c>
      <c s="36" t="s">
        <v>94</v>
      </c>
      <c s="37">
        <v>1</v>
      </c>
      <c s="36">
        <v>0</v>
      </c>
      <c s="36">
        <f>ROUND(G172*H172,6)</f>
      </c>
      <c r="L172" s="38">
        <v>0</v>
      </c>
      <c s="32">
        <f>ROUND(ROUND(L172,2)*ROUND(G172,3),2)</f>
      </c>
      <c s="36" t="s">
        <v>350</v>
      </c>
      <c>
        <f>(M172*21)/100</f>
      </c>
      <c t="s">
        <v>27</v>
      </c>
    </row>
    <row r="173" spans="1:5" ht="25.5">
      <c r="A173" s="35" t="s">
        <v>58</v>
      </c>
      <c r="E173" s="39" t="s">
        <v>2643</v>
      </c>
    </row>
    <row r="174" spans="1:5" ht="12.75">
      <c r="A174" s="35" t="s">
        <v>59</v>
      </c>
      <c r="E174" s="40" t="s">
        <v>5</v>
      </c>
    </row>
    <row r="175" spans="1:5" ht="12.75">
      <c r="A175" t="s">
        <v>60</v>
      </c>
      <c r="E175" s="39" t="s">
        <v>5</v>
      </c>
    </row>
    <row r="176" spans="1:16" ht="25.5">
      <c r="A176" t="s">
        <v>52</v>
      </c>
      <c s="34" t="s">
        <v>255</v>
      </c>
      <c s="34" t="s">
        <v>2644</v>
      </c>
      <c s="35" t="s">
        <v>5</v>
      </c>
      <c s="6" t="s">
        <v>2645</v>
      </c>
      <c s="36" t="s">
        <v>94</v>
      </c>
      <c s="37">
        <v>1</v>
      </c>
      <c s="36">
        <v>0</v>
      </c>
      <c s="36">
        <f>ROUND(G176*H176,6)</f>
      </c>
      <c r="L176" s="38">
        <v>0</v>
      </c>
      <c s="32">
        <f>ROUND(ROUND(L176,2)*ROUND(G176,3),2)</f>
      </c>
      <c s="36" t="s">
        <v>350</v>
      </c>
      <c>
        <f>(M176*21)/100</f>
      </c>
      <c t="s">
        <v>27</v>
      </c>
    </row>
    <row r="177" spans="1:5" ht="25.5">
      <c r="A177" s="35" t="s">
        <v>58</v>
      </c>
      <c r="E177" s="39" t="s">
        <v>2645</v>
      </c>
    </row>
    <row r="178" spans="1:5" ht="12.75">
      <c r="A178" s="35" t="s">
        <v>59</v>
      </c>
      <c r="E178" s="40" t="s">
        <v>5</v>
      </c>
    </row>
    <row r="179" spans="1:5" ht="12.75">
      <c r="A179" t="s">
        <v>60</v>
      </c>
      <c r="E179" s="39" t="s">
        <v>5</v>
      </c>
    </row>
    <row r="180" spans="1:16" ht="25.5">
      <c r="A180" t="s">
        <v>52</v>
      </c>
      <c s="34" t="s">
        <v>259</v>
      </c>
      <c s="34" t="s">
        <v>2646</v>
      </c>
      <c s="35" t="s">
        <v>5</v>
      </c>
      <c s="6" t="s">
        <v>2647</v>
      </c>
      <c s="36" t="s">
        <v>94</v>
      </c>
      <c s="37">
        <v>1</v>
      </c>
      <c s="36">
        <v>0</v>
      </c>
      <c s="36">
        <f>ROUND(G180*H180,6)</f>
      </c>
      <c r="L180" s="38">
        <v>0</v>
      </c>
      <c s="32">
        <f>ROUND(ROUND(L180,2)*ROUND(G180,3),2)</f>
      </c>
      <c s="36" t="s">
        <v>350</v>
      </c>
      <c>
        <f>(M180*21)/100</f>
      </c>
      <c t="s">
        <v>27</v>
      </c>
    </row>
    <row r="181" spans="1:5" ht="25.5">
      <c r="A181" s="35" t="s">
        <v>58</v>
      </c>
      <c r="E181" s="39" t="s">
        <v>2647</v>
      </c>
    </row>
    <row r="182" spans="1:5" ht="12.75">
      <c r="A182" s="35" t="s">
        <v>59</v>
      </c>
      <c r="E182" s="40" t="s">
        <v>5</v>
      </c>
    </row>
    <row r="183" spans="1:5" ht="12.75">
      <c r="A183" t="s">
        <v>60</v>
      </c>
      <c r="E183" s="39" t="s">
        <v>5</v>
      </c>
    </row>
    <row r="184" spans="1:16" ht="25.5">
      <c r="A184" t="s">
        <v>52</v>
      </c>
      <c s="34" t="s">
        <v>263</v>
      </c>
      <c s="34" t="s">
        <v>2648</v>
      </c>
      <c s="35" t="s">
        <v>5</v>
      </c>
      <c s="6" t="s">
        <v>2649</v>
      </c>
      <c s="36" t="s">
        <v>94</v>
      </c>
      <c s="37">
        <v>1</v>
      </c>
      <c s="36">
        <v>0</v>
      </c>
      <c s="36">
        <f>ROUND(G184*H184,6)</f>
      </c>
      <c r="L184" s="38">
        <v>0</v>
      </c>
      <c s="32">
        <f>ROUND(ROUND(L184,2)*ROUND(G184,3),2)</f>
      </c>
      <c s="36" t="s">
        <v>350</v>
      </c>
      <c>
        <f>(M184*21)/100</f>
      </c>
      <c t="s">
        <v>27</v>
      </c>
    </row>
    <row r="185" spans="1:5" ht="25.5">
      <c r="A185" s="35" t="s">
        <v>58</v>
      </c>
      <c r="E185" s="39" t="s">
        <v>2649</v>
      </c>
    </row>
    <row r="186" spans="1:5" ht="12.75">
      <c r="A186" s="35" t="s">
        <v>59</v>
      </c>
      <c r="E186" s="40" t="s">
        <v>5</v>
      </c>
    </row>
    <row r="187" spans="1:5" ht="12.75">
      <c r="A187" t="s">
        <v>60</v>
      </c>
      <c r="E187" s="39" t="s">
        <v>5</v>
      </c>
    </row>
    <row r="188" spans="1:13" ht="12.75">
      <c r="A188" t="s">
        <v>49</v>
      </c>
      <c r="C188" s="31" t="s">
        <v>367</v>
      </c>
      <c r="E188" s="33" t="s">
        <v>368</v>
      </c>
      <c r="J188" s="32">
        <f>0</f>
      </c>
      <c s="32">
        <f>0</f>
      </c>
      <c s="32">
        <f>0+L189</f>
      </c>
      <c s="32">
        <f>0+M189</f>
      </c>
    </row>
    <row r="189" spans="1:16" ht="38.25">
      <c r="A189" t="s">
        <v>52</v>
      </c>
      <c s="34" t="s">
        <v>295</v>
      </c>
      <c s="34" t="s">
        <v>593</v>
      </c>
      <c s="35" t="s">
        <v>594</v>
      </c>
      <c s="6" t="s">
        <v>595</v>
      </c>
      <c s="36" t="s">
        <v>373</v>
      </c>
      <c s="37">
        <v>1286.246</v>
      </c>
      <c s="36">
        <v>0</v>
      </c>
      <c s="36">
        <f>ROUND(G189*H189,6)</f>
      </c>
      <c r="L189" s="38">
        <v>0</v>
      </c>
      <c s="32">
        <f>ROUND(ROUND(L189,2)*ROUND(G189,3),2)</f>
      </c>
      <c s="36" t="s">
        <v>350</v>
      </c>
      <c>
        <f>(M189*21)/100</f>
      </c>
      <c t="s">
        <v>27</v>
      </c>
    </row>
    <row r="190" spans="1:5" ht="25.5">
      <c r="A190" s="35" t="s">
        <v>58</v>
      </c>
      <c r="E190" s="39" t="s">
        <v>2650</v>
      </c>
    </row>
    <row r="191" spans="1:5" ht="89.25">
      <c r="A191" s="35" t="s">
        <v>59</v>
      </c>
      <c r="E191" s="40" t="s">
        <v>2651</v>
      </c>
    </row>
    <row r="192" spans="1:5" ht="12.75">
      <c r="A192" t="s">
        <v>60</v>
      </c>
      <c r="E192" s="39" t="s">
        <v>5</v>
      </c>
    </row>
    <row r="193" spans="1:13" ht="12.75">
      <c r="A193" t="s">
        <v>49</v>
      </c>
      <c r="C193" s="31" t="s">
        <v>2652</v>
      </c>
      <c r="E193" s="33" t="s">
        <v>2653</v>
      </c>
      <c r="J193" s="32">
        <f>0</f>
      </c>
      <c s="32">
        <f>0</f>
      </c>
      <c s="32">
        <f>0+L194</f>
      </c>
      <c s="32">
        <f>0+M194</f>
      </c>
    </row>
    <row r="194" spans="1:16" ht="12.75">
      <c r="A194" t="s">
        <v>52</v>
      </c>
      <c s="34" t="s">
        <v>232</v>
      </c>
      <c s="34" t="s">
        <v>2654</v>
      </c>
      <c s="35" t="s">
        <v>5</v>
      </c>
      <c s="6" t="s">
        <v>2655</v>
      </c>
      <c s="36" t="s">
        <v>373</v>
      </c>
      <c s="37">
        <v>1406.429</v>
      </c>
      <c s="36">
        <v>0</v>
      </c>
      <c s="36">
        <f>ROUND(G194*H194,6)</f>
      </c>
      <c r="L194" s="38">
        <v>0</v>
      </c>
      <c s="32">
        <f>ROUND(ROUND(L194,2)*ROUND(G194,3),2)</f>
      </c>
      <c s="36" t="s">
        <v>2482</v>
      </c>
      <c>
        <f>(M194*21)/100</f>
      </c>
      <c t="s">
        <v>27</v>
      </c>
    </row>
    <row r="195" spans="1:5" ht="38.25">
      <c r="A195" s="35" t="s">
        <v>58</v>
      </c>
      <c r="E195" s="39" t="s">
        <v>2656</v>
      </c>
    </row>
    <row r="196" spans="1:5" ht="12.75">
      <c r="A196" s="35" t="s">
        <v>59</v>
      </c>
      <c r="E196" s="40" t="s">
        <v>5</v>
      </c>
    </row>
    <row r="197" spans="1:5" ht="38.25">
      <c r="A197" t="s">
        <v>60</v>
      </c>
      <c r="E197" s="39" t="s">
        <v>2657</v>
      </c>
    </row>
    <row r="198" spans="1:13" ht="12.75">
      <c r="A198" t="s">
        <v>49</v>
      </c>
      <c r="C198" s="31" t="s">
        <v>2658</v>
      </c>
      <c r="E198" s="33" t="s">
        <v>2659</v>
      </c>
      <c r="J198" s="32">
        <f>0</f>
      </c>
      <c s="32">
        <f>0</f>
      </c>
      <c s="32">
        <f>0+L199+L203+L207+L211+L215+L219+L223+L227+L231</f>
      </c>
      <c s="32">
        <f>0+M199+M203+M207+M211+M215+M219+M223+M227+M231</f>
      </c>
    </row>
    <row r="199" spans="1:16" ht="12.75">
      <c r="A199" t="s">
        <v>52</v>
      </c>
      <c s="34" t="s">
        <v>267</v>
      </c>
      <c s="34" t="s">
        <v>2660</v>
      </c>
      <c s="35" t="s">
        <v>5</v>
      </c>
      <c s="6" t="s">
        <v>2661</v>
      </c>
      <c s="36" t="s">
        <v>85</v>
      </c>
      <c s="37">
        <v>13</v>
      </c>
      <c s="36">
        <v>0</v>
      </c>
      <c s="36">
        <f>ROUND(G199*H199,6)</f>
      </c>
      <c r="L199" s="38">
        <v>0</v>
      </c>
      <c s="32">
        <f>ROUND(ROUND(L199,2)*ROUND(G199,3),2)</f>
      </c>
      <c s="36" t="s">
        <v>350</v>
      </c>
      <c>
        <f>(M199*21)/100</f>
      </c>
      <c t="s">
        <v>27</v>
      </c>
    </row>
    <row r="200" spans="1:5" ht="12.75">
      <c r="A200" s="35" t="s">
        <v>58</v>
      </c>
      <c r="E200" s="39" t="s">
        <v>2661</v>
      </c>
    </row>
    <row r="201" spans="1:5" ht="12.75">
      <c r="A201" s="35" t="s">
        <v>59</v>
      </c>
      <c r="E201" s="40" t="s">
        <v>5</v>
      </c>
    </row>
    <row r="202" spans="1:5" ht="12.75">
      <c r="A202" t="s">
        <v>60</v>
      </c>
      <c r="E202" s="39" t="s">
        <v>5</v>
      </c>
    </row>
    <row r="203" spans="1:16" ht="12.75">
      <c r="A203" t="s">
        <v>52</v>
      </c>
      <c s="34" t="s">
        <v>271</v>
      </c>
      <c s="34" t="s">
        <v>2662</v>
      </c>
      <c s="35" t="s">
        <v>5</v>
      </c>
      <c s="6" t="s">
        <v>2663</v>
      </c>
      <c s="36" t="s">
        <v>85</v>
      </c>
      <c s="37">
        <v>36</v>
      </c>
      <c s="36">
        <v>0</v>
      </c>
      <c s="36">
        <f>ROUND(G203*H203,6)</f>
      </c>
      <c r="L203" s="38">
        <v>0</v>
      </c>
      <c s="32">
        <f>ROUND(ROUND(L203,2)*ROUND(G203,3),2)</f>
      </c>
      <c s="36" t="s">
        <v>350</v>
      </c>
      <c>
        <f>(M203*21)/100</f>
      </c>
      <c t="s">
        <v>27</v>
      </c>
    </row>
    <row r="204" spans="1:5" ht="12.75">
      <c r="A204" s="35" t="s">
        <v>58</v>
      </c>
      <c r="E204" s="39" t="s">
        <v>2663</v>
      </c>
    </row>
    <row r="205" spans="1:5" ht="12.75">
      <c r="A205" s="35" t="s">
        <v>59</v>
      </c>
      <c r="E205" s="40" t="s">
        <v>5</v>
      </c>
    </row>
    <row r="206" spans="1:5" ht="12.75">
      <c r="A206" t="s">
        <v>60</v>
      </c>
      <c r="E206" s="39" t="s">
        <v>5</v>
      </c>
    </row>
    <row r="207" spans="1:16" ht="12.75">
      <c r="A207" t="s">
        <v>52</v>
      </c>
      <c s="34" t="s">
        <v>275</v>
      </c>
      <c s="34" t="s">
        <v>2664</v>
      </c>
      <c s="35" t="s">
        <v>5</v>
      </c>
      <c s="6" t="s">
        <v>2665</v>
      </c>
      <c s="36" t="s">
        <v>85</v>
      </c>
      <c s="37">
        <v>468</v>
      </c>
      <c s="36">
        <v>0</v>
      </c>
      <c s="36">
        <f>ROUND(G207*H207,6)</f>
      </c>
      <c r="L207" s="38">
        <v>0</v>
      </c>
      <c s="32">
        <f>ROUND(ROUND(L207,2)*ROUND(G207,3),2)</f>
      </c>
      <c s="36" t="s">
        <v>350</v>
      </c>
      <c>
        <f>(M207*21)/100</f>
      </c>
      <c t="s">
        <v>27</v>
      </c>
    </row>
    <row r="208" spans="1:5" ht="12.75">
      <c r="A208" s="35" t="s">
        <v>58</v>
      </c>
      <c r="E208" s="39" t="s">
        <v>2665</v>
      </c>
    </row>
    <row r="209" spans="1:5" ht="12.75">
      <c r="A209" s="35" t="s">
        <v>59</v>
      </c>
      <c r="E209" s="40" t="s">
        <v>5</v>
      </c>
    </row>
    <row r="210" spans="1:5" ht="12.75">
      <c r="A210" t="s">
        <v>60</v>
      </c>
      <c r="E210" s="39" t="s">
        <v>5</v>
      </c>
    </row>
    <row r="211" spans="1:16" ht="25.5">
      <c r="A211" t="s">
        <v>52</v>
      </c>
      <c s="34" t="s">
        <v>279</v>
      </c>
      <c s="34" t="s">
        <v>2666</v>
      </c>
      <c s="35" t="s">
        <v>5</v>
      </c>
      <c s="6" t="s">
        <v>2667</v>
      </c>
      <c s="36" t="s">
        <v>80</v>
      </c>
      <c s="37">
        <v>919</v>
      </c>
      <c s="36">
        <v>0</v>
      </c>
      <c s="36">
        <f>ROUND(G211*H211,6)</f>
      </c>
      <c r="L211" s="38">
        <v>0</v>
      </c>
      <c s="32">
        <f>ROUND(ROUND(L211,2)*ROUND(G211,3),2)</f>
      </c>
      <c s="36" t="s">
        <v>350</v>
      </c>
      <c>
        <f>(M211*21)/100</f>
      </c>
      <c t="s">
        <v>27</v>
      </c>
    </row>
    <row r="212" spans="1:5" ht="25.5">
      <c r="A212" s="35" t="s">
        <v>58</v>
      </c>
      <c r="E212" s="39" t="s">
        <v>2667</v>
      </c>
    </row>
    <row r="213" spans="1:5" ht="12.75">
      <c r="A213" s="35" t="s">
        <v>59</v>
      </c>
      <c r="E213" s="40" t="s">
        <v>5</v>
      </c>
    </row>
    <row r="214" spans="1:5" ht="12.75">
      <c r="A214" t="s">
        <v>60</v>
      </c>
      <c r="E214" s="39" t="s">
        <v>5</v>
      </c>
    </row>
    <row r="215" spans="1:16" ht="12.75">
      <c r="A215" t="s">
        <v>52</v>
      </c>
      <c s="34" t="s">
        <v>283</v>
      </c>
      <c s="34" t="s">
        <v>2668</v>
      </c>
      <c s="35" t="s">
        <v>5</v>
      </c>
      <c s="6" t="s">
        <v>2669</v>
      </c>
      <c s="36" t="s">
        <v>80</v>
      </c>
      <c s="37">
        <v>65</v>
      </c>
      <c s="36">
        <v>0</v>
      </c>
      <c s="36">
        <f>ROUND(G215*H215,6)</f>
      </c>
      <c r="L215" s="38">
        <v>0</v>
      </c>
      <c s="32">
        <f>ROUND(ROUND(L215,2)*ROUND(G215,3),2)</f>
      </c>
      <c s="36" t="s">
        <v>350</v>
      </c>
      <c>
        <f>(M215*21)/100</f>
      </c>
      <c t="s">
        <v>27</v>
      </c>
    </row>
    <row r="216" spans="1:5" ht="12.75">
      <c r="A216" s="35" t="s">
        <v>58</v>
      </c>
      <c r="E216" s="39" t="s">
        <v>2669</v>
      </c>
    </row>
    <row r="217" spans="1:5" ht="12.75">
      <c r="A217" s="35" t="s">
        <v>59</v>
      </c>
      <c r="E217" s="40" t="s">
        <v>5</v>
      </c>
    </row>
    <row r="218" spans="1:5" ht="12.75">
      <c r="A218" t="s">
        <v>60</v>
      </c>
      <c r="E218" s="39" t="s">
        <v>5</v>
      </c>
    </row>
    <row r="219" spans="1:16" ht="12.75">
      <c r="A219" t="s">
        <v>52</v>
      </c>
      <c s="34" t="s">
        <v>287</v>
      </c>
      <c s="34" t="s">
        <v>2670</v>
      </c>
      <c s="35" t="s">
        <v>5</v>
      </c>
      <c s="6" t="s">
        <v>2671</v>
      </c>
      <c s="36" t="s">
        <v>80</v>
      </c>
      <c s="37">
        <v>4</v>
      </c>
      <c s="36">
        <v>0</v>
      </c>
      <c s="36">
        <f>ROUND(G219*H219,6)</f>
      </c>
      <c r="L219" s="38">
        <v>0</v>
      </c>
      <c s="32">
        <f>ROUND(ROUND(L219,2)*ROUND(G219,3),2)</f>
      </c>
      <c s="36" t="s">
        <v>350</v>
      </c>
      <c>
        <f>(M219*21)/100</f>
      </c>
      <c t="s">
        <v>27</v>
      </c>
    </row>
    <row r="220" spans="1:5" ht="12.75">
      <c r="A220" s="35" t="s">
        <v>58</v>
      </c>
      <c r="E220" s="39" t="s">
        <v>2671</v>
      </c>
    </row>
    <row r="221" spans="1:5" ht="12.75">
      <c r="A221" s="35" t="s">
        <v>59</v>
      </c>
      <c r="E221" s="40" t="s">
        <v>5</v>
      </c>
    </row>
    <row r="222" spans="1:5" ht="12.75">
      <c r="A222" t="s">
        <v>60</v>
      </c>
      <c r="E222" s="39" t="s">
        <v>5</v>
      </c>
    </row>
    <row r="223" spans="1:16" ht="12.75">
      <c r="A223" t="s">
        <v>52</v>
      </c>
      <c s="34" t="s">
        <v>291</v>
      </c>
      <c s="34" t="s">
        <v>2672</v>
      </c>
      <c s="35" t="s">
        <v>5</v>
      </c>
      <c s="6" t="s">
        <v>2673</v>
      </c>
      <c s="36" t="s">
        <v>85</v>
      </c>
      <c s="37">
        <v>8</v>
      </c>
      <c s="36">
        <v>0</v>
      </c>
      <c s="36">
        <f>ROUND(G223*H223,6)</f>
      </c>
      <c r="L223" s="38">
        <v>0</v>
      </c>
      <c s="32">
        <f>ROUND(ROUND(L223,2)*ROUND(G223,3),2)</f>
      </c>
      <c s="36" t="s">
        <v>350</v>
      </c>
      <c>
        <f>(M223*21)/100</f>
      </c>
      <c t="s">
        <v>27</v>
      </c>
    </row>
    <row r="224" spans="1:5" ht="12.75">
      <c r="A224" s="35" t="s">
        <v>58</v>
      </c>
      <c r="E224" s="39" t="s">
        <v>2673</v>
      </c>
    </row>
    <row r="225" spans="1:5" ht="12.75">
      <c r="A225" s="35" t="s">
        <v>59</v>
      </c>
      <c r="E225" s="40" t="s">
        <v>5</v>
      </c>
    </row>
    <row r="226" spans="1:5" ht="12.75">
      <c r="A226" t="s">
        <v>60</v>
      </c>
      <c r="E226" s="39" t="s">
        <v>5</v>
      </c>
    </row>
    <row r="227" spans="1:16" ht="12.75">
      <c r="A227" t="s">
        <v>52</v>
      </c>
      <c s="34" t="s">
        <v>100</v>
      </c>
      <c s="34" t="s">
        <v>2674</v>
      </c>
      <c s="35" t="s">
        <v>5</v>
      </c>
      <c s="6" t="s">
        <v>2675</v>
      </c>
      <c s="36" t="s">
        <v>94</v>
      </c>
      <c s="37">
        <v>144</v>
      </c>
      <c s="36">
        <v>0</v>
      </c>
      <c s="36">
        <f>ROUND(G227*H227,6)</f>
      </c>
      <c r="L227" s="38">
        <v>0</v>
      </c>
      <c s="32">
        <f>ROUND(ROUND(L227,2)*ROUND(G227,3),2)</f>
      </c>
      <c s="36" t="s">
        <v>350</v>
      </c>
      <c>
        <f>(M227*21)/100</f>
      </c>
      <c t="s">
        <v>27</v>
      </c>
    </row>
    <row r="228" spans="1:5" ht="12.75">
      <c r="A228" s="35" t="s">
        <v>58</v>
      </c>
      <c r="E228" s="39" t="s">
        <v>2675</v>
      </c>
    </row>
    <row r="229" spans="1:5" ht="12.75">
      <c r="A229" s="35" t="s">
        <v>59</v>
      </c>
      <c r="E229" s="40" t="s">
        <v>5</v>
      </c>
    </row>
    <row r="230" spans="1:5" ht="12.75">
      <c r="A230" t="s">
        <v>60</v>
      </c>
      <c r="E230" s="39" t="s">
        <v>5</v>
      </c>
    </row>
    <row r="231" spans="1:16" ht="12.75">
      <c r="A231" t="s">
        <v>52</v>
      </c>
      <c s="34" t="s">
        <v>104</v>
      </c>
      <c s="34" t="s">
        <v>2676</v>
      </c>
      <c s="35" t="s">
        <v>5</v>
      </c>
      <c s="6" t="s">
        <v>2677</v>
      </c>
      <c s="36" t="s">
        <v>85</v>
      </c>
      <c s="37">
        <v>3</v>
      </c>
      <c s="36">
        <v>0</v>
      </c>
      <c s="36">
        <f>ROUND(G231*H231,6)</f>
      </c>
      <c r="L231" s="38">
        <v>0</v>
      </c>
      <c s="32">
        <f>ROUND(ROUND(L231,2)*ROUND(G231,3),2)</f>
      </c>
      <c s="36" t="s">
        <v>350</v>
      </c>
      <c>
        <f>(M231*21)/100</f>
      </c>
      <c t="s">
        <v>27</v>
      </c>
    </row>
    <row r="232" spans="1:5" ht="12.75">
      <c r="A232" s="35" t="s">
        <v>58</v>
      </c>
      <c r="E232" s="39" t="s">
        <v>2677</v>
      </c>
    </row>
    <row r="233" spans="1:5" ht="12.75">
      <c r="A233" s="35" t="s">
        <v>59</v>
      </c>
      <c r="E233" s="40" t="s">
        <v>5</v>
      </c>
    </row>
    <row r="234" spans="1:5" ht="12.75">
      <c r="A234" t="s">
        <v>60</v>
      </c>
      <c r="E23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30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1380</v>
      </c>
      <c s="41">
        <f>Rekapitulace!C14</f>
      </c>
      <c s="20" t="s">
        <v>0</v>
      </c>
      <c t="s">
        <v>23</v>
      </c>
      <c t="s">
        <v>27</v>
      </c>
    </row>
    <row r="4" spans="1:16" ht="32" customHeight="1">
      <c r="A4" s="24" t="s">
        <v>20</v>
      </c>
      <c s="25" t="s">
        <v>28</v>
      </c>
      <c s="27" t="s">
        <v>1380</v>
      </c>
      <c r="E4" s="26" t="s">
        <v>1381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COUNTIFS(L8:L3016,"=0",A8:A3016,"P")+COUNTIFS(L8:L3016,"",A8:A3016,"P")+SUM(Q8:Q3016)</f>
      </c>
    </row>
    <row r="8" spans="1:13" ht="12.75">
      <c r="A8" t="s">
        <v>44</v>
      </c>
      <c r="C8" s="28" t="s">
        <v>2680</v>
      </c>
      <c r="E8" s="30" t="s">
        <v>2679</v>
      </c>
      <c r="J8" s="29">
        <f>0+J9</f>
      </c>
      <c s="29">
        <f>0+K9</f>
      </c>
      <c s="29">
        <f>0+L9</f>
      </c>
      <c s="29">
        <f>0+M9</f>
      </c>
    </row>
    <row r="9" spans="1:13" ht="12.75">
      <c r="A9" t="s">
        <v>46</v>
      </c>
      <c r="C9" s="31" t="s">
        <v>2681</v>
      </c>
      <c r="E9" s="33" t="s">
        <v>2682</v>
      </c>
      <c r="J9" s="32">
        <f>0+J10</f>
      </c>
      <c s="32">
        <f>0+K10</f>
      </c>
      <c s="32">
        <f>0+L10</f>
      </c>
      <c s="32">
        <f>0+M10</f>
      </c>
    </row>
    <row r="10" spans="1:13" ht="12.75">
      <c r="A10" t="s">
        <v>2683</v>
      </c>
      <c r="C10" s="31" t="s">
        <v>2684</v>
      </c>
      <c r="E10" s="33" t="s">
        <v>2685</v>
      </c>
      <c r="J10" s="32">
        <f>0+J11+J16+J25+J30+J35+J40+J45+J90+J95</f>
      </c>
      <c s="32">
        <f>0+K11+K16+K25+K30+K35+K40+K45+K90+K95</f>
      </c>
      <c s="32">
        <f>0+L11+L16+L25+L30+L35+L40+L45+L90+L95</f>
      </c>
      <c s="32">
        <f>0+M11+M16+M25+M30+M35+M40+M45+M90+M95</f>
      </c>
    </row>
    <row r="11" spans="1:13" ht="12.75">
      <c r="A11" t="s">
        <v>49</v>
      </c>
      <c r="C11" s="31" t="s">
        <v>2686</v>
      </c>
      <c r="E11" s="33" t="s">
        <v>2687</v>
      </c>
      <c r="J11" s="32">
        <f>0</f>
      </c>
      <c s="32">
        <f>0</f>
      </c>
      <c s="32">
        <f>0+L12</f>
      </c>
      <c s="32">
        <f>0+M12</f>
      </c>
    </row>
    <row r="12" spans="1:16" ht="25.5">
      <c r="A12" t="s">
        <v>52</v>
      </c>
      <c s="34" t="s">
        <v>53</v>
      </c>
      <c s="34" t="s">
        <v>2688</v>
      </c>
      <c s="35" t="s">
        <v>5</v>
      </c>
      <c s="6" t="s">
        <v>2689</v>
      </c>
      <c s="36" t="s">
        <v>73</v>
      </c>
      <c s="37">
        <v>653.86</v>
      </c>
      <c s="36">
        <v>0</v>
      </c>
      <c s="36">
        <f>ROUND(G12*H12,6)</f>
      </c>
      <c r="L12" s="38">
        <v>0</v>
      </c>
      <c s="32">
        <f>ROUND(ROUND(L12,2)*ROUND(G12,3),2)</f>
      </c>
      <c s="36" t="s">
        <v>2482</v>
      </c>
      <c>
        <f>(M12*21)/100</f>
      </c>
      <c t="s">
        <v>27</v>
      </c>
    </row>
    <row r="13" spans="1:5" ht="38.25">
      <c r="A13" s="35" t="s">
        <v>58</v>
      </c>
      <c r="E13" s="39" t="s">
        <v>2690</v>
      </c>
    </row>
    <row r="14" spans="1:5" ht="38.25">
      <c r="A14" s="35" t="s">
        <v>59</v>
      </c>
      <c r="E14" s="40" t="s">
        <v>2691</v>
      </c>
    </row>
    <row r="15" spans="1:5" ht="12.75">
      <c r="A15" t="s">
        <v>60</v>
      </c>
      <c r="E15" s="39" t="s">
        <v>5</v>
      </c>
    </row>
    <row r="16" spans="1:13" ht="12.75">
      <c r="A16" t="s">
        <v>49</v>
      </c>
      <c r="C16" s="31" t="s">
        <v>2692</v>
      </c>
      <c r="E16" s="33" t="s">
        <v>2693</v>
      </c>
      <c r="J16" s="32">
        <f>0</f>
      </c>
      <c s="32">
        <f>0</f>
      </c>
      <c s="32">
        <f>0+L17+L21</f>
      </c>
      <c s="32">
        <f>0+M17+M21</f>
      </c>
    </row>
    <row r="17" spans="1:16" ht="12.75">
      <c r="A17" t="s">
        <v>52</v>
      </c>
      <c s="34" t="s">
        <v>27</v>
      </c>
      <c s="34" t="s">
        <v>2694</v>
      </c>
      <c s="35" t="s">
        <v>5</v>
      </c>
      <c s="6" t="s">
        <v>2695</v>
      </c>
      <c s="36" t="s">
        <v>80</v>
      </c>
      <c s="37">
        <v>500</v>
      </c>
      <c s="36">
        <v>0</v>
      </c>
      <c s="36">
        <f>ROUND(G17*H17,6)</f>
      </c>
      <c r="L17" s="38">
        <v>0</v>
      </c>
      <c s="32">
        <f>ROUND(ROUND(L17,2)*ROUND(G17,3),2)</f>
      </c>
      <c s="36" t="s">
        <v>2482</v>
      </c>
      <c>
        <f>(M17*21)/100</f>
      </c>
      <c t="s">
        <v>27</v>
      </c>
    </row>
    <row r="18" spans="1:5" ht="25.5">
      <c r="A18" s="35" t="s">
        <v>58</v>
      </c>
      <c r="E18" s="39" t="s">
        <v>2696</v>
      </c>
    </row>
    <row r="19" spans="1:5" ht="12.75">
      <c r="A19" s="35" t="s">
        <v>59</v>
      </c>
      <c r="E19" s="40" t="s">
        <v>5</v>
      </c>
    </row>
    <row r="20" spans="1:5" ht="12.75">
      <c r="A20" t="s">
        <v>60</v>
      </c>
      <c r="E20" s="39" t="s">
        <v>5</v>
      </c>
    </row>
    <row r="21" spans="1:16" ht="12.75">
      <c r="A21" t="s">
        <v>52</v>
      </c>
      <c s="34" t="s">
        <v>26</v>
      </c>
      <c s="34" t="s">
        <v>2697</v>
      </c>
      <c s="35" t="s">
        <v>5</v>
      </c>
      <c s="6" t="s">
        <v>2698</v>
      </c>
      <c s="36" t="s">
        <v>73</v>
      </c>
      <c s="37">
        <v>653.86</v>
      </c>
      <c s="36">
        <v>0</v>
      </c>
      <c s="36">
        <f>ROUND(G21*H21,6)</f>
      </c>
      <c r="L21" s="38">
        <v>0</v>
      </c>
      <c s="32">
        <f>ROUND(ROUND(L21,2)*ROUND(G21,3),2)</f>
      </c>
      <c s="36" t="s">
        <v>2482</v>
      </c>
      <c>
        <f>(M21*21)/100</f>
      </c>
      <c t="s">
        <v>27</v>
      </c>
    </row>
    <row r="22" spans="1:5" ht="25.5">
      <c r="A22" s="35" t="s">
        <v>58</v>
      </c>
      <c r="E22" s="39" t="s">
        <v>2699</v>
      </c>
    </row>
    <row r="23" spans="1:5" ht="38.25">
      <c r="A23" s="35" t="s">
        <v>59</v>
      </c>
      <c r="E23" s="40" t="s">
        <v>2700</v>
      </c>
    </row>
    <row r="24" spans="1:5" ht="12.75">
      <c r="A24" t="s">
        <v>60</v>
      </c>
      <c r="E24" s="39" t="s">
        <v>5</v>
      </c>
    </row>
    <row r="25" spans="1:13" ht="12.75">
      <c r="A25" t="s">
        <v>49</v>
      </c>
      <c r="C25" s="31" t="s">
        <v>2701</v>
      </c>
      <c r="E25" s="33" t="s">
        <v>2702</v>
      </c>
      <c r="J25" s="32">
        <f>0</f>
      </c>
      <c s="32">
        <f>0</f>
      </c>
      <c s="32">
        <f>0+L26</f>
      </c>
      <c s="32">
        <f>0+M26</f>
      </c>
    </row>
    <row r="26" spans="1:16" ht="25.5">
      <c r="A26" t="s">
        <v>52</v>
      </c>
      <c s="34" t="s">
        <v>70</v>
      </c>
      <c s="34" t="s">
        <v>2703</v>
      </c>
      <c s="35" t="s">
        <v>5</v>
      </c>
      <c s="6" t="s">
        <v>2704</v>
      </c>
      <c s="36" t="s">
        <v>73</v>
      </c>
      <c s="37">
        <v>195.87</v>
      </c>
      <c s="36">
        <v>0</v>
      </c>
      <c s="36">
        <f>ROUND(G26*H26,6)</f>
      </c>
      <c r="L26" s="38">
        <v>0</v>
      </c>
      <c s="32">
        <f>ROUND(ROUND(L26,2)*ROUND(G26,3),2)</f>
      </c>
      <c s="36" t="s">
        <v>2482</v>
      </c>
      <c>
        <f>(M26*21)/100</f>
      </c>
      <c t="s">
        <v>27</v>
      </c>
    </row>
    <row r="27" spans="1:5" ht="25.5">
      <c r="A27" s="35" t="s">
        <v>58</v>
      </c>
      <c r="E27" s="39" t="s">
        <v>2705</v>
      </c>
    </row>
    <row r="28" spans="1:5" ht="38.25">
      <c r="A28" s="35" t="s">
        <v>59</v>
      </c>
      <c r="E28" s="40" t="s">
        <v>2706</v>
      </c>
    </row>
    <row r="29" spans="1:5" ht="12.75">
      <c r="A29" t="s">
        <v>60</v>
      </c>
      <c r="E29" s="39" t="s">
        <v>5</v>
      </c>
    </row>
    <row r="30" spans="1:13" ht="12.75">
      <c r="A30" t="s">
        <v>49</v>
      </c>
      <c r="C30" s="31" t="s">
        <v>2707</v>
      </c>
      <c r="E30" s="33" t="s">
        <v>2708</v>
      </c>
      <c r="J30" s="32">
        <f>0</f>
      </c>
      <c s="32">
        <f>0</f>
      </c>
      <c s="32">
        <f>0+L31</f>
      </c>
      <c s="32">
        <f>0+M31</f>
      </c>
    </row>
    <row r="31" spans="1:16" ht="12.75">
      <c r="A31" t="s">
        <v>52</v>
      </c>
      <c s="34" t="s">
        <v>110</v>
      </c>
      <c s="34" t="s">
        <v>2709</v>
      </c>
      <c s="35" t="s">
        <v>5</v>
      </c>
      <c s="6" t="s">
        <v>2710</v>
      </c>
      <c s="36" t="s">
        <v>73</v>
      </c>
      <c s="37">
        <v>653.86</v>
      </c>
      <c s="36">
        <v>0</v>
      </c>
      <c s="36">
        <f>ROUND(G31*H31,6)</f>
      </c>
      <c r="L31" s="38">
        <v>0</v>
      </c>
      <c s="32">
        <f>ROUND(ROUND(L31,2)*ROUND(G31,3),2)</f>
      </c>
      <c s="36" t="s">
        <v>2482</v>
      </c>
      <c>
        <f>(M31*21)/100</f>
      </c>
      <c t="s">
        <v>27</v>
      </c>
    </row>
    <row r="32" spans="1:5" ht="12.75">
      <c r="A32" s="35" t="s">
        <v>58</v>
      </c>
      <c r="E32" s="39" t="s">
        <v>2711</v>
      </c>
    </row>
    <row r="33" spans="1:5" ht="38.25">
      <c r="A33" s="35" t="s">
        <v>59</v>
      </c>
      <c r="E33" s="40" t="s">
        <v>2712</v>
      </c>
    </row>
    <row r="34" spans="1:5" ht="12.75">
      <c r="A34" t="s">
        <v>60</v>
      </c>
      <c r="E34" s="39" t="s">
        <v>5</v>
      </c>
    </row>
    <row r="35" spans="1:13" ht="12.75">
      <c r="A35" t="s">
        <v>49</v>
      </c>
      <c r="C35" s="31" t="s">
        <v>2713</v>
      </c>
      <c r="E35" s="33" t="s">
        <v>2714</v>
      </c>
      <c r="J35" s="32">
        <f>0</f>
      </c>
      <c s="32">
        <f>0</f>
      </c>
      <c s="32">
        <f>0+L36</f>
      </c>
      <c s="32">
        <f>0+M36</f>
      </c>
    </row>
    <row r="36" spans="1:16" ht="12.75">
      <c r="A36" t="s">
        <v>52</v>
      </c>
      <c s="34" t="s">
        <v>115</v>
      </c>
      <c s="34" t="s">
        <v>2715</v>
      </c>
      <c s="35" t="s">
        <v>5</v>
      </c>
      <c s="6" t="s">
        <v>2716</v>
      </c>
      <c s="36" t="s">
        <v>73</v>
      </c>
      <c s="37">
        <v>1.95</v>
      </c>
      <c s="36">
        <v>0</v>
      </c>
      <c s="36">
        <f>ROUND(G36*H36,6)</f>
      </c>
      <c r="L36" s="38">
        <v>0</v>
      </c>
      <c s="32">
        <f>ROUND(ROUND(L36,2)*ROUND(G36,3),2)</f>
      </c>
      <c s="36" t="s">
        <v>2482</v>
      </c>
      <c>
        <f>(M36*21)/100</f>
      </c>
      <c t="s">
        <v>27</v>
      </c>
    </row>
    <row r="37" spans="1:5" ht="12.75">
      <c r="A37" s="35" t="s">
        <v>58</v>
      </c>
      <c r="E37" s="39" t="s">
        <v>2716</v>
      </c>
    </row>
    <row r="38" spans="1:5" ht="38.25">
      <c r="A38" s="35" t="s">
        <v>59</v>
      </c>
      <c r="E38" s="40" t="s">
        <v>2717</v>
      </c>
    </row>
    <row r="39" spans="1:5" ht="12.75">
      <c r="A39" t="s">
        <v>60</v>
      </c>
      <c r="E39" s="39" t="s">
        <v>5</v>
      </c>
    </row>
    <row r="40" spans="1:13" ht="12.75">
      <c r="A40" t="s">
        <v>49</v>
      </c>
      <c r="C40" s="31" t="s">
        <v>2718</v>
      </c>
      <c r="E40" s="33" t="s">
        <v>2719</v>
      </c>
      <c r="J40" s="32">
        <f>0</f>
      </c>
      <c s="32">
        <f>0</f>
      </c>
      <c s="32">
        <f>0+L41</f>
      </c>
      <c s="32">
        <f>0+M41</f>
      </c>
    </row>
    <row r="41" spans="1:16" ht="12.75">
      <c r="A41" t="s">
        <v>52</v>
      </c>
      <c s="34" t="s">
        <v>75</v>
      </c>
      <c s="34" t="s">
        <v>2720</v>
      </c>
      <c s="35" t="s">
        <v>5</v>
      </c>
      <c s="6" t="s">
        <v>2721</v>
      </c>
      <c s="36" t="s">
        <v>73</v>
      </c>
      <c s="37">
        <v>460.95</v>
      </c>
      <c s="36">
        <v>0</v>
      </c>
      <c s="36">
        <f>ROUND(G41*H41,6)</f>
      </c>
      <c r="L41" s="38">
        <v>0</v>
      </c>
      <c s="32">
        <f>ROUND(ROUND(L41,2)*ROUND(G41,3),2)</f>
      </c>
      <c s="36" t="s">
        <v>2482</v>
      </c>
      <c>
        <f>(M41*21)/100</f>
      </c>
      <c t="s">
        <v>27</v>
      </c>
    </row>
    <row r="42" spans="1:5" ht="12.75">
      <c r="A42" s="35" t="s">
        <v>58</v>
      </c>
      <c r="E42" s="39" t="s">
        <v>2721</v>
      </c>
    </row>
    <row r="43" spans="1:5" ht="102">
      <c r="A43" s="35" t="s">
        <v>59</v>
      </c>
      <c r="E43" s="40" t="s">
        <v>2722</v>
      </c>
    </row>
    <row r="44" spans="1:5" ht="12.75">
      <c r="A44" t="s">
        <v>60</v>
      </c>
      <c r="E44" s="39" t="s">
        <v>5</v>
      </c>
    </row>
    <row r="45" spans="1:13" ht="12.75">
      <c r="A45" t="s">
        <v>49</v>
      </c>
      <c r="C45" s="31" t="s">
        <v>126</v>
      </c>
      <c r="E45" s="33" t="s">
        <v>2322</v>
      </c>
      <c r="J45" s="32">
        <f>0</f>
      </c>
      <c s="32">
        <f>0</f>
      </c>
      <c s="32">
        <f>0+L46+L50+L54+L58+L62+L66+L70+L74+L78+L82+L86</f>
      </c>
      <c s="32">
        <f>0+M46+M50+M54+M58+M62+M66+M70+M74+M78+M82+M86</f>
      </c>
    </row>
    <row r="46" spans="1:16" ht="12.75">
      <c r="A46" t="s">
        <v>52</v>
      </c>
      <c s="34" t="s">
        <v>122</v>
      </c>
      <c s="34" t="s">
        <v>2723</v>
      </c>
      <c s="35" t="s">
        <v>5</v>
      </c>
      <c s="6" t="s">
        <v>2724</v>
      </c>
      <c s="36" t="s">
        <v>56</v>
      </c>
      <c s="37">
        <v>0.002</v>
      </c>
      <c s="36">
        <v>0</v>
      </c>
      <c s="36">
        <f>ROUND(G46*H46,6)</f>
      </c>
      <c r="L46" s="38">
        <v>0</v>
      </c>
      <c s="32">
        <f>ROUND(ROUND(L46,2)*ROUND(G46,3),2)</f>
      </c>
      <c s="36" t="s">
        <v>2482</v>
      </c>
      <c>
        <f>(M46*21)/100</f>
      </c>
      <c t="s">
        <v>27</v>
      </c>
    </row>
    <row r="47" spans="1:5" ht="25.5">
      <c r="A47" s="35" t="s">
        <v>58</v>
      </c>
      <c r="E47" s="39" t="s">
        <v>2725</v>
      </c>
    </row>
    <row r="48" spans="1:5" ht="38.25">
      <c r="A48" s="35" t="s">
        <v>59</v>
      </c>
      <c r="E48" s="40" t="s">
        <v>2726</v>
      </c>
    </row>
    <row r="49" spans="1:5" ht="12.75">
      <c r="A49" t="s">
        <v>60</v>
      </c>
      <c r="E49" s="39" t="s">
        <v>5</v>
      </c>
    </row>
    <row r="50" spans="1:16" ht="12.75">
      <c r="A50" t="s">
        <v>52</v>
      </c>
      <c s="34" t="s">
        <v>126</v>
      </c>
      <c s="34" t="s">
        <v>2727</v>
      </c>
      <c s="35" t="s">
        <v>5</v>
      </c>
      <c s="6" t="s">
        <v>2728</v>
      </c>
      <c s="36" t="s">
        <v>73</v>
      </c>
      <c s="37">
        <v>224.9</v>
      </c>
      <c s="36">
        <v>0</v>
      </c>
      <c s="36">
        <f>ROUND(G50*H50,6)</f>
      </c>
      <c r="L50" s="38">
        <v>0</v>
      </c>
      <c s="32">
        <f>ROUND(ROUND(L50,2)*ROUND(G50,3),2)</f>
      </c>
      <c s="36" t="s">
        <v>2482</v>
      </c>
      <c>
        <f>(M50*21)/100</f>
      </c>
      <c t="s">
        <v>27</v>
      </c>
    </row>
    <row r="51" spans="1:5" ht="25.5">
      <c r="A51" s="35" t="s">
        <v>58</v>
      </c>
      <c r="E51" s="39" t="s">
        <v>2729</v>
      </c>
    </row>
    <row r="52" spans="1:5" ht="38.25">
      <c r="A52" s="35" t="s">
        <v>59</v>
      </c>
      <c r="E52" s="40" t="s">
        <v>2730</v>
      </c>
    </row>
    <row r="53" spans="1:5" ht="12.75">
      <c r="A53" t="s">
        <v>60</v>
      </c>
      <c r="E53" s="39" t="s">
        <v>5</v>
      </c>
    </row>
    <row r="54" spans="1:16" ht="12.75">
      <c r="A54" t="s">
        <v>52</v>
      </c>
      <c s="34" t="s">
        <v>130</v>
      </c>
      <c s="34" t="s">
        <v>2731</v>
      </c>
      <c s="35" t="s">
        <v>5</v>
      </c>
      <c s="6" t="s">
        <v>2732</v>
      </c>
      <c s="36" t="s">
        <v>56</v>
      </c>
      <c s="37">
        <v>114.72</v>
      </c>
      <c s="36">
        <v>0</v>
      </c>
      <c s="36">
        <f>ROUND(G54*H54,6)</f>
      </c>
      <c r="L54" s="38">
        <v>0</v>
      </c>
      <c s="32">
        <f>ROUND(ROUND(L54,2)*ROUND(G54,3),2)</f>
      </c>
      <c s="36" t="s">
        <v>2482</v>
      </c>
      <c>
        <f>(M54*21)/100</f>
      </c>
      <c t="s">
        <v>27</v>
      </c>
    </row>
    <row r="55" spans="1:5" ht="25.5">
      <c r="A55" s="35" t="s">
        <v>58</v>
      </c>
      <c r="E55" s="39" t="s">
        <v>2733</v>
      </c>
    </row>
    <row r="56" spans="1:5" ht="38.25">
      <c r="A56" s="35" t="s">
        <v>59</v>
      </c>
      <c r="E56" s="40" t="s">
        <v>2734</v>
      </c>
    </row>
    <row r="57" spans="1:5" ht="12.75">
      <c r="A57" t="s">
        <v>60</v>
      </c>
      <c r="E57" s="39" t="s">
        <v>5</v>
      </c>
    </row>
    <row r="58" spans="1:16" ht="12.75">
      <c r="A58" t="s">
        <v>52</v>
      </c>
      <c s="34" t="s">
        <v>134</v>
      </c>
      <c s="34" t="s">
        <v>2735</v>
      </c>
      <c s="35" t="s">
        <v>5</v>
      </c>
      <c s="6" t="s">
        <v>2736</v>
      </c>
      <c s="36" t="s">
        <v>56</v>
      </c>
      <c s="37">
        <v>14.984</v>
      </c>
      <c s="36">
        <v>0</v>
      </c>
      <c s="36">
        <f>ROUND(G58*H58,6)</f>
      </c>
      <c r="L58" s="38">
        <v>0</v>
      </c>
      <c s="32">
        <f>ROUND(ROUND(L58,2)*ROUND(G58,3),2)</f>
      </c>
      <c s="36" t="s">
        <v>2482</v>
      </c>
      <c>
        <f>(M58*21)/100</f>
      </c>
      <c t="s">
        <v>27</v>
      </c>
    </row>
    <row r="59" spans="1:5" ht="12.75">
      <c r="A59" s="35" t="s">
        <v>58</v>
      </c>
      <c r="E59" s="39" t="s">
        <v>2737</v>
      </c>
    </row>
    <row r="60" spans="1:5" ht="76.5">
      <c r="A60" s="35" t="s">
        <v>59</v>
      </c>
      <c r="E60" s="40" t="s">
        <v>2738</v>
      </c>
    </row>
    <row r="61" spans="1:5" ht="12.75">
      <c r="A61" t="s">
        <v>60</v>
      </c>
      <c r="E61" s="39" t="s">
        <v>5</v>
      </c>
    </row>
    <row r="62" spans="1:16" ht="12.75">
      <c r="A62" t="s">
        <v>52</v>
      </c>
      <c s="34" t="s">
        <v>138</v>
      </c>
      <c s="34" t="s">
        <v>2739</v>
      </c>
      <c s="35" t="s">
        <v>5</v>
      </c>
      <c s="6" t="s">
        <v>2740</v>
      </c>
      <c s="36" t="s">
        <v>73</v>
      </c>
      <c s="37">
        <v>78.41</v>
      </c>
      <c s="36">
        <v>0</v>
      </c>
      <c s="36">
        <f>ROUND(G62*H62,6)</f>
      </c>
      <c r="L62" s="38">
        <v>0</v>
      </c>
      <c s="32">
        <f>ROUND(ROUND(L62,2)*ROUND(G62,3),2)</f>
      </c>
      <c s="36" t="s">
        <v>2482</v>
      </c>
      <c>
        <f>(M62*21)/100</f>
      </c>
      <c t="s">
        <v>27</v>
      </c>
    </row>
    <row r="63" spans="1:5" ht="25.5">
      <c r="A63" s="35" t="s">
        <v>58</v>
      </c>
      <c r="E63" s="39" t="s">
        <v>2741</v>
      </c>
    </row>
    <row r="64" spans="1:5" ht="51">
      <c r="A64" s="35" t="s">
        <v>59</v>
      </c>
      <c r="E64" s="40" t="s">
        <v>2742</v>
      </c>
    </row>
    <row r="65" spans="1:5" ht="12.75">
      <c r="A65" t="s">
        <v>60</v>
      </c>
      <c r="E65" s="39" t="s">
        <v>5</v>
      </c>
    </row>
    <row r="66" spans="1:16" ht="25.5">
      <c r="A66" t="s">
        <v>52</v>
      </c>
      <c s="34" t="s">
        <v>143</v>
      </c>
      <c s="34" t="s">
        <v>2743</v>
      </c>
      <c s="35" t="s">
        <v>5</v>
      </c>
      <c s="6" t="s">
        <v>2744</v>
      </c>
      <c s="36" t="s">
        <v>56</v>
      </c>
      <c s="37">
        <v>69.143</v>
      </c>
      <c s="36">
        <v>0</v>
      </c>
      <c s="36">
        <f>ROUND(G66*H66,6)</f>
      </c>
      <c r="L66" s="38">
        <v>0</v>
      </c>
      <c s="32">
        <f>ROUND(ROUND(L66,2)*ROUND(G66,3),2)</f>
      </c>
      <c s="36" t="s">
        <v>2482</v>
      </c>
      <c>
        <f>(M66*21)/100</f>
      </c>
      <c t="s">
        <v>27</v>
      </c>
    </row>
    <row r="67" spans="1:5" ht="25.5">
      <c r="A67" s="35" t="s">
        <v>58</v>
      </c>
      <c r="E67" s="39" t="s">
        <v>2745</v>
      </c>
    </row>
    <row r="68" spans="1:5" ht="102">
      <c r="A68" s="35" t="s">
        <v>59</v>
      </c>
      <c r="E68" s="40" t="s">
        <v>2746</v>
      </c>
    </row>
    <row r="69" spans="1:5" ht="12.75">
      <c r="A69" t="s">
        <v>60</v>
      </c>
      <c r="E69" s="39" t="s">
        <v>5</v>
      </c>
    </row>
    <row r="70" spans="1:16" ht="25.5">
      <c r="A70" t="s">
        <v>52</v>
      </c>
      <c s="34" t="s">
        <v>147</v>
      </c>
      <c s="34" t="s">
        <v>2747</v>
      </c>
      <c s="35" t="s">
        <v>5</v>
      </c>
      <c s="6" t="s">
        <v>2748</v>
      </c>
      <c s="36" t="s">
        <v>56</v>
      </c>
      <c s="37">
        <v>69.143</v>
      </c>
      <c s="36">
        <v>0</v>
      </c>
      <c s="36">
        <f>ROUND(G70*H70,6)</f>
      </c>
      <c r="L70" s="38">
        <v>0</v>
      </c>
      <c s="32">
        <f>ROUND(ROUND(L70,2)*ROUND(G70,3),2)</f>
      </c>
      <c s="36" t="s">
        <v>2482</v>
      </c>
      <c>
        <f>(M70*21)/100</f>
      </c>
      <c t="s">
        <v>27</v>
      </c>
    </row>
    <row r="71" spans="1:5" ht="25.5">
      <c r="A71" s="35" t="s">
        <v>58</v>
      </c>
      <c r="E71" s="39" t="s">
        <v>2749</v>
      </c>
    </row>
    <row r="72" spans="1:5" ht="12.75">
      <c r="A72" s="35" t="s">
        <v>59</v>
      </c>
      <c r="E72" s="40" t="s">
        <v>5</v>
      </c>
    </row>
    <row r="73" spans="1:5" ht="12.75">
      <c r="A73" t="s">
        <v>60</v>
      </c>
      <c r="E73" s="39" t="s">
        <v>5</v>
      </c>
    </row>
    <row r="74" spans="1:16" ht="12.75">
      <c r="A74" t="s">
        <v>52</v>
      </c>
      <c s="34" t="s">
        <v>151</v>
      </c>
      <c s="34" t="s">
        <v>2750</v>
      </c>
      <c s="35" t="s">
        <v>5</v>
      </c>
      <c s="6" t="s">
        <v>2751</v>
      </c>
      <c s="36" t="s">
        <v>73</v>
      </c>
      <c s="37">
        <v>80</v>
      </c>
      <c s="36">
        <v>0</v>
      </c>
      <c s="36">
        <f>ROUND(G74*H74,6)</f>
      </c>
      <c r="L74" s="38">
        <v>0</v>
      </c>
      <c s="32">
        <f>ROUND(ROUND(L74,2)*ROUND(G74,3),2)</f>
      </c>
      <c s="36" t="s">
        <v>2482</v>
      </c>
      <c>
        <f>(M74*21)/100</f>
      </c>
      <c t="s">
        <v>27</v>
      </c>
    </row>
    <row r="75" spans="1:5" ht="25.5">
      <c r="A75" s="35" t="s">
        <v>58</v>
      </c>
      <c r="E75" s="39" t="s">
        <v>2752</v>
      </c>
    </row>
    <row r="76" spans="1:5" ht="102">
      <c r="A76" s="35" t="s">
        <v>59</v>
      </c>
      <c r="E76" s="40" t="s">
        <v>2753</v>
      </c>
    </row>
    <row r="77" spans="1:5" ht="38.25">
      <c r="A77" t="s">
        <v>60</v>
      </c>
      <c r="E77" s="39" t="s">
        <v>2754</v>
      </c>
    </row>
    <row r="78" spans="1:16" ht="12.75">
      <c r="A78" t="s">
        <v>52</v>
      </c>
      <c s="34" t="s">
        <v>155</v>
      </c>
      <c s="34" t="s">
        <v>2755</v>
      </c>
      <c s="35" t="s">
        <v>5</v>
      </c>
      <c s="6" t="s">
        <v>2756</v>
      </c>
      <c s="36" t="s">
        <v>73</v>
      </c>
      <c s="37">
        <v>45.74</v>
      </c>
      <c s="36">
        <v>0</v>
      </c>
      <c s="36">
        <f>ROUND(G78*H78,6)</f>
      </c>
      <c r="L78" s="38">
        <v>0</v>
      </c>
      <c s="32">
        <f>ROUND(ROUND(L78,2)*ROUND(G78,3),2)</f>
      </c>
      <c s="36" t="s">
        <v>2482</v>
      </c>
      <c>
        <f>(M78*21)/100</f>
      </c>
      <c t="s">
        <v>27</v>
      </c>
    </row>
    <row r="79" spans="1:5" ht="25.5">
      <c r="A79" s="35" t="s">
        <v>58</v>
      </c>
      <c r="E79" s="39" t="s">
        <v>2757</v>
      </c>
    </row>
    <row r="80" spans="1:5" ht="38.25">
      <c r="A80" s="35" t="s">
        <v>59</v>
      </c>
      <c r="E80" s="40" t="s">
        <v>2758</v>
      </c>
    </row>
    <row r="81" spans="1:5" ht="51">
      <c r="A81" t="s">
        <v>60</v>
      </c>
      <c r="E81" s="39" t="s">
        <v>2759</v>
      </c>
    </row>
    <row r="82" spans="1:16" ht="25.5">
      <c r="A82" t="s">
        <v>52</v>
      </c>
      <c s="34" t="s">
        <v>77</v>
      </c>
      <c s="34" t="s">
        <v>2760</v>
      </c>
      <c s="35" t="s">
        <v>5</v>
      </c>
      <c s="6" t="s">
        <v>2761</v>
      </c>
      <c s="36" t="s">
        <v>73</v>
      </c>
      <c s="37">
        <v>76.36</v>
      </c>
      <c s="36">
        <v>0</v>
      </c>
      <c s="36">
        <f>ROUND(G82*H82,6)</f>
      </c>
      <c r="L82" s="38">
        <v>0</v>
      </c>
      <c s="32">
        <f>ROUND(ROUND(L82,2)*ROUND(G82,3),2)</f>
      </c>
      <c s="36" t="s">
        <v>2482</v>
      </c>
      <c>
        <f>(M82*21)/100</f>
      </c>
      <c t="s">
        <v>27</v>
      </c>
    </row>
    <row r="83" spans="1:5" ht="25.5">
      <c r="A83" s="35" t="s">
        <v>58</v>
      </c>
      <c r="E83" s="39" t="s">
        <v>2762</v>
      </c>
    </row>
    <row r="84" spans="1:5" ht="51">
      <c r="A84" s="35" t="s">
        <v>59</v>
      </c>
      <c r="E84" s="40" t="s">
        <v>2763</v>
      </c>
    </row>
    <row r="85" spans="1:5" ht="12.75">
      <c r="A85" t="s">
        <v>60</v>
      </c>
      <c r="E85" s="39" t="s">
        <v>5</v>
      </c>
    </row>
    <row r="86" spans="1:16" ht="25.5">
      <c r="A86" t="s">
        <v>52</v>
      </c>
      <c s="34" t="s">
        <v>82</v>
      </c>
      <c s="34" t="s">
        <v>2764</v>
      </c>
      <c s="35" t="s">
        <v>5</v>
      </c>
      <c s="6" t="s">
        <v>2765</v>
      </c>
      <c s="36" t="s">
        <v>73</v>
      </c>
      <c s="37">
        <v>1009.306</v>
      </c>
      <c s="36">
        <v>0</v>
      </c>
      <c s="36">
        <f>ROUND(G86*H86,6)</f>
      </c>
      <c r="L86" s="38">
        <v>0</v>
      </c>
      <c s="32">
        <f>ROUND(ROUND(L86,2)*ROUND(G86,3),2)</f>
      </c>
      <c s="36" t="s">
        <v>2482</v>
      </c>
      <c>
        <f>(M86*21)/100</f>
      </c>
      <c t="s">
        <v>27</v>
      </c>
    </row>
    <row r="87" spans="1:5" ht="25.5">
      <c r="A87" s="35" t="s">
        <v>58</v>
      </c>
      <c r="E87" s="39" t="s">
        <v>2766</v>
      </c>
    </row>
    <row r="88" spans="1:5" ht="140.25">
      <c r="A88" s="35" t="s">
        <v>59</v>
      </c>
      <c r="E88" s="40" t="s">
        <v>2767</v>
      </c>
    </row>
    <row r="89" spans="1:5" ht="12.75">
      <c r="A89" t="s">
        <v>60</v>
      </c>
      <c r="E89" s="39" t="s">
        <v>5</v>
      </c>
    </row>
    <row r="90" spans="1:13" ht="12.75">
      <c r="A90" t="s">
        <v>49</v>
      </c>
      <c r="C90" s="31" t="s">
        <v>367</v>
      </c>
      <c r="E90" s="33" t="s">
        <v>368</v>
      </c>
      <c r="J90" s="32">
        <f>0</f>
      </c>
      <c s="32">
        <f>0</f>
      </c>
      <c s="32">
        <f>0+L91</f>
      </c>
      <c s="32">
        <f>0+M91</f>
      </c>
    </row>
    <row r="91" spans="1:16" ht="25.5">
      <c r="A91" t="s">
        <v>52</v>
      </c>
      <c s="34" t="s">
        <v>186</v>
      </c>
      <c s="34" t="s">
        <v>596</v>
      </c>
      <c s="35" t="s">
        <v>597</v>
      </c>
      <c s="6" t="s">
        <v>598</v>
      </c>
      <c s="36" t="s">
        <v>373</v>
      </c>
      <c s="37">
        <v>598.226</v>
      </c>
      <c s="36">
        <v>0</v>
      </c>
      <c s="36">
        <f>ROUND(G91*H91,6)</f>
      </c>
      <c r="L91" s="38">
        <v>0</v>
      </c>
      <c s="32">
        <f>ROUND(ROUND(L91,2)*ROUND(G91,3),2)</f>
      </c>
      <c s="36" t="s">
        <v>350</v>
      </c>
      <c>
        <f>(M91*21)/100</f>
      </c>
      <c t="s">
        <v>27</v>
      </c>
    </row>
    <row r="92" spans="1:5" ht="25.5">
      <c r="A92" s="35" t="s">
        <v>58</v>
      </c>
      <c r="E92" s="39" t="s">
        <v>2768</v>
      </c>
    </row>
    <row r="93" spans="1:5" ht="12.75">
      <c r="A93" s="35" t="s">
        <v>59</v>
      </c>
      <c r="E93" s="40" t="s">
        <v>5</v>
      </c>
    </row>
    <row r="94" spans="1:5" ht="12.75">
      <c r="A94" t="s">
        <v>60</v>
      </c>
      <c r="E94" s="39" t="s">
        <v>5</v>
      </c>
    </row>
    <row r="95" spans="1:13" ht="12.75">
      <c r="A95" t="s">
        <v>49</v>
      </c>
      <c r="C95" s="31" t="s">
        <v>2769</v>
      </c>
      <c r="E95" s="33" t="s">
        <v>2770</v>
      </c>
      <c r="J95" s="32">
        <f>0</f>
      </c>
      <c s="32">
        <f>0</f>
      </c>
      <c s="32">
        <f>0+L96+L100+L104+L108</f>
      </c>
      <c s="32">
        <f>0+M96+M100+M104+M108</f>
      </c>
    </row>
    <row r="96" spans="1:16" ht="12.75">
      <c r="A96" t="s">
        <v>52</v>
      </c>
      <c s="34" t="s">
        <v>87</v>
      </c>
      <c s="34" t="s">
        <v>2771</v>
      </c>
      <c s="35" t="s">
        <v>5</v>
      </c>
      <c s="6" t="s">
        <v>2772</v>
      </c>
      <c s="36" t="s">
        <v>373</v>
      </c>
      <c s="37">
        <v>598.226</v>
      </c>
      <c s="36">
        <v>0</v>
      </c>
      <c s="36">
        <f>ROUND(G96*H96,6)</f>
      </c>
      <c r="L96" s="38">
        <v>0</v>
      </c>
      <c s="32">
        <f>ROUND(ROUND(L96,2)*ROUND(G96,3),2)</f>
      </c>
      <c s="36" t="s">
        <v>2482</v>
      </c>
      <c>
        <f>(M96*21)/100</f>
      </c>
      <c t="s">
        <v>27</v>
      </c>
    </row>
    <row r="97" spans="1:5" ht="12.75">
      <c r="A97" s="35" t="s">
        <v>58</v>
      </c>
      <c r="E97" s="39" t="s">
        <v>2773</v>
      </c>
    </row>
    <row r="98" spans="1:5" ht="12.75">
      <c r="A98" s="35" t="s">
        <v>59</v>
      </c>
      <c r="E98" s="40" t="s">
        <v>5</v>
      </c>
    </row>
    <row r="99" spans="1:5" ht="25.5">
      <c r="A99" t="s">
        <v>60</v>
      </c>
      <c r="E99" s="39" t="s">
        <v>2774</v>
      </c>
    </row>
    <row r="100" spans="1:16" ht="12.75">
      <c r="A100" t="s">
        <v>52</v>
      </c>
      <c s="34" t="s">
        <v>91</v>
      </c>
      <c s="34" t="s">
        <v>2775</v>
      </c>
      <c s="35" t="s">
        <v>5</v>
      </c>
      <c s="6" t="s">
        <v>2776</v>
      </c>
      <c s="36" t="s">
        <v>373</v>
      </c>
      <c s="37">
        <v>598.226</v>
      </c>
      <c s="36">
        <v>0</v>
      </c>
      <c s="36">
        <f>ROUND(G100*H100,6)</f>
      </c>
      <c r="L100" s="38">
        <v>0</v>
      </c>
      <c s="32">
        <f>ROUND(ROUND(L100,2)*ROUND(G100,3),2)</f>
      </c>
      <c s="36" t="s">
        <v>2482</v>
      </c>
      <c>
        <f>(M100*21)/100</f>
      </c>
      <c t="s">
        <v>27</v>
      </c>
    </row>
    <row r="101" spans="1:5" ht="12.75">
      <c r="A101" s="35" t="s">
        <v>58</v>
      </c>
      <c r="E101" s="39" t="s">
        <v>2777</v>
      </c>
    </row>
    <row r="102" spans="1:5" ht="12.75">
      <c r="A102" s="35" t="s">
        <v>59</v>
      </c>
      <c r="E102" s="40" t="s">
        <v>5</v>
      </c>
    </row>
    <row r="103" spans="1:5" ht="12.75">
      <c r="A103" t="s">
        <v>60</v>
      </c>
      <c r="E103" s="39" t="s">
        <v>5</v>
      </c>
    </row>
    <row r="104" spans="1:16" ht="25.5">
      <c r="A104" t="s">
        <v>52</v>
      </c>
      <c s="34" t="s">
        <v>96</v>
      </c>
      <c s="34" t="s">
        <v>2778</v>
      </c>
      <c s="35" t="s">
        <v>5</v>
      </c>
      <c s="6" t="s">
        <v>2779</v>
      </c>
      <c s="36" t="s">
        <v>373</v>
      </c>
      <c s="37">
        <v>598.226</v>
      </c>
      <c s="36">
        <v>0</v>
      </c>
      <c s="36">
        <f>ROUND(G104*H104,6)</f>
      </c>
      <c r="L104" s="38">
        <v>0</v>
      </c>
      <c s="32">
        <f>ROUND(ROUND(L104,2)*ROUND(G104,3),2)</f>
      </c>
      <c s="36" t="s">
        <v>2482</v>
      </c>
      <c>
        <f>(M104*21)/100</f>
      </c>
      <c t="s">
        <v>27</v>
      </c>
    </row>
    <row r="105" spans="1:5" ht="25.5">
      <c r="A105" s="35" t="s">
        <v>58</v>
      </c>
      <c r="E105" s="39" t="s">
        <v>2780</v>
      </c>
    </row>
    <row r="106" spans="1:5" ht="12.75">
      <c r="A106" s="35" t="s">
        <v>59</v>
      </c>
      <c r="E106" s="40" t="s">
        <v>5</v>
      </c>
    </row>
    <row r="107" spans="1:5" ht="12.75">
      <c r="A107" t="s">
        <v>60</v>
      </c>
      <c r="E107" s="39" t="s">
        <v>5</v>
      </c>
    </row>
    <row r="108" spans="1:16" ht="25.5">
      <c r="A108" t="s">
        <v>52</v>
      </c>
      <c s="34" t="s">
        <v>181</v>
      </c>
      <c s="34" t="s">
        <v>2781</v>
      </c>
      <c s="35" t="s">
        <v>5</v>
      </c>
      <c s="6" t="s">
        <v>2782</v>
      </c>
      <c s="36" t="s">
        <v>373</v>
      </c>
      <c s="37">
        <v>598.226</v>
      </c>
      <c s="36">
        <v>0</v>
      </c>
      <c s="36">
        <f>ROUND(G108*H108,6)</f>
      </c>
      <c r="L108" s="38">
        <v>0</v>
      </c>
      <c s="32">
        <f>ROUND(ROUND(L108,2)*ROUND(G108,3),2)</f>
      </c>
      <c s="36" t="s">
        <v>2482</v>
      </c>
      <c>
        <f>(M108*21)/100</f>
      </c>
      <c t="s">
        <v>27</v>
      </c>
    </row>
    <row r="109" spans="1:5" ht="38.25">
      <c r="A109" s="35" t="s">
        <v>58</v>
      </c>
      <c r="E109" s="39" t="s">
        <v>2783</v>
      </c>
    </row>
    <row r="110" spans="1:5" ht="12.75">
      <c r="A110" s="35" t="s">
        <v>59</v>
      </c>
      <c r="E110" s="40" t="s">
        <v>5</v>
      </c>
    </row>
    <row r="111" spans="1:5" ht="165.75">
      <c r="A111" t="s">
        <v>60</v>
      </c>
      <c r="E111" s="39" t="s">
        <v>2784</v>
      </c>
    </row>
    <row r="112" spans="1:13" ht="12.75">
      <c r="A112" t="s">
        <v>2683</v>
      </c>
      <c r="C112" s="31" t="s">
        <v>2785</v>
      </c>
      <c r="E112" s="33" t="s">
        <v>2786</v>
      </c>
      <c r="J112" s="32">
        <f>0+J113+J134+J199+J360+J445+J574+J607+J688+J773+J822+J995+J1012+J1149+J1198+J1247+J1288+J1341+J1390+J1435+J1448+J1477+J1482+J1487+J1524</f>
      </c>
      <c s="32">
        <f>0+K113+K134+K199+K360+K445+K574+K607+K688+K773+K822+K995+K1012+K1149+K1198+K1247+K1288+K1341+K1390+K1435+K1448+K1477+K1482+K1487+K1524</f>
      </c>
      <c s="32">
        <f>0+L113+L134+L199+L360+L445+L574+L607+L688+L773+L822+L995+L1012+L1149+L1198+L1247+L1288+L1341+L1390+L1435+L1448+L1477+L1482+L1487+L1524</f>
      </c>
      <c s="32">
        <f>0+M113+M134+M199+M360+M445+M574+M607+M688+M773+M822+M995+M1012+M1149+M1198+M1247+M1288+M1341+M1390+M1435+M1448+M1477+M1482+M1487+M1524</f>
      </c>
    </row>
    <row r="113" spans="1:13" ht="12.75">
      <c r="A113" t="s">
        <v>49</v>
      </c>
      <c r="C113" s="31" t="s">
        <v>53</v>
      </c>
      <c r="E113" s="33" t="s">
        <v>412</v>
      </c>
      <c r="J113" s="32">
        <f>0</f>
      </c>
      <c s="32">
        <f>0</f>
      </c>
      <c s="32">
        <f>0+L114+L118+L122+L126+L130</f>
      </c>
      <c s="32">
        <f>0+M114+M118+M122+M126+M130</f>
      </c>
    </row>
    <row r="114" spans="1:16" ht="25.5">
      <c r="A114" t="s">
        <v>52</v>
      </c>
      <c s="34" t="s">
        <v>82</v>
      </c>
      <c s="34" t="s">
        <v>2787</v>
      </c>
      <c s="35" t="s">
        <v>5</v>
      </c>
      <c s="6" t="s">
        <v>2788</v>
      </c>
      <c s="36" t="s">
        <v>56</v>
      </c>
      <c s="37">
        <v>1180</v>
      </c>
      <c s="36">
        <v>0</v>
      </c>
      <c s="36">
        <f>ROUND(G114*H114,6)</f>
      </c>
      <c r="L114" s="38">
        <v>0</v>
      </c>
      <c s="32">
        <f>ROUND(ROUND(L114,2)*ROUND(G114,3),2)</f>
      </c>
      <c s="36" t="s">
        <v>2482</v>
      </c>
      <c>
        <f>(M114*21)/100</f>
      </c>
      <c t="s">
        <v>27</v>
      </c>
    </row>
    <row r="115" spans="1:5" ht="25.5">
      <c r="A115" s="35" t="s">
        <v>58</v>
      </c>
      <c r="E115" s="39" t="s">
        <v>2789</v>
      </c>
    </row>
    <row r="116" spans="1:5" ht="38.25">
      <c r="A116" s="35" t="s">
        <v>59</v>
      </c>
      <c r="E116" s="40" t="s">
        <v>2790</v>
      </c>
    </row>
    <row r="117" spans="1:5" ht="12.75">
      <c r="A117" t="s">
        <v>60</v>
      </c>
      <c r="E117" s="39" t="s">
        <v>5</v>
      </c>
    </row>
    <row r="118" spans="1:16" ht="25.5">
      <c r="A118" t="s">
        <v>52</v>
      </c>
      <c s="34" t="s">
        <v>181</v>
      </c>
      <c s="34" t="s">
        <v>2791</v>
      </c>
      <c s="35" t="s">
        <v>5</v>
      </c>
      <c s="6" t="s">
        <v>2792</v>
      </c>
      <c s="36" t="s">
        <v>56</v>
      </c>
      <c s="37">
        <v>1930</v>
      </c>
      <c s="36">
        <v>0</v>
      </c>
      <c s="36">
        <f>ROUND(G118*H118,6)</f>
      </c>
      <c r="L118" s="38">
        <v>0</v>
      </c>
      <c s="32">
        <f>ROUND(ROUND(L118,2)*ROUND(G118,3),2)</f>
      </c>
      <c s="36" t="s">
        <v>2482</v>
      </c>
      <c>
        <f>(M118*21)/100</f>
      </c>
      <c t="s">
        <v>27</v>
      </c>
    </row>
    <row r="119" spans="1:5" ht="38.25">
      <c r="A119" s="35" t="s">
        <v>58</v>
      </c>
      <c r="E119" s="39" t="s">
        <v>2793</v>
      </c>
    </row>
    <row r="120" spans="1:5" ht="51">
      <c r="A120" s="35" t="s">
        <v>59</v>
      </c>
      <c r="E120" s="40" t="s">
        <v>2794</v>
      </c>
    </row>
    <row r="121" spans="1:5" ht="12.75">
      <c r="A121" t="s">
        <v>60</v>
      </c>
      <c r="E121" s="39" t="s">
        <v>5</v>
      </c>
    </row>
    <row r="122" spans="1:16" ht="12.75">
      <c r="A122" t="s">
        <v>52</v>
      </c>
      <c s="34" t="s">
        <v>186</v>
      </c>
      <c s="34" t="s">
        <v>2795</v>
      </c>
      <c s="35" t="s">
        <v>5</v>
      </c>
      <c s="6" t="s">
        <v>2796</v>
      </c>
      <c s="36" t="s">
        <v>56</v>
      </c>
      <c s="37">
        <v>1180</v>
      </c>
      <c s="36">
        <v>0</v>
      </c>
      <c s="36">
        <f>ROUND(G122*H122,6)</f>
      </c>
      <c r="L122" s="38">
        <v>0</v>
      </c>
      <c s="32">
        <f>ROUND(ROUND(L122,2)*ROUND(G122,3),2)</f>
      </c>
      <c s="36" t="s">
        <v>2482</v>
      </c>
      <c>
        <f>(M122*21)/100</f>
      </c>
      <c t="s">
        <v>27</v>
      </c>
    </row>
    <row r="123" spans="1:5" ht="25.5">
      <c r="A123" s="35" t="s">
        <v>58</v>
      </c>
      <c r="E123" s="39" t="s">
        <v>2797</v>
      </c>
    </row>
    <row r="124" spans="1:5" ht="38.25">
      <c r="A124" s="35" t="s">
        <v>59</v>
      </c>
      <c r="E124" s="40" t="s">
        <v>2798</v>
      </c>
    </row>
    <row r="125" spans="1:5" ht="12.75">
      <c r="A125" t="s">
        <v>60</v>
      </c>
      <c r="E125" s="39" t="s">
        <v>5</v>
      </c>
    </row>
    <row r="126" spans="1:16" ht="12.75">
      <c r="A126" t="s">
        <v>52</v>
      </c>
      <c s="34" t="s">
        <v>189</v>
      </c>
      <c s="34" t="s">
        <v>2527</v>
      </c>
      <c s="35" t="s">
        <v>5</v>
      </c>
      <c s="6" t="s">
        <v>2528</v>
      </c>
      <c s="36" t="s">
        <v>56</v>
      </c>
      <c s="37">
        <v>1180</v>
      </c>
      <c s="36">
        <v>0</v>
      </c>
      <c s="36">
        <f>ROUND(G126*H126,6)</f>
      </c>
      <c r="L126" s="38">
        <v>0</v>
      </c>
      <c s="32">
        <f>ROUND(ROUND(L126,2)*ROUND(G126,3),2)</f>
      </c>
      <c s="36" t="s">
        <v>2482</v>
      </c>
      <c>
        <f>(M126*21)/100</f>
      </c>
      <c t="s">
        <v>27</v>
      </c>
    </row>
    <row r="127" spans="1:5" ht="25.5">
      <c r="A127" s="35" t="s">
        <v>58</v>
      </c>
      <c r="E127" s="39" t="s">
        <v>2529</v>
      </c>
    </row>
    <row r="128" spans="1:5" ht="38.25">
      <c r="A128" s="35" t="s">
        <v>59</v>
      </c>
      <c r="E128" s="40" t="s">
        <v>2799</v>
      </c>
    </row>
    <row r="129" spans="1:5" ht="165.75">
      <c r="A129" t="s">
        <v>60</v>
      </c>
      <c r="E129" s="39" t="s">
        <v>2800</v>
      </c>
    </row>
    <row r="130" spans="1:16" ht="12.75">
      <c r="A130" t="s">
        <v>52</v>
      </c>
      <c s="34" t="s">
        <v>193</v>
      </c>
      <c s="34" t="s">
        <v>2532</v>
      </c>
      <c s="35" t="s">
        <v>5</v>
      </c>
      <c s="6" t="s">
        <v>2533</v>
      </c>
      <c s="36" t="s">
        <v>56</v>
      </c>
      <c s="37">
        <v>750</v>
      </c>
      <c s="36">
        <v>0</v>
      </c>
      <c s="36">
        <f>ROUND(G130*H130,6)</f>
      </c>
      <c r="L130" s="38">
        <v>0</v>
      </c>
      <c s="32">
        <f>ROUND(ROUND(L130,2)*ROUND(G130,3),2)</f>
      </c>
      <c s="36" t="s">
        <v>2482</v>
      </c>
      <c>
        <f>(M130*21)/100</f>
      </c>
      <c t="s">
        <v>27</v>
      </c>
    </row>
    <row r="131" spans="1:5" ht="25.5">
      <c r="A131" s="35" t="s">
        <v>58</v>
      </c>
      <c r="E131" s="39" t="s">
        <v>2534</v>
      </c>
    </row>
    <row r="132" spans="1:5" ht="38.25">
      <c r="A132" s="35" t="s">
        <v>59</v>
      </c>
      <c r="E132" s="40" t="s">
        <v>2801</v>
      </c>
    </row>
    <row r="133" spans="1:5" ht="255">
      <c r="A133" t="s">
        <v>60</v>
      </c>
      <c r="E133" s="39" t="s">
        <v>2802</v>
      </c>
    </row>
    <row r="134" spans="1:13" ht="12.75">
      <c r="A134" t="s">
        <v>49</v>
      </c>
      <c r="C134" s="31" t="s">
        <v>27</v>
      </c>
      <c r="E134" s="33" t="s">
        <v>2299</v>
      </c>
      <c r="J134" s="32">
        <f>0</f>
      </c>
      <c s="32">
        <f>0</f>
      </c>
      <c s="32">
        <f>0+L135+L139+L143+L147+L151+L155+L159+L163+L167+L171+L175+L179+L183+L187+L191+L195</f>
      </c>
      <c s="32">
        <f>0+M135+M139+M143+M147+M151+M155+M159+M163+M167+M171+M175+M179+M183+M187+M191+M195</f>
      </c>
    </row>
    <row r="135" spans="1:16" ht="25.5">
      <c r="A135" t="s">
        <v>52</v>
      </c>
      <c s="34" t="s">
        <v>196</v>
      </c>
      <c s="34" t="s">
        <v>2803</v>
      </c>
      <c s="35" t="s">
        <v>5</v>
      </c>
      <c s="6" t="s">
        <v>2804</v>
      </c>
      <c s="36" t="s">
        <v>56</v>
      </c>
      <c s="37">
        <v>7.636</v>
      </c>
      <c s="36">
        <v>0</v>
      </c>
      <c s="36">
        <f>ROUND(G135*H135,6)</f>
      </c>
      <c r="L135" s="38">
        <v>0</v>
      </c>
      <c s="32">
        <f>ROUND(ROUND(L135,2)*ROUND(G135,3),2)</f>
      </c>
      <c s="36" t="s">
        <v>2482</v>
      </c>
      <c>
        <f>(M135*21)/100</f>
      </c>
      <c t="s">
        <v>27</v>
      </c>
    </row>
    <row r="136" spans="1:5" ht="25.5">
      <c r="A136" s="35" t="s">
        <v>58</v>
      </c>
      <c r="E136" s="39" t="s">
        <v>2805</v>
      </c>
    </row>
    <row r="137" spans="1:5" ht="63.75">
      <c r="A137" s="35" t="s">
        <v>59</v>
      </c>
      <c r="E137" s="40" t="s">
        <v>2806</v>
      </c>
    </row>
    <row r="138" spans="1:5" ht="12.75">
      <c r="A138" t="s">
        <v>60</v>
      </c>
      <c r="E138" s="39" t="s">
        <v>5</v>
      </c>
    </row>
    <row r="139" spans="1:16" ht="12.75">
      <c r="A139" t="s">
        <v>52</v>
      </c>
      <c s="34" t="s">
        <v>200</v>
      </c>
      <c s="34" t="s">
        <v>2807</v>
      </c>
      <c s="35" t="s">
        <v>5</v>
      </c>
      <c s="6" t="s">
        <v>2808</v>
      </c>
      <c s="36" t="s">
        <v>56</v>
      </c>
      <c s="37">
        <v>74.136</v>
      </c>
      <c s="36">
        <v>0</v>
      </c>
      <c s="36">
        <f>ROUND(G139*H139,6)</f>
      </c>
      <c r="L139" s="38">
        <v>0</v>
      </c>
      <c s="32">
        <f>ROUND(ROUND(L139,2)*ROUND(G139,3),2)</f>
      </c>
      <c s="36" t="s">
        <v>2482</v>
      </c>
      <c>
        <f>(M139*21)/100</f>
      </c>
      <c t="s">
        <v>27</v>
      </c>
    </row>
    <row r="140" spans="1:5" ht="25.5">
      <c r="A140" s="35" t="s">
        <v>58</v>
      </c>
      <c r="E140" s="39" t="s">
        <v>2809</v>
      </c>
    </row>
    <row r="141" spans="1:5" ht="280.5">
      <c r="A141" s="35" t="s">
        <v>59</v>
      </c>
      <c r="E141" s="40" t="s">
        <v>2810</v>
      </c>
    </row>
    <row r="142" spans="1:5" ht="12.75">
      <c r="A142" t="s">
        <v>60</v>
      </c>
      <c r="E142" s="39" t="s">
        <v>5</v>
      </c>
    </row>
    <row r="143" spans="1:16" ht="12.75">
      <c r="A143" t="s">
        <v>52</v>
      </c>
      <c s="34" t="s">
        <v>203</v>
      </c>
      <c s="34" t="s">
        <v>2811</v>
      </c>
      <c s="35" t="s">
        <v>5</v>
      </c>
      <c s="6" t="s">
        <v>2812</v>
      </c>
      <c s="36" t="s">
        <v>73</v>
      </c>
      <c s="37">
        <v>26.14</v>
      </c>
      <c s="36">
        <v>0</v>
      </c>
      <c s="36">
        <f>ROUND(G143*H143,6)</f>
      </c>
      <c r="L143" s="38">
        <v>0</v>
      </c>
      <c s="32">
        <f>ROUND(ROUND(L143,2)*ROUND(G143,3),2)</f>
      </c>
      <c s="36" t="s">
        <v>2482</v>
      </c>
      <c>
        <f>(M143*21)/100</f>
      </c>
      <c t="s">
        <v>27</v>
      </c>
    </row>
    <row r="144" spans="1:5" ht="12.75">
      <c r="A144" s="35" t="s">
        <v>58</v>
      </c>
      <c r="E144" s="39" t="s">
        <v>2813</v>
      </c>
    </row>
    <row r="145" spans="1:5" ht="51">
      <c r="A145" s="35" t="s">
        <v>59</v>
      </c>
      <c r="E145" s="40" t="s">
        <v>2814</v>
      </c>
    </row>
    <row r="146" spans="1:5" ht="12.75">
      <c r="A146" t="s">
        <v>60</v>
      </c>
      <c r="E146" s="39" t="s">
        <v>5</v>
      </c>
    </row>
    <row r="147" spans="1:16" ht="12.75">
      <c r="A147" t="s">
        <v>52</v>
      </c>
      <c s="34" t="s">
        <v>207</v>
      </c>
      <c s="34" t="s">
        <v>2815</v>
      </c>
      <c s="35" t="s">
        <v>5</v>
      </c>
      <c s="6" t="s">
        <v>2816</v>
      </c>
      <c s="36" t="s">
        <v>73</v>
      </c>
      <c s="37">
        <v>26.14</v>
      </c>
      <c s="36">
        <v>0</v>
      </c>
      <c s="36">
        <f>ROUND(G147*H147,6)</f>
      </c>
      <c r="L147" s="38">
        <v>0</v>
      </c>
      <c s="32">
        <f>ROUND(ROUND(L147,2)*ROUND(G147,3),2)</f>
      </c>
      <c s="36" t="s">
        <v>2482</v>
      </c>
      <c>
        <f>(M147*21)/100</f>
      </c>
      <c t="s">
        <v>27</v>
      </c>
    </row>
    <row r="148" spans="1:5" ht="12.75">
      <c r="A148" s="35" t="s">
        <v>58</v>
      </c>
      <c r="E148" s="39" t="s">
        <v>2817</v>
      </c>
    </row>
    <row r="149" spans="1:5" ht="12.75">
      <c r="A149" s="35" t="s">
        <v>59</v>
      </c>
      <c r="E149" s="40" t="s">
        <v>5</v>
      </c>
    </row>
    <row r="150" spans="1:5" ht="12.75">
      <c r="A150" t="s">
        <v>60</v>
      </c>
      <c r="E150" s="39" t="s">
        <v>5</v>
      </c>
    </row>
    <row r="151" spans="1:16" ht="12.75">
      <c r="A151" t="s">
        <v>52</v>
      </c>
      <c s="34" t="s">
        <v>159</v>
      </c>
      <c s="34" t="s">
        <v>2567</v>
      </c>
      <c s="35" t="s">
        <v>5</v>
      </c>
      <c s="6" t="s">
        <v>2568</v>
      </c>
      <c s="36" t="s">
        <v>373</v>
      </c>
      <c s="37">
        <v>4.189</v>
      </c>
      <c s="36">
        <v>0</v>
      </c>
      <c s="36">
        <f>ROUND(G151*H151,6)</f>
      </c>
      <c r="L151" s="38">
        <v>0</v>
      </c>
      <c s="32">
        <f>ROUND(ROUND(L151,2)*ROUND(G151,3),2)</f>
      </c>
      <c s="36" t="s">
        <v>2482</v>
      </c>
      <c>
        <f>(M151*21)/100</f>
      </c>
      <c t="s">
        <v>27</v>
      </c>
    </row>
    <row r="152" spans="1:5" ht="12.75">
      <c r="A152" s="35" t="s">
        <v>58</v>
      </c>
      <c r="E152" s="39" t="s">
        <v>2569</v>
      </c>
    </row>
    <row r="153" spans="1:5" ht="280.5">
      <c r="A153" s="35" t="s">
        <v>59</v>
      </c>
      <c r="E153" s="40" t="s">
        <v>2818</v>
      </c>
    </row>
    <row r="154" spans="1:5" ht="12.75">
      <c r="A154" t="s">
        <v>60</v>
      </c>
      <c r="E154" s="39" t="s">
        <v>5</v>
      </c>
    </row>
    <row r="155" spans="1:16" ht="12.75">
      <c r="A155" t="s">
        <v>52</v>
      </c>
      <c s="34" t="s">
        <v>210</v>
      </c>
      <c s="34" t="s">
        <v>2819</v>
      </c>
      <c s="35" t="s">
        <v>5</v>
      </c>
      <c s="6" t="s">
        <v>2820</v>
      </c>
      <c s="36" t="s">
        <v>94</v>
      </c>
      <c s="37">
        <v>1</v>
      </c>
      <c s="36">
        <v>0</v>
      </c>
      <c s="36">
        <f>ROUND(G155*H155,6)</f>
      </c>
      <c r="L155" s="38">
        <v>0</v>
      </c>
      <c s="32">
        <f>ROUND(ROUND(L155,2)*ROUND(G155,3),2)</f>
      </c>
      <c s="36" t="s">
        <v>350</v>
      </c>
      <c>
        <f>(M155*21)/100</f>
      </c>
      <c t="s">
        <v>27</v>
      </c>
    </row>
    <row r="156" spans="1:5" ht="12.75">
      <c r="A156" s="35" t="s">
        <v>58</v>
      </c>
      <c r="E156" s="39" t="s">
        <v>2820</v>
      </c>
    </row>
    <row r="157" spans="1:5" ht="12.75">
      <c r="A157" s="35" t="s">
        <v>59</v>
      </c>
      <c r="E157" s="40" t="s">
        <v>5</v>
      </c>
    </row>
    <row r="158" spans="1:5" ht="12.75">
      <c r="A158" t="s">
        <v>60</v>
      </c>
      <c r="E158" s="39" t="s">
        <v>5</v>
      </c>
    </row>
    <row r="159" spans="1:16" ht="12.75">
      <c r="A159" t="s">
        <v>52</v>
      </c>
      <c s="34" t="s">
        <v>215</v>
      </c>
      <c s="34" t="s">
        <v>2821</v>
      </c>
      <c s="35" t="s">
        <v>5</v>
      </c>
      <c s="6" t="s">
        <v>2822</v>
      </c>
      <c s="36" t="s">
        <v>56</v>
      </c>
      <c s="37">
        <v>44.09</v>
      </c>
      <c s="36">
        <v>0</v>
      </c>
      <c s="36">
        <f>ROUND(G159*H159,6)</f>
      </c>
      <c r="L159" s="38">
        <v>0</v>
      </c>
      <c s="32">
        <f>ROUND(ROUND(L159,2)*ROUND(G159,3),2)</f>
      </c>
      <c s="36" t="s">
        <v>2482</v>
      </c>
      <c>
        <f>(M159*21)/100</f>
      </c>
      <c t="s">
        <v>27</v>
      </c>
    </row>
    <row r="160" spans="1:5" ht="25.5">
      <c r="A160" s="35" t="s">
        <v>58</v>
      </c>
      <c r="E160" s="39" t="s">
        <v>2823</v>
      </c>
    </row>
    <row r="161" spans="1:5" ht="76.5">
      <c r="A161" s="35" t="s">
        <v>59</v>
      </c>
      <c r="E161" s="40" t="s">
        <v>2824</v>
      </c>
    </row>
    <row r="162" spans="1:5" ht="153">
      <c r="A162" t="s">
        <v>60</v>
      </c>
      <c r="E162" s="39" t="s">
        <v>2825</v>
      </c>
    </row>
    <row r="163" spans="1:16" ht="12.75">
      <c r="A163" t="s">
        <v>52</v>
      </c>
      <c s="34" t="s">
        <v>219</v>
      </c>
      <c s="34" t="s">
        <v>2826</v>
      </c>
      <c s="35" t="s">
        <v>5</v>
      </c>
      <c s="6" t="s">
        <v>2827</v>
      </c>
      <c s="36" t="s">
        <v>73</v>
      </c>
      <c s="37">
        <v>114.48</v>
      </c>
      <c s="36">
        <v>0</v>
      </c>
      <c s="36">
        <f>ROUND(G163*H163,6)</f>
      </c>
      <c r="L163" s="38">
        <v>0</v>
      </c>
      <c s="32">
        <f>ROUND(ROUND(L163,2)*ROUND(G163,3),2)</f>
      </c>
      <c s="36" t="s">
        <v>2482</v>
      </c>
      <c>
        <f>(M163*21)/100</f>
      </c>
      <c t="s">
        <v>27</v>
      </c>
    </row>
    <row r="164" spans="1:5" ht="12.75">
      <c r="A164" s="35" t="s">
        <v>58</v>
      </c>
      <c r="E164" s="39" t="s">
        <v>2828</v>
      </c>
    </row>
    <row r="165" spans="1:5" ht="76.5">
      <c r="A165" s="35" t="s">
        <v>59</v>
      </c>
      <c r="E165" s="40" t="s">
        <v>2829</v>
      </c>
    </row>
    <row r="166" spans="1:5" ht="38.25">
      <c r="A166" t="s">
        <v>60</v>
      </c>
      <c r="E166" s="39" t="s">
        <v>2830</v>
      </c>
    </row>
    <row r="167" spans="1:16" ht="12.75">
      <c r="A167" t="s">
        <v>52</v>
      </c>
      <c s="34" t="s">
        <v>224</v>
      </c>
      <c s="34" t="s">
        <v>2831</v>
      </c>
      <c s="35" t="s">
        <v>5</v>
      </c>
      <c s="6" t="s">
        <v>2832</v>
      </c>
      <c s="36" t="s">
        <v>73</v>
      </c>
      <c s="37">
        <v>114.48</v>
      </c>
      <c s="36">
        <v>0</v>
      </c>
      <c s="36">
        <f>ROUND(G167*H167,6)</f>
      </c>
      <c r="L167" s="38">
        <v>0</v>
      </c>
      <c s="32">
        <f>ROUND(ROUND(L167,2)*ROUND(G167,3),2)</f>
      </c>
      <c s="36" t="s">
        <v>2482</v>
      </c>
      <c>
        <f>(M167*21)/100</f>
      </c>
      <c t="s">
        <v>27</v>
      </c>
    </row>
    <row r="168" spans="1:5" ht="12.75">
      <c r="A168" s="35" t="s">
        <v>58</v>
      </c>
      <c r="E168" s="39" t="s">
        <v>2833</v>
      </c>
    </row>
    <row r="169" spans="1:5" ht="12.75">
      <c r="A169" s="35" t="s">
        <v>59</v>
      </c>
      <c r="E169" s="40" t="s">
        <v>5</v>
      </c>
    </row>
    <row r="170" spans="1:5" ht="38.25">
      <c r="A170" t="s">
        <v>60</v>
      </c>
      <c r="E170" s="39" t="s">
        <v>2830</v>
      </c>
    </row>
    <row r="171" spans="1:16" ht="12.75">
      <c r="A171" t="s">
        <v>52</v>
      </c>
      <c s="34" t="s">
        <v>228</v>
      </c>
      <c s="34" t="s">
        <v>2834</v>
      </c>
      <c s="35" t="s">
        <v>5</v>
      </c>
      <c s="6" t="s">
        <v>2835</v>
      </c>
      <c s="36" t="s">
        <v>373</v>
      </c>
      <c s="37">
        <v>1.471</v>
      </c>
      <c s="36">
        <v>0</v>
      </c>
      <c s="36">
        <f>ROUND(G171*H171,6)</f>
      </c>
      <c r="L171" s="38">
        <v>0</v>
      </c>
      <c s="32">
        <f>ROUND(ROUND(L171,2)*ROUND(G171,3),2)</f>
      </c>
      <c s="36" t="s">
        <v>2482</v>
      </c>
      <c>
        <f>(M171*21)/100</f>
      </c>
      <c t="s">
        <v>27</v>
      </c>
    </row>
    <row r="172" spans="1:5" ht="12.75">
      <c r="A172" s="35" t="s">
        <v>58</v>
      </c>
      <c r="E172" s="39" t="s">
        <v>2836</v>
      </c>
    </row>
    <row r="173" spans="1:5" ht="38.25">
      <c r="A173" s="35" t="s">
        <v>59</v>
      </c>
      <c r="E173" s="40" t="s">
        <v>2837</v>
      </c>
    </row>
    <row r="174" spans="1:5" ht="25.5">
      <c r="A174" t="s">
        <v>60</v>
      </c>
      <c r="E174" s="39" t="s">
        <v>2571</v>
      </c>
    </row>
    <row r="175" spans="1:16" ht="12.75">
      <c r="A175" t="s">
        <v>52</v>
      </c>
      <c s="34" t="s">
        <v>232</v>
      </c>
      <c s="34" t="s">
        <v>2838</v>
      </c>
      <c s="35" t="s">
        <v>5</v>
      </c>
      <c s="6" t="s">
        <v>2839</v>
      </c>
      <c s="36" t="s">
        <v>56</v>
      </c>
      <c s="37">
        <v>27.29</v>
      </c>
      <c s="36">
        <v>0</v>
      </c>
      <c s="36">
        <f>ROUND(G175*H175,6)</f>
      </c>
      <c r="L175" s="38">
        <v>0</v>
      </c>
      <c s="32">
        <f>ROUND(ROUND(L175,2)*ROUND(G175,3),2)</f>
      </c>
      <c s="36" t="s">
        <v>2482</v>
      </c>
      <c>
        <f>(M175*21)/100</f>
      </c>
      <c t="s">
        <v>27</v>
      </c>
    </row>
    <row r="176" spans="1:5" ht="25.5">
      <c r="A176" s="35" t="s">
        <v>58</v>
      </c>
      <c r="E176" s="39" t="s">
        <v>2840</v>
      </c>
    </row>
    <row r="177" spans="1:5" ht="76.5">
      <c r="A177" s="35" t="s">
        <v>59</v>
      </c>
      <c r="E177" s="40" t="s">
        <v>2841</v>
      </c>
    </row>
    <row r="178" spans="1:5" ht="153">
      <c r="A178" t="s">
        <v>60</v>
      </c>
      <c r="E178" s="39" t="s">
        <v>2825</v>
      </c>
    </row>
    <row r="179" spans="1:16" ht="12.75">
      <c r="A179" t="s">
        <v>52</v>
      </c>
      <c s="34" t="s">
        <v>236</v>
      </c>
      <c s="34" t="s">
        <v>2842</v>
      </c>
      <c s="35" t="s">
        <v>5</v>
      </c>
      <c s="6" t="s">
        <v>2843</v>
      </c>
      <c s="36" t="s">
        <v>73</v>
      </c>
      <c s="37">
        <v>73.9</v>
      </c>
      <c s="36">
        <v>0</v>
      </c>
      <c s="36">
        <f>ROUND(G179*H179,6)</f>
      </c>
      <c r="L179" s="38">
        <v>0</v>
      </c>
      <c s="32">
        <f>ROUND(ROUND(L179,2)*ROUND(G179,3),2)</f>
      </c>
      <c s="36" t="s">
        <v>2482</v>
      </c>
      <c>
        <f>(M179*21)/100</f>
      </c>
      <c t="s">
        <v>27</v>
      </c>
    </row>
    <row r="180" spans="1:5" ht="12.75">
      <c r="A180" s="35" t="s">
        <v>58</v>
      </c>
      <c r="E180" s="39" t="s">
        <v>2844</v>
      </c>
    </row>
    <row r="181" spans="1:5" ht="76.5">
      <c r="A181" s="35" t="s">
        <v>59</v>
      </c>
      <c r="E181" s="40" t="s">
        <v>2845</v>
      </c>
    </row>
    <row r="182" spans="1:5" ht="38.25">
      <c r="A182" t="s">
        <v>60</v>
      </c>
      <c r="E182" s="39" t="s">
        <v>2830</v>
      </c>
    </row>
    <row r="183" spans="1:16" ht="12.75">
      <c r="A183" t="s">
        <v>52</v>
      </c>
      <c s="34" t="s">
        <v>240</v>
      </c>
      <c s="34" t="s">
        <v>2846</v>
      </c>
      <c s="35" t="s">
        <v>5</v>
      </c>
      <c s="6" t="s">
        <v>2847</v>
      </c>
      <c s="36" t="s">
        <v>73</v>
      </c>
      <c s="37">
        <v>73.9</v>
      </c>
      <c s="36">
        <v>0</v>
      </c>
      <c s="36">
        <f>ROUND(G183*H183,6)</f>
      </c>
      <c r="L183" s="38">
        <v>0</v>
      </c>
      <c s="32">
        <f>ROUND(ROUND(L183,2)*ROUND(G183,3),2)</f>
      </c>
      <c s="36" t="s">
        <v>2482</v>
      </c>
      <c>
        <f>(M183*21)/100</f>
      </c>
      <c t="s">
        <v>27</v>
      </c>
    </row>
    <row r="184" spans="1:5" ht="12.75">
      <c r="A184" s="35" t="s">
        <v>58</v>
      </c>
      <c r="E184" s="39" t="s">
        <v>2848</v>
      </c>
    </row>
    <row r="185" spans="1:5" ht="12.75">
      <c r="A185" s="35" t="s">
        <v>59</v>
      </c>
      <c r="E185" s="40" t="s">
        <v>5</v>
      </c>
    </row>
    <row r="186" spans="1:5" ht="38.25">
      <c r="A186" t="s">
        <v>60</v>
      </c>
      <c r="E186" s="39" t="s">
        <v>2830</v>
      </c>
    </row>
    <row r="187" spans="1:16" ht="12.75">
      <c r="A187" t="s">
        <v>52</v>
      </c>
      <c s="34" t="s">
        <v>244</v>
      </c>
      <c s="34" t="s">
        <v>2849</v>
      </c>
      <c s="35" t="s">
        <v>5</v>
      </c>
      <c s="6" t="s">
        <v>2850</v>
      </c>
      <c s="36" t="s">
        <v>373</v>
      </c>
      <c s="37">
        <v>0</v>
      </c>
      <c s="36">
        <v>0</v>
      </c>
      <c s="36">
        <f>ROUND(G187*H187,6)</f>
      </c>
      <c r="L187" s="38">
        <v>0</v>
      </c>
      <c s="32">
        <f>ROUND(ROUND(L187,2)*ROUND(G187,3),2)</f>
      </c>
      <c s="36" t="s">
        <v>2482</v>
      </c>
      <c>
        <f>(M187*21)/100</f>
      </c>
      <c t="s">
        <v>27</v>
      </c>
    </row>
    <row r="188" spans="1:5" ht="12.75">
      <c r="A188" s="35" t="s">
        <v>58</v>
      </c>
      <c r="E188" s="39" t="s">
        <v>2851</v>
      </c>
    </row>
    <row r="189" spans="1:5" ht="38.25">
      <c r="A189" s="35" t="s">
        <v>59</v>
      </c>
      <c r="E189" s="40" t="s">
        <v>2852</v>
      </c>
    </row>
    <row r="190" spans="1:5" ht="25.5">
      <c r="A190" t="s">
        <v>60</v>
      </c>
      <c r="E190" s="39" t="s">
        <v>2571</v>
      </c>
    </row>
    <row r="191" spans="1:16" ht="25.5">
      <c r="A191" t="s">
        <v>52</v>
      </c>
      <c s="34" t="s">
        <v>247</v>
      </c>
      <c s="34" t="s">
        <v>2853</v>
      </c>
      <c s="35" t="s">
        <v>5</v>
      </c>
      <c s="6" t="s">
        <v>2854</v>
      </c>
      <c s="36" t="s">
        <v>73</v>
      </c>
      <c s="37">
        <v>37.57</v>
      </c>
      <c s="36">
        <v>0</v>
      </c>
      <c s="36">
        <f>ROUND(G191*H191,6)</f>
      </c>
      <c r="L191" s="38">
        <v>0</v>
      </c>
      <c s="32">
        <f>ROUND(ROUND(L191,2)*ROUND(G191,3),2)</f>
      </c>
      <c s="36" t="s">
        <v>2482</v>
      </c>
      <c>
        <f>(M191*21)/100</f>
      </c>
      <c t="s">
        <v>27</v>
      </c>
    </row>
    <row r="192" spans="1:5" ht="25.5">
      <c r="A192" s="35" t="s">
        <v>58</v>
      </c>
      <c r="E192" s="39" t="s">
        <v>2855</v>
      </c>
    </row>
    <row r="193" spans="1:5" ht="51">
      <c r="A193" s="35" t="s">
        <v>59</v>
      </c>
      <c r="E193" s="40" t="s">
        <v>2856</v>
      </c>
    </row>
    <row r="194" spans="1:5" ht="51">
      <c r="A194" t="s">
        <v>60</v>
      </c>
      <c r="E194" s="39" t="s">
        <v>2857</v>
      </c>
    </row>
    <row r="195" spans="1:16" ht="12.75">
      <c r="A195" t="s">
        <v>52</v>
      </c>
      <c s="34" t="s">
        <v>251</v>
      </c>
      <c s="34" t="s">
        <v>2858</v>
      </c>
      <c s="35" t="s">
        <v>5</v>
      </c>
      <c s="6" t="s">
        <v>2859</v>
      </c>
      <c s="36" t="s">
        <v>373</v>
      </c>
      <c s="37">
        <v>1.879</v>
      </c>
      <c s="36">
        <v>0</v>
      </c>
      <c s="36">
        <f>ROUND(G195*H195,6)</f>
      </c>
      <c r="L195" s="38">
        <v>0</v>
      </c>
      <c s="32">
        <f>ROUND(ROUND(L195,2)*ROUND(G195,3),2)</f>
      </c>
      <c s="36" t="s">
        <v>2482</v>
      </c>
      <c>
        <f>(M195*21)/100</f>
      </c>
      <c t="s">
        <v>27</v>
      </c>
    </row>
    <row r="196" spans="1:5" ht="38.25">
      <c r="A196" s="35" t="s">
        <v>58</v>
      </c>
      <c r="E196" s="39" t="s">
        <v>2860</v>
      </c>
    </row>
    <row r="197" spans="1:5" ht="51">
      <c r="A197" s="35" t="s">
        <v>59</v>
      </c>
      <c r="E197" s="40" t="s">
        <v>2861</v>
      </c>
    </row>
    <row r="198" spans="1:5" ht="12.75">
      <c r="A198" t="s">
        <v>60</v>
      </c>
      <c r="E198" s="39" t="s">
        <v>5</v>
      </c>
    </row>
    <row r="199" spans="1:13" ht="12.75">
      <c r="A199" t="s">
        <v>49</v>
      </c>
      <c r="C199" s="31" t="s">
        <v>26</v>
      </c>
      <c r="E199" s="33" t="s">
        <v>2579</v>
      </c>
      <c r="J199" s="32">
        <f>0</f>
      </c>
      <c s="32">
        <f>0</f>
      </c>
      <c s="32">
        <f>0+L200+L204+L208+L212+L216+L220+L224+L228+L232+L236+L240+L244+L248+L252+L256+L260+L264+L268+L272+L276+L280+L284+L288+L292+L296+L300+L304+L308+L312+L316+L320+L324+L328+L332+L336+L340+L344+L348+L352+L356</f>
      </c>
      <c s="32">
        <f>0+M200+M204+M208+M212+M216+M220+M224+M228+M232+M236+M240+M244+M248+M252+M256+M260+M264+M268+M272+M276+M280+M284+M288+M292+M296+M300+M304+M308+M312+M316+M320+M324+M328+M332+M336+M340+M344+M348+M352+M356</f>
      </c>
    </row>
    <row r="200" spans="1:16" ht="12.75">
      <c r="A200" t="s">
        <v>52</v>
      </c>
      <c s="34" t="s">
        <v>27</v>
      </c>
      <c s="34" t="s">
        <v>2862</v>
      </c>
      <c s="35" t="s">
        <v>5</v>
      </c>
      <c s="6" t="s">
        <v>2863</v>
      </c>
      <c s="36" t="s">
        <v>373</v>
      </c>
      <c s="37">
        <v>0.041</v>
      </c>
      <c s="36">
        <v>0</v>
      </c>
      <c s="36">
        <f>ROUND(G200*H200,6)</f>
      </c>
      <c r="L200" s="38">
        <v>0</v>
      </c>
      <c s="32">
        <f>ROUND(ROUND(L200,2)*ROUND(G200,3),2)</f>
      </c>
      <c s="36" t="s">
        <v>2482</v>
      </c>
      <c>
        <f>(M200*21)/100</f>
      </c>
      <c t="s">
        <v>27</v>
      </c>
    </row>
    <row r="201" spans="1:5" ht="12.75">
      <c r="A201" s="35" t="s">
        <v>58</v>
      </c>
      <c r="E201" s="39" t="s">
        <v>2863</v>
      </c>
    </row>
    <row r="202" spans="1:5" ht="63.75">
      <c r="A202" s="35" t="s">
        <v>59</v>
      </c>
      <c r="E202" s="40" t="s">
        <v>2864</v>
      </c>
    </row>
    <row r="203" spans="1:5" ht="12.75">
      <c r="A203" t="s">
        <v>60</v>
      </c>
      <c r="E203" s="39" t="s">
        <v>5</v>
      </c>
    </row>
    <row r="204" spans="1:16" ht="12.75">
      <c r="A204" t="s">
        <v>52</v>
      </c>
      <c s="34" t="s">
        <v>26</v>
      </c>
      <c s="34" t="s">
        <v>2865</v>
      </c>
      <c s="35" t="s">
        <v>5</v>
      </c>
      <c s="6" t="s">
        <v>2866</v>
      </c>
      <c s="36" t="s">
        <v>373</v>
      </c>
      <c s="37">
        <v>0.049</v>
      </c>
      <c s="36">
        <v>0</v>
      </c>
      <c s="36">
        <f>ROUND(G204*H204,6)</f>
      </c>
      <c r="L204" s="38">
        <v>0</v>
      </c>
      <c s="32">
        <f>ROUND(ROUND(L204,2)*ROUND(G204,3),2)</f>
      </c>
      <c s="36" t="s">
        <v>2482</v>
      </c>
      <c>
        <f>(M204*21)/100</f>
      </c>
      <c t="s">
        <v>27</v>
      </c>
    </row>
    <row r="205" spans="1:5" ht="12.75">
      <c r="A205" s="35" t="s">
        <v>58</v>
      </c>
      <c r="E205" s="39" t="s">
        <v>2866</v>
      </c>
    </row>
    <row r="206" spans="1:5" ht="63.75">
      <c r="A206" s="35" t="s">
        <v>59</v>
      </c>
      <c r="E206" s="40" t="s">
        <v>2867</v>
      </c>
    </row>
    <row r="207" spans="1:5" ht="12.75">
      <c r="A207" t="s">
        <v>60</v>
      </c>
      <c r="E207" s="39" t="s">
        <v>5</v>
      </c>
    </row>
    <row r="208" spans="1:16" ht="12.75">
      <c r="A208" t="s">
        <v>52</v>
      </c>
      <c s="34" t="s">
        <v>70</v>
      </c>
      <c s="34" t="s">
        <v>2868</v>
      </c>
      <c s="35" t="s">
        <v>5</v>
      </c>
      <c s="6" t="s">
        <v>2869</v>
      </c>
      <c s="36" t="s">
        <v>373</v>
      </c>
      <c s="37">
        <v>0.1</v>
      </c>
      <c s="36">
        <v>0</v>
      </c>
      <c s="36">
        <f>ROUND(G208*H208,6)</f>
      </c>
      <c r="L208" s="38">
        <v>0</v>
      </c>
      <c s="32">
        <f>ROUND(ROUND(L208,2)*ROUND(G208,3),2)</f>
      </c>
      <c s="36" t="s">
        <v>2482</v>
      </c>
      <c>
        <f>(M208*21)/100</f>
      </c>
      <c t="s">
        <v>27</v>
      </c>
    </row>
    <row r="209" spans="1:5" ht="12.75">
      <c r="A209" s="35" t="s">
        <v>58</v>
      </c>
      <c r="E209" s="39" t="s">
        <v>2869</v>
      </c>
    </row>
    <row r="210" spans="1:5" ht="63.75">
      <c r="A210" s="35" t="s">
        <v>59</v>
      </c>
      <c r="E210" s="40" t="s">
        <v>2870</v>
      </c>
    </row>
    <row r="211" spans="1:5" ht="12.75">
      <c r="A211" t="s">
        <v>60</v>
      </c>
      <c r="E211" s="39" t="s">
        <v>5</v>
      </c>
    </row>
    <row r="212" spans="1:16" ht="12.75">
      <c r="A212" t="s">
        <v>52</v>
      </c>
      <c s="34" t="s">
        <v>110</v>
      </c>
      <c s="34" t="s">
        <v>2871</v>
      </c>
      <c s="35" t="s">
        <v>5</v>
      </c>
      <c s="6" t="s">
        <v>2872</v>
      </c>
      <c s="36" t="s">
        <v>373</v>
      </c>
      <c s="37">
        <v>0.022</v>
      </c>
      <c s="36">
        <v>0</v>
      </c>
      <c s="36">
        <f>ROUND(G212*H212,6)</f>
      </c>
      <c r="L212" s="38">
        <v>0</v>
      </c>
      <c s="32">
        <f>ROUND(ROUND(L212,2)*ROUND(G212,3),2)</f>
      </c>
      <c s="36" t="s">
        <v>2482</v>
      </c>
      <c>
        <f>(M212*21)/100</f>
      </c>
      <c t="s">
        <v>27</v>
      </c>
    </row>
    <row r="213" spans="1:5" ht="12.75">
      <c r="A213" s="35" t="s">
        <v>58</v>
      </c>
      <c r="E213" s="39" t="s">
        <v>2872</v>
      </c>
    </row>
    <row r="214" spans="1:5" ht="63.75">
      <c r="A214" s="35" t="s">
        <v>59</v>
      </c>
      <c r="E214" s="40" t="s">
        <v>2873</v>
      </c>
    </row>
    <row r="215" spans="1:5" ht="12.75">
      <c r="A215" t="s">
        <v>60</v>
      </c>
      <c r="E215" s="39" t="s">
        <v>5</v>
      </c>
    </row>
    <row r="216" spans="1:16" ht="12.75">
      <c r="A216" t="s">
        <v>52</v>
      </c>
      <c s="34" t="s">
        <v>115</v>
      </c>
      <c s="34" t="s">
        <v>2874</v>
      </c>
      <c s="35" t="s">
        <v>5</v>
      </c>
      <c s="6" t="s">
        <v>2875</v>
      </c>
      <c s="36" t="s">
        <v>373</v>
      </c>
      <c s="37">
        <v>0.004</v>
      </c>
      <c s="36">
        <v>0</v>
      </c>
      <c s="36">
        <f>ROUND(G216*H216,6)</f>
      </c>
      <c r="L216" s="38">
        <v>0</v>
      </c>
      <c s="32">
        <f>ROUND(ROUND(L216,2)*ROUND(G216,3),2)</f>
      </c>
      <c s="36" t="s">
        <v>2482</v>
      </c>
      <c>
        <f>(M216*21)/100</f>
      </c>
      <c t="s">
        <v>27</v>
      </c>
    </row>
    <row r="217" spans="1:5" ht="12.75">
      <c r="A217" s="35" t="s">
        <v>58</v>
      </c>
      <c r="E217" s="39" t="s">
        <v>2875</v>
      </c>
    </row>
    <row r="218" spans="1:5" ht="63.75">
      <c r="A218" s="35" t="s">
        <v>59</v>
      </c>
      <c r="E218" s="40" t="s">
        <v>2876</v>
      </c>
    </row>
    <row r="219" spans="1:5" ht="12.75">
      <c r="A219" t="s">
        <v>60</v>
      </c>
      <c r="E219" s="39" t="s">
        <v>5</v>
      </c>
    </row>
    <row r="220" spans="1:16" ht="12.75">
      <c r="A220" t="s">
        <v>52</v>
      </c>
      <c s="34" t="s">
        <v>75</v>
      </c>
      <c s="34" t="s">
        <v>2877</v>
      </c>
      <c s="35" t="s">
        <v>5</v>
      </c>
      <c s="6" t="s">
        <v>2878</v>
      </c>
      <c s="36" t="s">
        <v>373</v>
      </c>
      <c s="37">
        <v>0.005</v>
      </c>
      <c s="36">
        <v>0</v>
      </c>
      <c s="36">
        <f>ROUND(G220*H220,6)</f>
      </c>
      <c r="L220" s="38">
        <v>0</v>
      </c>
      <c s="32">
        <f>ROUND(ROUND(L220,2)*ROUND(G220,3),2)</f>
      </c>
      <c s="36" t="s">
        <v>2482</v>
      </c>
      <c>
        <f>(M220*21)/100</f>
      </c>
      <c t="s">
        <v>27</v>
      </c>
    </row>
    <row r="221" spans="1:5" ht="12.75">
      <c r="A221" s="35" t="s">
        <v>58</v>
      </c>
      <c r="E221" s="39" t="s">
        <v>2878</v>
      </c>
    </row>
    <row r="222" spans="1:5" ht="63.75">
      <c r="A222" s="35" t="s">
        <v>59</v>
      </c>
      <c r="E222" s="40" t="s">
        <v>2879</v>
      </c>
    </row>
    <row r="223" spans="1:5" ht="12.75">
      <c r="A223" t="s">
        <v>60</v>
      </c>
      <c r="E223" s="39" t="s">
        <v>5</v>
      </c>
    </row>
    <row r="224" spans="1:16" ht="12.75">
      <c r="A224" t="s">
        <v>52</v>
      </c>
      <c s="34" t="s">
        <v>130</v>
      </c>
      <c s="34" t="s">
        <v>2880</v>
      </c>
      <c s="35" t="s">
        <v>5</v>
      </c>
      <c s="6" t="s">
        <v>2881</v>
      </c>
      <c s="36" t="s">
        <v>373</v>
      </c>
      <c s="37">
        <v>6.811</v>
      </c>
      <c s="36">
        <v>0</v>
      </c>
      <c s="36">
        <f>ROUND(G224*H224,6)</f>
      </c>
      <c r="L224" s="38">
        <v>0</v>
      </c>
      <c s="32">
        <f>ROUND(ROUND(L224,2)*ROUND(G224,3),2)</f>
      </c>
      <c s="36" t="s">
        <v>2482</v>
      </c>
      <c>
        <f>(M224*21)/100</f>
      </c>
      <c t="s">
        <v>27</v>
      </c>
    </row>
    <row r="225" spans="1:5" ht="12.75">
      <c r="A225" s="35" t="s">
        <v>58</v>
      </c>
      <c r="E225" s="39" t="s">
        <v>2881</v>
      </c>
    </row>
    <row r="226" spans="1:5" ht="63.75">
      <c r="A226" s="35" t="s">
        <v>59</v>
      </c>
      <c r="E226" s="40" t="s">
        <v>2882</v>
      </c>
    </row>
    <row r="227" spans="1:5" ht="12.75">
      <c r="A227" t="s">
        <v>60</v>
      </c>
      <c r="E227" s="39" t="s">
        <v>5</v>
      </c>
    </row>
    <row r="228" spans="1:16" ht="12.75">
      <c r="A228" t="s">
        <v>52</v>
      </c>
      <c s="34" t="s">
        <v>147</v>
      </c>
      <c s="34" t="s">
        <v>2883</v>
      </c>
      <c s="35" t="s">
        <v>5</v>
      </c>
      <c s="6" t="s">
        <v>2884</v>
      </c>
      <c s="36" t="s">
        <v>373</v>
      </c>
      <c s="37">
        <v>1.771</v>
      </c>
      <c s="36">
        <v>0</v>
      </c>
      <c s="36">
        <f>ROUND(G228*H228,6)</f>
      </c>
      <c r="L228" s="38">
        <v>0</v>
      </c>
      <c s="32">
        <f>ROUND(ROUND(L228,2)*ROUND(G228,3),2)</f>
      </c>
      <c s="36" t="s">
        <v>2482</v>
      </c>
      <c>
        <f>(M228*21)/100</f>
      </c>
      <c t="s">
        <v>27</v>
      </c>
    </row>
    <row r="229" spans="1:5" ht="12.75">
      <c r="A229" s="35" t="s">
        <v>58</v>
      </c>
      <c r="E229" s="39" t="s">
        <v>2884</v>
      </c>
    </row>
    <row r="230" spans="1:5" ht="63.75">
      <c r="A230" s="35" t="s">
        <v>59</v>
      </c>
      <c r="E230" s="40" t="s">
        <v>2885</v>
      </c>
    </row>
    <row r="231" spans="1:5" ht="12.75">
      <c r="A231" t="s">
        <v>60</v>
      </c>
      <c r="E231" s="39" t="s">
        <v>5</v>
      </c>
    </row>
    <row r="232" spans="1:16" ht="12.75">
      <c r="A232" t="s">
        <v>52</v>
      </c>
      <c s="34" t="s">
        <v>155</v>
      </c>
      <c s="34" t="s">
        <v>2886</v>
      </c>
      <c s="35" t="s">
        <v>5</v>
      </c>
      <c s="6" t="s">
        <v>2887</v>
      </c>
      <c s="36" t="s">
        <v>373</v>
      </c>
      <c s="37">
        <v>2.374</v>
      </c>
      <c s="36">
        <v>0</v>
      </c>
      <c s="36">
        <f>ROUND(G232*H232,6)</f>
      </c>
      <c r="L232" s="38">
        <v>0</v>
      </c>
      <c s="32">
        <f>ROUND(ROUND(L232,2)*ROUND(G232,3),2)</f>
      </c>
      <c s="36" t="s">
        <v>2482</v>
      </c>
      <c>
        <f>(M232*21)/100</f>
      </c>
      <c t="s">
        <v>27</v>
      </c>
    </row>
    <row r="233" spans="1:5" ht="12.75">
      <c r="A233" s="35" t="s">
        <v>58</v>
      </c>
      <c r="E233" s="39" t="s">
        <v>2887</v>
      </c>
    </row>
    <row r="234" spans="1:5" ht="63.75">
      <c r="A234" s="35" t="s">
        <v>59</v>
      </c>
      <c r="E234" s="40" t="s">
        <v>2888</v>
      </c>
    </row>
    <row r="235" spans="1:5" ht="12.75">
      <c r="A235" t="s">
        <v>60</v>
      </c>
      <c r="E235" s="39" t="s">
        <v>5</v>
      </c>
    </row>
    <row r="236" spans="1:16" ht="12.75">
      <c r="A236" t="s">
        <v>52</v>
      </c>
      <c s="34" t="s">
        <v>77</v>
      </c>
      <c s="34" t="s">
        <v>2889</v>
      </c>
      <c s="35" t="s">
        <v>5</v>
      </c>
      <c s="6" t="s">
        <v>2890</v>
      </c>
      <c s="36" t="s">
        <v>373</v>
      </c>
      <c s="37">
        <v>0.335</v>
      </c>
      <c s="36">
        <v>0</v>
      </c>
      <c s="36">
        <f>ROUND(G236*H236,6)</f>
      </c>
      <c r="L236" s="38">
        <v>0</v>
      </c>
      <c s="32">
        <f>ROUND(ROUND(L236,2)*ROUND(G236,3),2)</f>
      </c>
      <c s="36" t="s">
        <v>2482</v>
      </c>
      <c>
        <f>(M236*21)/100</f>
      </c>
      <c t="s">
        <v>27</v>
      </c>
    </row>
    <row r="237" spans="1:5" ht="12.75">
      <c r="A237" s="35" t="s">
        <v>58</v>
      </c>
      <c r="E237" s="39" t="s">
        <v>2890</v>
      </c>
    </row>
    <row r="238" spans="1:5" ht="63.75">
      <c r="A238" s="35" t="s">
        <v>59</v>
      </c>
      <c r="E238" s="40" t="s">
        <v>2891</v>
      </c>
    </row>
    <row r="239" spans="1:5" ht="12.75">
      <c r="A239" t="s">
        <v>60</v>
      </c>
      <c r="E239" s="39" t="s">
        <v>5</v>
      </c>
    </row>
    <row r="240" spans="1:16" ht="12.75">
      <c r="A240" t="s">
        <v>52</v>
      </c>
      <c s="34" t="s">
        <v>87</v>
      </c>
      <c s="34" t="s">
        <v>2892</v>
      </c>
      <c s="35" t="s">
        <v>5</v>
      </c>
      <c s="6" t="s">
        <v>2893</v>
      </c>
      <c s="36" t="s">
        <v>373</v>
      </c>
      <c s="37">
        <v>0.008</v>
      </c>
      <c s="36">
        <v>0</v>
      </c>
      <c s="36">
        <f>ROUND(G240*H240,6)</f>
      </c>
      <c r="L240" s="38">
        <v>0</v>
      </c>
      <c s="32">
        <f>ROUND(ROUND(L240,2)*ROUND(G240,3),2)</f>
      </c>
      <c s="36" t="s">
        <v>2482</v>
      </c>
      <c>
        <f>(M240*21)/100</f>
      </c>
      <c t="s">
        <v>27</v>
      </c>
    </row>
    <row r="241" spans="1:5" ht="12.75">
      <c r="A241" s="35" t="s">
        <v>58</v>
      </c>
      <c r="E241" s="39" t="s">
        <v>2893</v>
      </c>
    </row>
    <row r="242" spans="1:5" ht="63.75">
      <c r="A242" s="35" t="s">
        <v>59</v>
      </c>
      <c r="E242" s="40" t="s">
        <v>2894</v>
      </c>
    </row>
    <row r="243" spans="1:5" ht="12.75">
      <c r="A243" t="s">
        <v>60</v>
      </c>
      <c r="E243" s="39" t="s">
        <v>5</v>
      </c>
    </row>
    <row r="244" spans="1:16" ht="12.75">
      <c r="A244" t="s">
        <v>52</v>
      </c>
      <c s="34" t="s">
        <v>96</v>
      </c>
      <c s="34" t="s">
        <v>2895</v>
      </c>
      <c s="35" t="s">
        <v>5</v>
      </c>
      <c s="6" t="s">
        <v>2896</v>
      </c>
      <c s="36" t="s">
        <v>80</v>
      </c>
      <c s="37">
        <v>102.6</v>
      </c>
      <c s="36">
        <v>0</v>
      </c>
      <c s="36">
        <f>ROUND(G244*H244,6)</f>
      </c>
      <c r="L244" s="38">
        <v>0</v>
      </c>
      <c s="32">
        <f>ROUND(ROUND(L244,2)*ROUND(G244,3),2)</f>
      </c>
      <c s="36" t="s">
        <v>2482</v>
      </c>
      <c>
        <f>(M244*21)/100</f>
      </c>
      <c t="s">
        <v>27</v>
      </c>
    </row>
    <row r="245" spans="1:5" ht="12.75">
      <c r="A245" s="35" t="s">
        <v>58</v>
      </c>
      <c r="E245" s="39" t="s">
        <v>2896</v>
      </c>
    </row>
    <row r="246" spans="1:5" ht="63.75">
      <c r="A246" s="35" t="s">
        <v>59</v>
      </c>
      <c r="E246" s="40" t="s">
        <v>2897</v>
      </c>
    </row>
    <row r="247" spans="1:5" ht="12.75">
      <c r="A247" t="s">
        <v>60</v>
      </c>
      <c r="E247" s="39" t="s">
        <v>5</v>
      </c>
    </row>
    <row r="248" spans="1:16" ht="25.5">
      <c r="A248" t="s">
        <v>52</v>
      </c>
      <c s="34" t="s">
        <v>329</v>
      </c>
      <c s="34" t="s">
        <v>2898</v>
      </c>
      <c s="35" t="s">
        <v>5</v>
      </c>
      <c s="6" t="s">
        <v>2899</v>
      </c>
      <c s="36" t="s">
        <v>73</v>
      </c>
      <c s="37">
        <v>66.36</v>
      </c>
      <c s="36">
        <v>0</v>
      </c>
      <c s="36">
        <f>ROUND(G248*H248,6)</f>
      </c>
      <c r="L248" s="38">
        <v>0</v>
      </c>
      <c s="32">
        <f>ROUND(ROUND(L248,2)*ROUND(G248,3),2)</f>
      </c>
      <c s="36" t="s">
        <v>2482</v>
      </c>
      <c>
        <f>(M248*21)/100</f>
      </c>
      <c t="s">
        <v>27</v>
      </c>
    </row>
    <row r="249" spans="1:5" ht="25.5">
      <c r="A249" s="35" t="s">
        <v>58</v>
      </c>
      <c r="E249" s="39" t="s">
        <v>2900</v>
      </c>
    </row>
    <row r="250" spans="1:5" ht="102">
      <c r="A250" s="35" t="s">
        <v>59</v>
      </c>
      <c r="E250" s="40" t="s">
        <v>2901</v>
      </c>
    </row>
    <row r="251" spans="1:5" ht="216.75">
      <c r="A251" t="s">
        <v>60</v>
      </c>
      <c r="E251" s="39" t="s">
        <v>2902</v>
      </c>
    </row>
    <row r="252" spans="1:16" ht="25.5">
      <c r="A252" t="s">
        <v>52</v>
      </c>
      <c s="34" t="s">
        <v>333</v>
      </c>
      <c s="34" t="s">
        <v>2903</v>
      </c>
      <c s="35" t="s">
        <v>5</v>
      </c>
      <c s="6" t="s">
        <v>2904</v>
      </c>
      <c s="36" t="s">
        <v>73</v>
      </c>
      <c s="37">
        <v>12.389</v>
      </c>
      <c s="36">
        <v>0</v>
      </c>
      <c s="36">
        <f>ROUND(G252*H252,6)</f>
      </c>
      <c r="L252" s="38">
        <v>0</v>
      </c>
      <c s="32">
        <f>ROUND(ROUND(L252,2)*ROUND(G252,3),2)</f>
      </c>
      <c s="36" t="s">
        <v>2482</v>
      </c>
      <c>
        <f>(M252*21)/100</f>
      </c>
      <c t="s">
        <v>27</v>
      </c>
    </row>
    <row r="253" spans="1:5" ht="25.5">
      <c r="A253" s="35" t="s">
        <v>58</v>
      </c>
      <c r="E253" s="39" t="s">
        <v>2905</v>
      </c>
    </row>
    <row r="254" spans="1:5" ht="89.25">
      <c r="A254" s="35" t="s">
        <v>59</v>
      </c>
      <c r="E254" s="40" t="s">
        <v>2906</v>
      </c>
    </row>
    <row r="255" spans="1:5" ht="216.75">
      <c r="A255" t="s">
        <v>60</v>
      </c>
      <c r="E255" s="39" t="s">
        <v>2902</v>
      </c>
    </row>
    <row r="256" spans="1:16" ht="25.5">
      <c r="A256" t="s">
        <v>52</v>
      </c>
      <c s="34" t="s">
        <v>163</v>
      </c>
      <c s="34" t="s">
        <v>2907</v>
      </c>
      <c s="35" t="s">
        <v>5</v>
      </c>
      <c s="6" t="s">
        <v>2908</v>
      </c>
      <c s="36" t="s">
        <v>73</v>
      </c>
      <c s="37">
        <v>49.9</v>
      </c>
      <c s="36">
        <v>0</v>
      </c>
      <c s="36">
        <f>ROUND(G256*H256,6)</f>
      </c>
      <c r="L256" s="38">
        <v>0</v>
      </c>
      <c s="32">
        <f>ROUND(ROUND(L256,2)*ROUND(G256,3),2)</f>
      </c>
      <c s="36" t="s">
        <v>2482</v>
      </c>
      <c>
        <f>(M256*21)/100</f>
      </c>
      <c t="s">
        <v>27</v>
      </c>
    </row>
    <row r="257" spans="1:5" ht="38.25">
      <c r="A257" s="35" t="s">
        <v>58</v>
      </c>
      <c r="E257" s="39" t="s">
        <v>2909</v>
      </c>
    </row>
    <row r="258" spans="1:5" ht="63.75">
      <c r="A258" s="35" t="s">
        <v>59</v>
      </c>
      <c r="E258" s="40" t="s">
        <v>2910</v>
      </c>
    </row>
    <row r="259" spans="1:5" ht="12.75">
      <c r="A259" t="s">
        <v>60</v>
      </c>
      <c r="E259" s="39" t="s">
        <v>5</v>
      </c>
    </row>
    <row r="260" spans="1:16" ht="25.5">
      <c r="A260" t="s">
        <v>52</v>
      </c>
      <c s="34" t="s">
        <v>167</v>
      </c>
      <c s="34" t="s">
        <v>2911</v>
      </c>
      <c s="35" t="s">
        <v>5</v>
      </c>
      <c s="6" t="s">
        <v>2912</v>
      </c>
      <c s="36" t="s">
        <v>73</v>
      </c>
      <c s="37">
        <v>172.523</v>
      </c>
      <c s="36">
        <v>0</v>
      </c>
      <c s="36">
        <f>ROUND(G260*H260,6)</f>
      </c>
      <c r="L260" s="38">
        <v>0</v>
      </c>
      <c s="32">
        <f>ROUND(ROUND(L260,2)*ROUND(G260,3),2)</f>
      </c>
      <c s="36" t="s">
        <v>2482</v>
      </c>
      <c>
        <f>(M260*21)/100</f>
      </c>
      <c t="s">
        <v>27</v>
      </c>
    </row>
    <row r="261" spans="1:5" ht="38.25">
      <c r="A261" s="35" t="s">
        <v>58</v>
      </c>
      <c r="E261" s="39" t="s">
        <v>2913</v>
      </c>
    </row>
    <row r="262" spans="1:5" ht="140.25">
      <c r="A262" s="35" t="s">
        <v>59</v>
      </c>
      <c r="E262" s="40" t="s">
        <v>2914</v>
      </c>
    </row>
    <row r="263" spans="1:5" ht="12.75">
      <c r="A263" t="s">
        <v>60</v>
      </c>
      <c r="E263" s="39" t="s">
        <v>5</v>
      </c>
    </row>
    <row r="264" spans="1:16" ht="25.5">
      <c r="A264" t="s">
        <v>52</v>
      </c>
      <c s="34" t="s">
        <v>369</v>
      </c>
      <c s="34" t="s">
        <v>2915</v>
      </c>
      <c s="35" t="s">
        <v>5</v>
      </c>
      <c s="6" t="s">
        <v>2916</v>
      </c>
      <c s="36" t="s">
        <v>73</v>
      </c>
      <c s="37">
        <v>49.084</v>
      </c>
      <c s="36">
        <v>0</v>
      </c>
      <c s="36">
        <f>ROUND(G264*H264,6)</f>
      </c>
      <c r="L264" s="38">
        <v>0</v>
      </c>
      <c s="32">
        <f>ROUND(ROUND(L264,2)*ROUND(G264,3),2)</f>
      </c>
      <c s="36" t="s">
        <v>2482</v>
      </c>
      <c>
        <f>(M264*21)/100</f>
      </c>
      <c t="s">
        <v>27</v>
      </c>
    </row>
    <row r="265" spans="1:5" ht="38.25">
      <c r="A265" s="35" t="s">
        <v>58</v>
      </c>
      <c r="E265" s="39" t="s">
        <v>2917</v>
      </c>
    </row>
    <row r="266" spans="1:5" ht="153">
      <c r="A266" s="35" t="s">
        <v>59</v>
      </c>
      <c r="E266" s="40" t="s">
        <v>2918</v>
      </c>
    </row>
    <row r="267" spans="1:5" ht="178.5">
      <c r="A267" t="s">
        <v>60</v>
      </c>
      <c r="E267" s="39" t="s">
        <v>2919</v>
      </c>
    </row>
    <row r="268" spans="1:16" ht="25.5">
      <c r="A268" t="s">
        <v>52</v>
      </c>
      <c s="34" t="s">
        <v>376</v>
      </c>
      <c s="34" t="s">
        <v>2920</v>
      </c>
      <c s="35" t="s">
        <v>5</v>
      </c>
      <c s="6" t="s">
        <v>2921</v>
      </c>
      <c s="36" t="s">
        <v>80</v>
      </c>
      <c s="37">
        <v>16.3</v>
      </c>
      <c s="36">
        <v>0</v>
      </c>
      <c s="36">
        <f>ROUND(G268*H268,6)</f>
      </c>
      <c r="L268" s="38">
        <v>0</v>
      </c>
      <c s="32">
        <f>ROUND(ROUND(L268,2)*ROUND(G268,3),2)</f>
      </c>
      <c s="36" t="s">
        <v>2482</v>
      </c>
      <c>
        <f>(M268*21)/100</f>
      </c>
      <c t="s">
        <v>27</v>
      </c>
    </row>
    <row r="269" spans="1:5" ht="25.5">
      <c r="A269" s="35" t="s">
        <v>58</v>
      </c>
      <c r="E269" s="39" t="s">
        <v>2922</v>
      </c>
    </row>
    <row r="270" spans="1:5" ht="63.75">
      <c r="A270" s="35" t="s">
        <v>59</v>
      </c>
      <c r="E270" s="40" t="s">
        <v>2923</v>
      </c>
    </row>
    <row r="271" spans="1:5" ht="12.75">
      <c r="A271" t="s">
        <v>60</v>
      </c>
      <c r="E271" s="39" t="s">
        <v>5</v>
      </c>
    </row>
    <row r="272" spans="1:16" ht="25.5">
      <c r="A272" t="s">
        <v>52</v>
      </c>
      <c s="34" t="s">
        <v>380</v>
      </c>
      <c s="34" t="s">
        <v>2924</v>
      </c>
      <c s="35" t="s">
        <v>5</v>
      </c>
      <c s="6" t="s">
        <v>2925</v>
      </c>
      <c s="36" t="s">
        <v>80</v>
      </c>
      <c s="37">
        <v>58.05</v>
      </c>
      <c s="36">
        <v>0</v>
      </c>
      <c s="36">
        <f>ROUND(G272*H272,6)</f>
      </c>
      <c r="L272" s="38">
        <v>0</v>
      </c>
      <c s="32">
        <f>ROUND(ROUND(L272,2)*ROUND(G272,3),2)</f>
      </c>
      <c s="36" t="s">
        <v>2482</v>
      </c>
      <c>
        <f>(M272*21)/100</f>
      </c>
      <c t="s">
        <v>27</v>
      </c>
    </row>
    <row r="273" spans="1:5" ht="25.5">
      <c r="A273" s="35" t="s">
        <v>58</v>
      </c>
      <c r="E273" s="39" t="s">
        <v>2926</v>
      </c>
    </row>
    <row r="274" spans="1:5" ht="102">
      <c r="A274" s="35" t="s">
        <v>59</v>
      </c>
      <c r="E274" s="40" t="s">
        <v>2927</v>
      </c>
    </row>
    <row r="275" spans="1:5" ht="12.75">
      <c r="A275" t="s">
        <v>60</v>
      </c>
      <c r="E275" s="39" t="s">
        <v>5</v>
      </c>
    </row>
    <row r="276" spans="1:16" ht="12.75">
      <c r="A276" t="s">
        <v>52</v>
      </c>
      <c s="34" t="s">
        <v>384</v>
      </c>
      <c s="34" t="s">
        <v>2928</v>
      </c>
      <c s="35" t="s">
        <v>5</v>
      </c>
      <c s="6" t="s">
        <v>2929</v>
      </c>
      <c s="36" t="s">
        <v>85</v>
      </c>
      <c s="37">
        <v>7</v>
      </c>
      <c s="36">
        <v>0</v>
      </c>
      <c s="36">
        <f>ROUND(G276*H276,6)</f>
      </c>
      <c r="L276" s="38">
        <v>0</v>
      </c>
      <c s="32">
        <f>ROUND(ROUND(L276,2)*ROUND(G276,3),2)</f>
      </c>
      <c s="36" t="s">
        <v>2482</v>
      </c>
      <c>
        <f>(M276*21)/100</f>
      </c>
      <c t="s">
        <v>27</v>
      </c>
    </row>
    <row r="277" spans="1:5" ht="25.5">
      <c r="A277" s="35" t="s">
        <v>58</v>
      </c>
      <c r="E277" s="39" t="s">
        <v>2930</v>
      </c>
    </row>
    <row r="278" spans="1:5" ht="63.75">
      <c r="A278" s="35" t="s">
        <v>59</v>
      </c>
      <c r="E278" s="40" t="s">
        <v>2931</v>
      </c>
    </row>
    <row r="279" spans="1:5" ht="12.75">
      <c r="A279" t="s">
        <v>60</v>
      </c>
      <c r="E279" s="39" t="s">
        <v>5</v>
      </c>
    </row>
    <row r="280" spans="1:16" ht="12.75">
      <c r="A280" t="s">
        <v>52</v>
      </c>
      <c s="34" t="s">
        <v>108</v>
      </c>
      <c s="34" t="s">
        <v>2932</v>
      </c>
      <c s="35" t="s">
        <v>5</v>
      </c>
      <c s="6" t="s">
        <v>2933</v>
      </c>
      <c s="36" t="s">
        <v>85</v>
      </c>
      <c s="37">
        <v>46</v>
      </c>
      <c s="36">
        <v>0</v>
      </c>
      <c s="36">
        <f>ROUND(G280*H280,6)</f>
      </c>
      <c r="L280" s="38">
        <v>0</v>
      </c>
      <c s="32">
        <f>ROUND(ROUND(L280,2)*ROUND(G280,3),2)</f>
      </c>
      <c s="36" t="s">
        <v>2482</v>
      </c>
      <c>
        <f>(M280*21)/100</f>
      </c>
      <c t="s">
        <v>27</v>
      </c>
    </row>
    <row r="281" spans="1:5" ht="25.5">
      <c r="A281" s="35" t="s">
        <v>58</v>
      </c>
      <c r="E281" s="39" t="s">
        <v>2934</v>
      </c>
    </row>
    <row r="282" spans="1:5" ht="153">
      <c r="A282" s="35" t="s">
        <v>59</v>
      </c>
      <c r="E282" s="40" t="s">
        <v>2935</v>
      </c>
    </row>
    <row r="283" spans="1:5" ht="12.75">
      <c r="A283" t="s">
        <v>60</v>
      </c>
      <c r="E283" s="39" t="s">
        <v>5</v>
      </c>
    </row>
    <row r="284" spans="1:16" ht="12.75">
      <c r="A284" t="s">
        <v>52</v>
      </c>
      <c s="34" t="s">
        <v>392</v>
      </c>
      <c s="34" t="s">
        <v>2936</v>
      </c>
      <c s="35" t="s">
        <v>5</v>
      </c>
      <c s="6" t="s">
        <v>2937</v>
      </c>
      <c s="36" t="s">
        <v>85</v>
      </c>
      <c s="37">
        <v>35</v>
      </c>
      <c s="36">
        <v>0</v>
      </c>
      <c s="36">
        <f>ROUND(G284*H284,6)</f>
      </c>
      <c r="L284" s="38">
        <v>0</v>
      </c>
      <c s="32">
        <f>ROUND(ROUND(L284,2)*ROUND(G284,3),2)</f>
      </c>
      <c s="36" t="s">
        <v>2482</v>
      </c>
      <c>
        <f>(M284*21)/100</f>
      </c>
      <c t="s">
        <v>27</v>
      </c>
    </row>
    <row r="285" spans="1:5" ht="25.5">
      <c r="A285" s="35" t="s">
        <v>58</v>
      </c>
      <c r="E285" s="39" t="s">
        <v>2938</v>
      </c>
    </row>
    <row r="286" spans="1:5" ht="63.75">
      <c r="A286" s="35" t="s">
        <v>59</v>
      </c>
      <c r="E286" s="40" t="s">
        <v>2939</v>
      </c>
    </row>
    <row r="287" spans="1:5" ht="12.75">
      <c r="A287" t="s">
        <v>60</v>
      </c>
      <c r="E287" s="39" t="s">
        <v>5</v>
      </c>
    </row>
    <row r="288" spans="1:16" ht="12.75">
      <c r="A288" t="s">
        <v>52</v>
      </c>
      <c s="34" t="s">
        <v>396</v>
      </c>
      <c s="34" t="s">
        <v>2940</v>
      </c>
      <c s="35" t="s">
        <v>5</v>
      </c>
      <c s="6" t="s">
        <v>2941</v>
      </c>
      <c s="36" t="s">
        <v>85</v>
      </c>
      <c s="37">
        <v>22</v>
      </c>
      <c s="36">
        <v>0</v>
      </c>
      <c s="36">
        <f>ROUND(G288*H288,6)</f>
      </c>
      <c r="L288" s="38">
        <v>0</v>
      </c>
      <c s="32">
        <f>ROUND(ROUND(L288,2)*ROUND(G288,3),2)</f>
      </c>
      <c s="36" t="s">
        <v>2482</v>
      </c>
      <c>
        <f>(M288*21)/100</f>
      </c>
      <c t="s">
        <v>27</v>
      </c>
    </row>
    <row r="289" spans="1:5" ht="25.5">
      <c r="A289" s="35" t="s">
        <v>58</v>
      </c>
      <c r="E289" s="39" t="s">
        <v>2942</v>
      </c>
    </row>
    <row r="290" spans="1:5" ht="89.25">
      <c r="A290" s="35" t="s">
        <v>59</v>
      </c>
      <c r="E290" s="40" t="s">
        <v>2943</v>
      </c>
    </row>
    <row r="291" spans="1:5" ht="12.75">
      <c r="A291" t="s">
        <v>60</v>
      </c>
      <c r="E291" s="39" t="s">
        <v>5</v>
      </c>
    </row>
    <row r="292" spans="1:16" ht="12.75">
      <c r="A292" t="s">
        <v>52</v>
      </c>
      <c s="34" t="s">
        <v>171</v>
      </c>
      <c s="34" t="s">
        <v>2944</v>
      </c>
      <c s="35" t="s">
        <v>5</v>
      </c>
      <c s="6" t="s">
        <v>2945</v>
      </c>
      <c s="36" t="s">
        <v>85</v>
      </c>
      <c s="37">
        <v>10</v>
      </c>
      <c s="36">
        <v>0</v>
      </c>
      <c s="36">
        <f>ROUND(G292*H292,6)</f>
      </c>
      <c r="L292" s="38">
        <v>0</v>
      </c>
      <c s="32">
        <f>ROUND(ROUND(L292,2)*ROUND(G292,3),2)</f>
      </c>
      <c s="36" t="s">
        <v>2482</v>
      </c>
      <c>
        <f>(M292*21)/100</f>
      </c>
      <c t="s">
        <v>27</v>
      </c>
    </row>
    <row r="293" spans="1:5" ht="25.5">
      <c r="A293" s="35" t="s">
        <v>58</v>
      </c>
      <c r="E293" s="39" t="s">
        <v>2946</v>
      </c>
    </row>
    <row r="294" spans="1:5" ht="63.75">
      <c r="A294" s="35" t="s">
        <v>59</v>
      </c>
      <c r="E294" s="40" t="s">
        <v>2947</v>
      </c>
    </row>
    <row r="295" spans="1:5" ht="12.75">
      <c r="A295" t="s">
        <v>60</v>
      </c>
      <c r="E295" s="39" t="s">
        <v>5</v>
      </c>
    </row>
    <row r="296" spans="1:16" ht="12.75">
      <c r="A296" t="s">
        <v>52</v>
      </c>
      <c s="34" t="s">
        <v>337</v>
      </c>
      <c s="34" t="s">
        <v>2948</v>
      </c>
      <c s="35" t="s">
        <v>5</v>
      </c>
      <c s="6" t="s">
        <v>2949</v>
      </c>
      <c s="36" t="s">
        <v>85</v>
      </c>
      <c s="37">
        <v>4</v>
      </c>
      <c s="36">
        <v>0</v>
      </c>
      <c s="36">
        <f>ROUND(G296*H296,6)</f>
      </c>
      <c r="L296" s="38">
        <v>0</v>
      </c>
      <c s="32">
        <f>ROUND(ROUND(L296,2)*ROUND(G296,3),2)</f>
      </c>
      <c s="36" t="s">
        <v>2482</v>
      </c>
      <c>
        <f>(M296*21)/100</f>
      </c>
      <c t="s">
        <v>27</v>
      </c>
    </row>
    <row r="297" spans="1:5" ht="25.5">
      <c r="A297" s="35" t="s">
        <v>58</v>
      </c>
      <c r="E297" s="39" t="s">
        <v>2950</v>
      </c>
    </row>
    <row r="298" spans="1:5" ht="63.75">
      <c r="A298" s="35" t="s">
        <v>59</v>
      </c>
      <c r="E298" s="40" t="s">
        <v>2951</v>
      </c>
    </row>
    <row r="299" spans="1:5" ht="12.75">
      <c r="A299" t="s">
        <v>60</v>
      </c>
      <c r="E299" s="39" t="s">
        <v>5</v>
      </c>
    </row>
    <row r="300" spans="1:16" ht="12.75">
      <c r="A300" t="s">
        <v>52</v>
      </c>
      <c s="34" t="s">
        <v>179</v>
      </c>
      <c s="34" t="s">
        <v>2952</v>
      </c>
      <c s="35" t="s">
        <v>5</v>
      </c>
      <c s="6" t="s">
        <v>2953</v>
      </c>
      <c s="36" t="s">
        <v>56</v>
      </c>
      <c s="37">
        <v>1.248</v>
      </c>
      <c s="36">
        <v>0</v>
      </c>
      <c s="36">
        <f>ROUND(G300*H300,6)</f>
      </c>
      <c r="L300" s="38">
        <v>0</v>
      </c>
      <c s="32">
        <f>ROUND(ROUND(L300,2)*ROUND(G300,3),2)</f>
      </c>
      <c s="36" t="s">
        <v>2482</v>
      </c>
      <c>
        <f>(M300*21)/100</f>
      </c>
      <c t="s">
        <v>27</v>
      </c>
    </row>
    <row r="301" spans="1:5" ht="12.75">
      <c r="A301" s="35" t="s">
        <v>58</v>
      </c>
      <c r="E301" s="39" t="s">
        <v>2954</v>
      </c>
    </row>
    <row r="302" spans="1:5" ht="102">
      <c r="A302" s="35" t="s">
        <v>59</v>
      </c>
      <c r="E302" s="40" t="s">
        <v>2955</v>
      </c>
    </row>
    <row r="303" spans="1:5" ht="12.75">
      <c r="A303" t="s">
        <v>60</v>
      </c>
      <c r="E303" s="39" t="s">
        <v>5</v>
      </c>
    </row>
    <row r="304" spans="1:16" ht="12.75">
      <c r="A304" t="s">
        <v>52</v>
      </c>
      <c s="34" t="s">
        <v>343</v>
      </c>
      <c s="34" t="s">
        <v>2956</v>
      </c>
      <c s="35" t="s">
        <v>5</v>
      </c>
      <c s="6" t="s">
        <v>2957</v>
      </c>
      <c s="36" t="s">
        <v>373</v>
      </c>
      <c s="37">
        <v>2.087</v>
      </c>
      <c s="36">
        <v>0</v>
      </c>
      <c s="36">
        <f>ROUND(G304*H304,6)</f>
      </c>
      <c r="L304" s="38">
        <v>0</v>
      </c>
      <c s="32">
        <f>ROUND(ROUND(L304,2)*ROUND(G304,3),2)</f>
      </c>
      <c s="36" t="s">
        <v>2482</v>
      </c>
      <c>
        <f>(M304*21)/100</f>
      </c>
      <c t="s">
        <v>27</v>
      </c>
    </row>
    <row r="305" spans="1:5" ht="25.5">
      <c r="A305" s="35" t="s">
        <v>58</v>
      </c>
      <c r="E305" s="39" t="s">
        <v>2958</v>
      </c>
    </row>
    <row r="306" spans="1:5" ht="280.5">
      <c r="A306" s="35" t="s">
        <v>59</v>
      </c>
      <c r="E306" s="40" t="s">
        <v>2959</v>
      </c>
    </row>
    <row r="307" spans="1:5" ht="12.75">
      <c r="A307" t="s">
        <v>60</v>
      </c>
      <c r="E307" s="39" t="s">
        <v>5</v>
      </c>
    </row>
    <row r="308" spans="1:16" ht="12.75">
      <c r="A308" t="s">
        <v>52</v>
      </c>
      <c s="34" t="s">
        <v>346</v>
      </c>
      <c s="34" t="s">
        <v>2960</v>
      </c>
      <c s="35" t="s">
        <v>5</v>
      </c>
      <c s="6" t="s">
        <v>2961</v>
      </c>
      <c s="36" t="s">
        <v>80</v>
      </c>
      <c s="37">
        <v>30.75</v>
      </c>
      <c s="36">
        <v>0</v>
      </c>
      <c s="36">
        <f>ROUND(G308*H308,6)</f>
      </c>
      <c r="L308" s="38">
        <v>0</v>
      </c>
      <c s="32">
        <f>ROUND(ROUND(L308,2)*ROUND(G308,3),2)</f>
      </c>
      <c s="36" t="s">
        <v>2482</v>
      </c>
      <c>
        <f>(M308*21)/100</f>
      </c>
      <c t="s">
        <v>27</v>
      </c>
    </row>
    <row r="309" spans="1:5" ht="25.5">
      <c r="A309" s="35" t="s">
        <v>58</v>
      </c>
      <c r="E309" s="39" t="s">
        <v>2962</v>
      </c>
    </row>
    <row r="310" spans="1:5" ht="76.5">
      <c r="A310" s="35" t="s">
        <v>59</v>
      </c>
      <c r="E310" s="40" t="s">
        <v>2963</v>
      </c>
    </row>
    <row r="311" spans="1:5" ht="12.75">
      <c r="A311" t="s">
        <v>60</v>
      </c>
      <c r="E311" s="39" t="s">
        <v>5</v>
      </c>
    </row>
    <row r="312" spans="1:16" ht="25.5">
      <c r="A312" t="s">
        <v>52</v>
      </c>
      <c s="34" t="s">
        <v>352</v>
      </c>
      <c s="34" t="s">
        <v>2964</v>
      </c>
      <c s="35" t="s">
        <v>5</v>
      </c>
      <c s="6" t="s">
        <v>2965</v>
      </c>
      <c s="36" t="s">
        <v>73</v>
      </c>
      <c s="37">
        <v>75</v>
      </c>
      <c s="36">
        <v>0</v>
      </c>
      <c s="36">
        <f>ROUND(G312*H312,6)</f>
      </c>
      <c r="L312" s="38">
        <v>0</v>
      </c>
      <c s="32">
        <f>ROUND(ROUND(L312,2)*ROUND(G312,3),2)</f>
      </c>
      <c s="36" t="s">
        <v>2482</v>
      </c>
      <c>
        <f>(M312*21)/100</f>
      </c>
      <c t="s">
        <v>27</v>
      </c>
    </row>
    <row r="313" spans="1:5" ht="25.5">
      <c r="A313" s="35" t="s">
        <v>58</v>
      </c>
      <c r="E313" s="39" t="s">
        <v>2966</v>
      </c>
    </row>
    <row r="314" spans="1:5" ht="38.25">
      <c r="A314" s="35" t="s">
        <v>59</v>
      </c>
      <c r="E314" s="40" t="s">
        <v>2967</v>
      </c>
    </row>
    <row r="315" spans="1:5" ht="127.5">
      <c r="A315" t="s">
        <v>60</v>
      </c>
      <c r="E315" s="39" t="s">
        <v>2968</v>
      </c>
    </row>
    <row r="316" spans="1:16" ht="12.75">
      <c r="A316" t="s">
        <v>52</v>
      </c>
      <c s="34" t="s">
        <v>175</v>
      </c>
      <c s="34" t="s">
        <v>2969</v>
      </c>
      <c s="35" t="s">
        <v>5</v>
      </c>
      <c s="6" t="s">
        <v>2970</v>
      </c>
      <c s="36" t="s">
        <v>56</v>
      </c>
      <c s="37">
        <v>1.712</v>
      </c>
      <c s="36">
        <v>0</v>
      </c>
      <c s="36">
        <f>ROUND(G316*H316,6)</f>
      </c>
      <c r="L316" s="38">
        <v>0</v>
      </c>
      <c s="32">
        <f>ROUND(ROUND(L316,2)*ROUND(G316,3),2)</f>
      </c>
      <c s="36" t="s">
        <v>2482</v>
      </c>
      <c>
        <f>(M316*21)/100</f>
      </c>
      <c t="s">
        <v>27</v>
      </c>
    </row>
    <row r="317" spans="1:5" ht="38.25">
      <c r="A317" s="35" t="s">
        <v>58</v>
      </c>
      <c r="E317" s="39" t="s">
        <v>2971</v>
      </c>
    </row>
    <row r="318" spans="1:5" ht="63.75">
      <c r="A318" s="35" t="s">
        <v>59</v>
      </c>
      <c r="E318" s="40" t="s">
        <v>2972</v>
      </c>
    </row>
    <row r="319" spans="1:5" ht="12.75">
      <c r="A319" t="s">
        <v>60</v>
      </c>
      <c r="E319" s="39" t="s">
        <v>5</v>
      </c>
    </row>
    <row r="320" spans="1:16" ht="12.75">
      <c r="A320" t="s">
        <v>52</v>
      </c>
      <c s="34" t="s">
        <v>356</v>
      </c>
      <c s="34" t="s">
        <v>2973</v>
      </c>
      <c s="35" t="s">
        <v>5</v>
      </c>
      <c s="6" t="s">
        <v>2974</v>
      </c>
      <c s="36" t="s">
        <v>56</v>
      </c>
      <c s="37">
        <v>13.35</v>
      </c>
      <c s="36">
        <v>0</v>
      </c>
      <c s="36">
        <f>ROUND(G320*H320,6)</f>
      </c>
      <c r="L320" s="38">
        <v>0</v>
      </c>
      <c s="32">
        <f>ROUND(ROUND(L320,2)*ROUND(G320,3),2)</f>
      </c>
      <c s="36" t="s">
        <v>2482</v>
      </c>
      <c>
        <f>(M320*21)/100</f>
      </c>
      <c t="s">
        <v>27</v>
      </c>
    </row>
    <row r="321" spans="1:5" ht="12.75">
      <c r="A321" s="35" t="s">
        <v>58</v>
      </c>
      <c r="E321" s="39" t="s">
        <v>2975</v>
      </c>
    </row>
    <row r="322" spans="1:5" ht="178.5">
      <c r="A322" s="35" t="s">
        <v>59</v>
      </c>
      <c r="E322" s="40" t="s">
        <v>2976</v>
      </c>
    </row>
    <row r="323" spans="1:5" ht="12.75">
      <c r="A323" t="s">
        <v>60</v>
      </c>
      <c r="E323" s="39" t="s">
        <v>5</v>
      </c>
    </row>
    <row r="324" spans="1:16" ht="12.75">
      <c r="A324" t="s">
        <v>52</v>
      </c>
      <c s="34" t="s">
        <v>360</v>
      </c>
      <c s="34" t="s">
        <v>2584</v>
      </c>
      <c s="35" t="s">
        <v>5</v>
      </c>
      <c s="6" t="s">
        <v>2585</v>
      </c>
      <c s="36" t="s">
        <v>73</v>
      </c>
      <c s="37">
        <v>124.68</v>
      </c>
      <c s="36">
        <v>0</v>
      </c>
      <c s="36">
        <f>ROUND(G324*H324,6)</f>
      </c>
      <c r="L324" s="38">
        <v>0</v>
      </c>
      <c s="32">
        <f>ROUND(ROUND(L324,2)*ROUND(G324,3),2)</f>
      </c>
      <c s="36" t="s">
        <v>2482</v>
      </c>
      <c>
        <f>(M324*21)/100</f>
      </c>
      <c t="s">
        <v>27</v>
      </c>
    </row>
    <row r="325" spans="1:5" ht="12.75">
      <c r="A325" s="35" t="s">
        <v>58</v>
      </c>
      <c r="E325" s="39" t="s">
        <v>2586</v>
      </c>
    </row>
    <row r="326" spans="1:5" ht="178.5">
      <c r="A326" s="35" t="s">
        <v>59</v>
      </c>
      <c r="E326" s="40" t="s">
        <v>2977</v>
      </c>
    </row>
    <row r="327" spans="1:5" ht="114.75">
      <c r="A327" t="s">
        <v>60</v>
      </c>
      <c r="E327" s="39" t="s">
        <v>2978</v>
      </c>
    </row>
    <row r="328" spans="1:16" ht="12.75">
      <c r="A328" t="s">
        <v>52</v>
      </c>
      <c s="34" t="s">
        <v>363</v>
      </c>
      <c s="34" t="s">
        <v>2589</v>
      </c>
      <c s="35" t="s">
        <v>5</v>
      </c>
      <c s="6" t="s">
        <v>2590</v>
      </c>
      <c s="36" t="s">
        <v>73</v>
      </c>
      <c s="37">
        <v>124.68</v>
      </c>
      <c s="36">
        <v>0</v>
      </c>
      <c s="36">
        <f>ROUND(G328*H328,6)</f>
      </c>
      <c r="L328" s="38">
        <v>0</v>
      </c>
      <c s="32">
        <f>ROUND(ROUND(L328,2)*ROUND(G328,3),2)</f>
      </c>
      <c s="36" t="s">
        <v>2482</v>
      </c>
      <c>
        <f>(M328*21)/100</f>
      </c>
      <c t="s">
        <v>27</v>
      </c>
    </row>
    <row r="329" spans="1:5" ht="12.75">
      <c r="A329" s="35" t="s">
        <v>58</v>
      </c>
      <c r="E329" s="39" t="s">
        <v>2591</v>
      </c>
    </row>
    <row r="330" spans="1:5" ht="12.75">
      <c r="A330" s="35" t="s">
        <v>59</v>
      </c>
      <c r="E330" s="40" t="s">
        <v>5</v>
      </c>
    </row>
    <row r="331" spans="1:5" ht="114.75">
      <c r="A331" t="s">
        <v>60</v>
      </c>
      <c r="E331" s="39" t="s">
        <v>2978</v>
      </c>
    </row>
    <row r="332" spans="1:16" ht="12.75">
      <c r="A332" t="s">
        <v>52</v>
      </c>
      <c s="34" t="s">
        <v>2979</v>
      </c>
      <c s="34" t="s">
        <v>2980</v>
      </c>
      <c s="35" t="s">
        <v>5</v>
      </c>
      <c s="6" t="s">
        <v>2981</v>
      </c>
      <c s="36" t="s">
        <v>373</v>
      </c>
      <c s="37">
        <v>0.609</v>
      </c>
      <c s="36">
        <v>0</v>
      </c>
      <c s="36">
        <f>ROUND(G332*H332,6)</f>
      </c>
      <c r="L332" s="38">
        <v>0</v>
      </c>
      <c s="32">
        <f>ROUND(ROUND(L332,2)*ROUND(G332,3),2)</f>
      </c>
      <c s="36" t="s">
        <v>2482</v>
      </c>
      <c>
        <f>(M332*21)/100</f>
      </c>
      <c t="s">
        <v>27</v>
      </c>
    </row>
    <row r="333" spans="1:5" ht="25.5">
      <c r="A333" s="35" t="s">
        <v>58</v>
      </c>
      <c r="E333" s="39" t="s">
        <v>2982</v>
      </c>
    </row>
    <row r="334" spans="1:5" ht="178.5">
      <c r="A334" s="35" t="s">
        <v>59</v>
      </c>
      <c r="E334" s="40" t="s">
        <v>2983</v>
      </c>
    </row>
    <row r="335" spans="1:5" ht="12.75">
      <c r="A335" t="s">
        <v>60</v>
      </c>
      <c r="E335" s="39" t="s">
        <v>5</v>
      </c>
    </row>
    <row r="336" spans="1:16" ht="25.5">
      <c r="A336" t="s">
        <v>52</v>
      </c>
      <c s="34" t="s">
        <v>2984</v>
      </c>
      <c s="34" t="s">
        <v>2985</v>
      </c>
      <c s="35" t="s">
        <v>5</v>
      </c>
      <c s="6" t="s">
        <v>2986</v>
      </c>
      <c s="36" t="s">
        <v>73</v>
      </c>
      <c s="37">
        <v>3.02</v>
      </c>
      <c s="36">
        <v>0</v>
      </c>
      <c s="36">
        <f>ROUND(G336*H336,6)</f>
      </c>
      <c r="L336" s="38">
        <v>0</v>
      </c>
      <c s="32">
        <f>ROUND(ROUND(L336,2)*ROUND(G336,3),2)</f>
      </c>
      <c s="36" t="s">
        <v>2482</v>
      </c>
      <c>
        <f>(M336*21)/100</f>
      </c>
      <c t="s">
        <v>27</v>
      </c>
    </row>
    <row r="337" spans="1:5" ht="38.25">
      <c r="A337" s="35" t="s">
        <v>58</v>
      </c>
      <c r="E337" s="39" t="s">
        <v>2987</v>
      </c>
    </row>
    <row r="338" spans="1:5" ht="63.75">
      <c r="A338" s="35" t="s">
        <v>59</v>
      </c>
      <c r="E338" s="40" t="s">
        <v>2988</v>
      </c>
    </row>
    <row r="339" spans="1:5" ht="12.75">
      <c r="A339" t="s">
        <v>60</v>
      </c>
      <c r="E339" s="39" t="s">
        <v>5</v>
      </c>
    </row>
    <row r="340" spans="1:16" ht="12.75">
      <c r="A340" t="s">
        <v>52</v>
      </c>
      <c s="34" t="s">
        <v>2989</v>
      </c>
      <c s="34" t="s">
        <v>2990</v>
      </c>
      <c s="35" t="s">
        <v>5</v>
      </c>
      <c s="6" t="s">
        <v>2991</v>
      </c>
      <c s="36" t="s">
        <v>73</v>
      </c>
      <c s="37">
        <v>6.852</v>
      </c>
      <c s="36">
        <v>0</v>
      </c>
      <c s="36">
        <f>ROUND(G340*H340,6)</f>
      </c>
      <c r="L340" s="38">
        <v>0</v>
      </c>
      <c s="32">
        <f>ROUND(ROUND(L340,2)*ROUND(G340,3),2)</f>
      </c>
      <c s="36" t="s">
        <v>2482</v>
      </c>
      <c>
        <f>(M340*21)/100</f>
      </c>
      <c t="s">
        <v>27</v>
      </c>
    </row>
    <row r="341" spans="1:5" ht="25.5">
      <c r="A341" s="35" t="s">
        <v>58</v>
      </c>
      <c r="E341" s="39" t="s">
        <v>2992</v>
      </c>
    </row>
    <row r="342" spans="1:5" ht="76.5">
      <c r="A342" s="35" t="s">
        <v>59</v>
      </c>
      <c r="E342" s="40" t="s">
        <v>2993</v>
      </c>
    </row>
    <row r="343" spans="1:5" ht="12.75">
      <c r="A343" t="s">
        <v>60</v>
      </c>
      <c r="E343" s="39" t="s">
        <v>2994</v>
      </c>
    </row>
    <row r="344" spans="1:16" ht="12.75">
      <c r="A344" t="s">
        <v>52</v>
      </c>
      <c s="34" t="s">
        <v>2995</v>
      </c>
      <c s="34" t="s">
        <v>2996</v>
      </c>
      <c s="35" t="s">
        <v>5</v>
      </c>
      <c s="6" t="s">
        <v>2997</v>
      </c>
      <c s="36" t="s">
        <v>73</v>
      </c>
      <c s="37">
        <v>100.834</v>
      </c>
      <c s="36">
        <v>0</v>
      </c>
      <c s="36">
        <f>ROUND(G344*H344,6)</f>
      </c>
      <c r="L344" s="38">
        <v>0</v>
      </c>
      <c s="32">
        <f>ROUND(ROUND(L344,2)*ROUND(G344,3),2)</f>
      </c>
      <c s="36" t="s">
        <v>2482</v>
      </c>
      <c>
        <f>(M344*21)/100</f>
      </c>
      <c t="s">
        <v>27</v>
      </c>
    </row>
    <row r="345" spans="1:5" ht="25.5">
      <c r="A345" s="35" t="s">
        <v>58</v>
      </c>
      <c r="E345" s="39" t="s">
        <v>2998</v>
      </c>
    </row>
    <row r="346" spans="1:5" ht="76.5">
      <c r="A346" s="35" t="s">
        <v>59</v>
      </c>
      <c r="E346" s="40" t="s">
        <v>2999</v>
      </c>
    </row>
    <row r="347" spans="1:5" ht="12.75">
      <c r="A347" t="s">
        <v>60</v>
      </c>
      <c r="E347" s="39" t="s">
        <v>2994</v>
      </c>
    </row>
    <row r="348" spans="1:16" ht="12.75">
      <c r="A348" t="s">
        <v>52</v>
      </c>
      <c s="34" t="s">
        <v>3000</v>
      </c>
      <c s="34" t="s">
        <v>3001</v>
      </c>
      <c s="35" t="s">
        <v>5</v>
      </c>
      <c s="6" t="s">
        <v>3002</v>
      </c>
      <c s="36" t="s">
        <v>73</v>
      </c>
      <c s="37">
        <v>55.825</v>
      </c>
      <c s="36">
        <v>0</v>
      </c>
      <c s="36">
        <f>ROUND(G348*H348,6)</f>
      </c>
      <c r="L348" s="38">
        <v>0</v>
      </c>
      <c s="32">
        <f>ROUND(ROUND(L348,2)*ROUND(G348,3),2)</f>
      </c>
      <c s="36" t="s">
        <v>2482</v>
      </c>
      <c>
        <f>(M348*21)/100</f>
      </c>
      <c t="s">
        <v>27</v>
      </c>
    </row>
    <row r="349" spans="1:5" ht="25.5">
      <c r="A349" s="35" t="s">
        <v>58</v>
      </c>
      <c r="E349" s="39" t="s">
        <v>3003</v>
      </c>
    </row>
    <row r="350" spans="1:5" ht="102">
      <c r="A350" s="35" t="s">
        <v>59</v>
      </c>
      <c r="E350" s="40" t="s">
        <v>3004</v>
      </c>
    </row>
    <row r="351" spans="1:5" ht="12.75">
      <c r="A351" t="s">
        <v>60</v>
      </c>
      <c r="E351" s="39" t="s">
        <v>2994</v>
      </c>
    </row>
    <row r="352" spans="1:16" ht="12.75">
      <c r="A352" t="s">
        <v>52</v>
      </c>
      <c s="34" t="s">
        <v>3005</v>
      </c>
      <c s="34" t="s">
        <v>3006</v>
      </c>
      <c s="35" t="s">
        <v>5</v>
      </c>
      <c s="6" t="s">
        <v>3007</v>
      </c>
      <c s="36" t="s">
        <v>73</v>
      </c>
      <c s="37">
        <v>5.427</v>
      </c>
      <c s="36">
        <v>0</v>
      </c>
      <c s="36">
        <f>ROUND(G352*H352,6)</f>
      </c>
      <c r="L352" s="38">
        <v>0</v>
      </c>
      <c s="32">
        <f>ROUND(ROUND(L352,2)*ROUND(G352,3),2)</f>
      </c>
      <c s="36" t="s">
        <v>2482</v>
      </c>
      <c>
        <f>(M352*21)/100</f>
      </c>
      <c t="s">
        <v>27</v>
      </c>
    </row>
    <row r="353" spans="1:5" ht="25.5">
      <c r="A353" s="35" t="s">
        <v>58</v>
      </c>
      <c r="E353" s="39" t="s">
        <v>3008</v>
      </c>
    </row>
    <row r="354" spans="1:5" ht="102">
      <c r="A354" s="35" t="s">
        <v>59</v>
      </c>
      <c r="E354" s="40" t="s">
        <v>3009</v>
      </c>
    </row>
    <row r="355" spans="1:5" ht="12.75">
      <c r="A355" t="s">
        <v>60</v>
      </c>
      <c r="E355" s="39" t="s">
        <v>5</v>
      </c>
    </row>
    <row r="356" spans="1:16" ht="25.5">
      <c r="A356" t="s">
        <v>52</v>
      </c>
      <c s="34" t="s">
        <v>3010</v>
      </c>
      <c s="34" t="s">
        <v>3011</v>
      </c>
      <c s="35" t="s">
        <v>5</v>
      </c>
      <c s="6" t="s">
        <v>3012</v>
      </c>
      <c s="36" t="s">
        <v>373</v>
      </c>
      <c s="37">
        <v>9.863</v>
      </c>
      <c s="36">
        <v>0</v>
      </c>
      <c s="36">
        <f>ROUND(G356*H356,6)</f>
      </c>
      <c r="L356" s="38">
        <v>0</v>
      </c>
      <c s="32">
        <f>ROUND(ROUND(L356,2)*ROUND(G356,3),2)</f>
      </c>
      <c s="36" t="s">
        <v>2482</v>
      </c>
      <c>
        <f>(M356*21)/100</f>
      </c>
      <c t="s">
        <v>27</v>
      </c>
    </row>
    <row r="357" spans="1:5" ht="25.5">
      <c r="A357" s="35" t="s">
        <v>58</v>
      </c>
      <c r="E357" s="39" t="s">
        <v>3013</v>
      </c>
    </row>
    <row r="358" spans="1:5" ht="331.5">
      <c r="A358" s="35" t="s">
        <v>59</v>
      </c>
      <c r="E358" s="40" t="s">
        <v>3014</v>
      </c>
    </row>
    <row r="359" spans="1:5" ht="12.75">
      <c r="A359" t="s">
        <v>60</v>
      </c>
      <c r="E359" s="39" t="s">
        <v>5</v>
      </c>
    </row>
    <row r="360" spans="1:13" ht="12.75">
      <c r="A360" t="s">
        <v>49</v>
      </c>
      <c r="C360" s="31" t="s">
        <v>70</v>
      </c>
      <c r="E360" s="33" t="s">
        <v>1590</v>
      </c>
      <c r="J360" s="32">
        <f>0</f>
      </c>
      <c s="32">
        <f>0</f>
      </c>
      <c s="32">
        <f>0+L361+L365+L369+L373+L377+L381+L385+L389+L393+L397+L401+L405+L409+L413+L417+L421+L425+L429+L433+L437+L441</f>
      </c>
      <c s="32">
        <f>0+M361+M365+M369+M373+M377+M381+M385+M389+M393+M397+M401+M405+M409+M413+M417+M421+M425+M429+M433+M437+M441</f>
      </c>
    </row>
    <row r="361" spans="1:16" ht="12.75">
      <c r="A361" t="s">
        <v>52</v>
      </c>
      <c s="34" t="s">
        <v>122</v>
      </c>
      <c s="34" t="s">
        <v>3015</v>
      </c>
      <c s="35" t="s">
        <v>5</v>
      </c>
      <c s="6" t="s">
        <v>3016</v>
      </c>
      <c s="36" t="s">
        <v>373</v>
      </c>
      <c s="37">
        <v>0.035</v>
      </c>
      <c s="36">
        <v>0</v>
      </c>
      <c s="36">
        <f>ROUND(G361*H361,6)</f>
      </c>
      <c r="L361" s="38">
        <v>0</v>
      </c>
      <c s="32">
        <f>ROUND(ROUND(L361,2)*ROUND(G361,3),2)</f>
      </c>
      <c s="36" t="s">
        <v>2482</v>
      </c>
      <c>
        <f>(M361*21)/100</f>
      </c>
      <c t="s">
        <v>27</v>
      </c>
    </row>
    <row r="362" spans="1:5" ht="12.75">
      <c r="A362" s="35" t="s">
        <v>58</v>
      </c>
      <c r="E362" s="39" t="s">
        <v>3016</v>
      </c>
    </row>
    <row r="363" spans="1:5" ht="63.75">
      <c r="A363" s="35" t="s">
        <v>59</v>
      </c>
      <c r="E363" s="40" t="s">
        <v>3017</v>
      </c>
    </row>
    <row r="364" spans="1:5" ht="12.75">
      <c r="A364" t="s">
        <v>60</v>
      </c>
      <c r="E364" s="39" t="s">
        <v>5</v>
      </c>
    </row>
    <row r="365" spans="1:16" ht="12.75">
      <c r="A365" t="s">
        <v>52</v>
      </c>
      <c s="34" t="s">
        <v>126</v>
      </c>
      <c s="34" t="s">
        <v>3018</v>
      </c>
      <c s="35" t="s">
        <v>5</v>
      </c>
      <c s="6" t="s">
        <v>3019</v>
      </c>
      <c s="36" t="s">
        <v>373</v>
      </c>
      <c s="37">
        <v>0.368</v>
      </c>
      <c s="36">
        <v>0</v>
      </c>
      <c s="36">
        <f>ROUND(G365*H365,6)</f>
      </c>
      <c r="L365" s="38">
        <v>0</v>
      </c>
      <c s="32">
        <f>ROUND(ROUND(L365,2)*ROUND(G365,3),2)</f>
      </c>
      <c s="36" t="s">
        <v>2482</v>
      </c>
      <c>
        <f>(M365*21)/100</f>
      </c>
      <c t="s">
        <v>27</v>
      </c>
    </row>
    <row r="366" spans="1:5" ht="12.75">
      <c r="A366" s="35" t="s">
        <v>58</v>
      </c>
      <c r="E366" s="39" t="s">
        <v>3019</v>
      </c>
    </row>
    <row r="367" spans="1:5" ht="63.75">
      <c r="A367" s="35" t="s">
        <v>59</v>
      </c>
      <c r="E367" s="40" t="s">
        <v>3020</v>
      </c>
    </row>
    <row r="368" spans="1:5" ht="12.75">
      <c r="A368" t="s">
        <v>60</v>
      </c>
      <c r="E368" s="39" t="s">
        <v>5</v>
      </c>
    </row>
    <row r="369" spans="1:16" ht="12.75">
      <c r="A369" t="s">
        <v>52</v>
      </c>
      <c s="34" t="s">
        <v>130</v>
      </c>
      <c s="34" t="s">
        <v>2880</v>
      </c>
      <c s="35" t="s">
        <v>5</v>
      </c>
      <c s="6" t="s">
        <v>2881</v>
      </c>
      <c s="36" t="s">
        <v>373</v>
      </c>
      <c s="37">
        <v>1.813</v>
      </c>
      <c s="36">
        <v>0</v>
      </c>
      <c s="36">
        <f>ROUND(G369*H369,6)</f>
      </c>
      <c r="L369" s="38">
        <v>0</v>
      </c>
      <c s="32">
        <f>ROUND(ROUND(L369,2)*ROUND(G369,3),2)</f>
      </c>
      <c s="36" t="s">
        <v>2482</v>
      </c>
      <c>
        <f>(M369*21)/100</f>
      </c>
      <c t="s">
        <v>27</v>
      </c>
    </row>
    <row r="370" spans="1:5" ht="12.75">
      <c r="A370" s="35" t="s">
        <v>58</v>
      </c>
      <c r="E370" s="39" t="s">
        <v>2881</v>
      </c>
    </row>
    <row r="371" spans="1:5" ht="63.75">
      <c r="A371" s="35" t="s">
        <v>59</v>
      </c>
      <c r="E371" s="40" t="s">
        <v>3021</v>
      </c>
    </row>
    <row r="372" spans="1:5" ht="12.75">
      <c r="A372" t="s">
        <v>60</v>
      </c>
      <c r="E372" s="39" t="s">
        <v>5</v>
      </c>
    </row>
    <row r="373" spans="1:16" ht="12.75">
      <c r="A373" t="s">
        <v>52</v>
      </c>
      <c s="34" t="s">
        <v>134</v>
      </c>
      <c s="34" t="s">
        <v>3022</v>
      </c>
      <c s="35" t="s">
        <v>5</v>
      </c>
      <c s="6" t="s">
        <v>3023</v>
      </c>
      <c s="36" t="s">
        <v>373</v>
      </c>
      <c s="37">
        <v>2.094</v>
      </c>
      <c s="36">
        <v>0</v>
      </c>
      <c s="36">
        <f>ROUND(G373*H373,6)</f>
      </c>
      <c r="L373" s="38">
        <v>0</v>
      </c>
      <c s="32">
        <f>ROUND(ROUND(L373,2)*ROUND(G373,3),2)</f>
      </c>
      <c s="36" t="s">
        <v>2482</v>
      </c>
      <c>
        <f>(M373*21)/100</f>
      </c>
      <c t="s">
        <v>27</v>
      </c>
    </row>
    <row r="374" spans="1:5" ht="12.75">
      <c r="A374" s="35" t="s">
        <v>58</v>
      </c>
      <c r="E374" s="39" t="s">
        <v>3023</v>
      </c>
    </row>
    <row r="375" spans="1:5" ht="63.75">
      <c r="A375" s="35" t="s">
        <v>59</v>
      </c>
      <c r="E375" s="40" t="s">
        <v>3024</v>
      </c>
    </row>
    <row r="376" spans="1:5" ht="12.75">
      <c r="A376" t="s">
        <v>60</v>
      </c>
      <c r="E376" s="39" t="s">
        <v>5</v>
      </c>
    </row>
    <row r="377" spans="1:16" ht="12.75">
      <c r="A377" t="s">
        <v>52</v>
      </c>
      <c s="34" t="s">
        <v>138</v>
      </c>
      <c s="34" t="s">
        <v>3025</v>
      </c>
      <c s="35" t="s">
        <v>5</v>
      </c>
      <c s="6" t="s">
        <v>3026</v>
      </c>
      <c s="36" t="s">
        <v>373</v>
      </c>
      <c s="37">
        <v>0.187</v>
      </c>
      <c s="36">
        <v>0</v>
      </c>
      <c s="36">
        <f>ROUND(G377*H377,6)</f>
      </c>
      <c r="L377" s="38">
        <v>0</v>
      </c>
      <c s="32">
        <f>ROUND(ROUND(L377,2)*ROUND(G377,3),2)</f>
      </c>
      <c s="36" t="s">
        <v>2482</v>
      </c>
      <c>
        <f>(M377*21)/100</f>
      </c>
      <c t="s">
        <v>27</v>
      </c>
    </row>
    <row r="378" spans="1:5" ht="12.75">
      <c r="A378" s="35" t="s">
        <v>58</v>
      </c>
      <c r="E378" s="39" t="s">
        <v>3026</v>
      </c>
    </row>
    <row r="379" spans="1:5" ht="63.75">
      <c r="A379" s="35" t="s">
        <v>59</v>
      </c>
      <c r="E379" s="40" t="s">
        <v>3027</v>
      </c>
    </row>
    <row r="380" spans="1:5" ht="12.75">
      <c r="A380" t="s">
        <v>60</v>
      </c>
      <c r="E380" s="39" t="s">
        <v>5</v>
      </c>
    </row>
    <row r="381" spans="1:16" ht="12.75">
      <c r="A381" t="s">
        <v>52</v>
      </c>
      <c s="34" t="s">
        <v>143</v>
      </c>
      <c s="34" t="s">
        <v>3028</v>
      </c>
      <c s="35" t="s">
        <v>5</v>
      </c>
      <c s="6" t="s">
        <v>3029</v>
      </c>
      <c s="36" t="s">
        <v>373</v>
      </c>
      <c s="37">
        <v>1.433</v>
      </c>
      <c s="36">
        <v>0</v>
      </c>
      <c s="36">
        <f>ROUND(G381*H381,6)</f>
      </c>
      <c r="L381" s="38">
        <v>0</v>
      </c>
      <c s="32">
        <f>ROUND(ROUND(L381,2)*ROUND(G381,3),2)</f>
      </c>
      <c s="36" t="s">
        <v>2482</v>
      </c>
      <c>
        <f>(M381*21)/100</f>
      </c>
      <c t="s">
        <v>27</v>
      </c>
    </row>
    <row r="382" spans="1:5" ht="12.75">
      <c r="A382" s="35" t="s">
        <v>58</v>
      </c>
      <c r="E382" s="39" t="s">
        <v>3029</v>
      </c>
    </row>
    <row r="383" spans="1:5" ht="63.75">
      <c r="A383" s="35" t="s">
        <v>59</v>
      </c>
      <c r="E383" s="40" t="s">
        <v>3030</v>
      </c>
    </row>
    <row r="384" spans="1:5" ht="12.75">
      <c r="A384" t="s">
        <v>60</v>
      </c>
      <c r="E384" s="39" t="s">
        <v>5</v>
      </c>
    </row>
    <row r="385" spans="1:16" ht="12.75">
      <c r="A385" t="s">
        <v>52</v>
      </c>
      <c s="34" t="s">
        <v>151</v>
      </c>
      <c s="34" t="s">
        <v>3031</v>
      </c>
      <c s="35" t="s">
        <v>5</v>
      </c>
      <c s="6" t="s">
        <v>3032</v>
      </c>
      <c s="36" t="s">
        <v>373</v>
      </c>
      <c s="37">
        <v>1.618</v>
      </c>
      <c s="36">
        <v>0</v>
      </c>
      <c s="36">
        <f>ROUND(G385*H385,6)</f>
      </c>
      <c r="L385" s="38">
        <v>0</v>
      </c>
      <c s="32">
        <f>ROUND(ROUND(L385,2)*ROUND(G385,3),2)</f>
      </c>
      <c s="36" t="s">
        <v>2482</v>
      </c>
      <c>
        <f>(M385*21)/100</f>
      </c>
      <c t="s">
        <v>27</v>
      </c>
    </row>
    <row r="386" spans="1:5" ht="12.75">
      <c r="A386" s="35" t="s">
        <v>58</v>
      </c>
      <c r="E386" s="39" t="s">
        <v>3032</v>
      </c>
    </row>
    <row r="387" spans="1:5" ht="63.75">
      <c r="A387" s="35" t="s">
        <v>59</v>
      </c>
      <c r="E387" s="40" t="s">
        <v>3033</v>
      </c>
    </row>
    <row r="388" spans="1:5" ht="12.75">
      <c r="A388" t="s">
        <v>60</v>
      </c>
      <c r="E388" s="39" t="s">
        <v>5</v>
      </c>
    </row>
    <row r="389" spans="1:16" ht="12.75">
      <c r="A389" t="s">
        <v>52</v>
      </c>
      <c s="34" t="s">
        <v>91</v>
      </c>
      <c s="34" t="s">
        <v>3034</v>
      </c>
      <c s="35" t="s">
        <v>5</v>
      </c>
      <c s="6" t="s">
        <v>3035</v>
      </c>
      <c s="36" t="s">
        <v>373</v>
      </c>
      <c s="37">
        <v>0.355</v>
      </c>
      <c s="36">
        <v>0</v>
      </c>
      <c s="36">
        <f>ROUND(G389*H389,6)</f>
      </c>
      <c r="L389" s="38">
        <v>0</v>
      </c>
      <c s="32">
        <f>ROUND(ROUND(L389,2)*ROUND(G389,3),2)</f>
      </c>
      <c s="36" t="s">
        <v>2482</v>
      </c>
      <c>
        <f>(M389*21)/100</f>
      </c>
      <c t="s">
        <v>27</v>
      </c>
    </row>
    <row r="390" spans="1:5" ht="12.75">
      <c r="A390" s="35" t="s">
        <v>58</v>
      </c>
      <c r="E390" s="39" t="s">
        <v>3035</v>
      </c>
    </row>
    <row r="391" spans="1:5" ht="89.25">
      <c r="A391" s="35" t="s">
        <v>59</v>
      </c>
      <c r="E391" s="40" t="s">
        <v>3036</v>
      </c>
    </row>
    <row r="392" spans="1:5" ht="12.75">
      <c r="A392" t="s">
        <v>60</v>
      </c>
      <c r="E392" s="39" t="s">
        <v>5</v>
      </c>
    </row>
    <row r="393" spans="1:16" ht="12.75">
      <c r="A393" t="s">
        <v>52</v>
      </c>
      <c s="34" t="s">
        <v>3037</v>
      </c>
      <c s="34" t="s">
        <v>3038</v>
      </c>
      <c s="35" t="s">
        <v>5</v>
      </c>
      <c s="6" t="s">
        <v>3039</v>
      </c>
      <c s="36" t="s">
        <v>56</v>
      </c>
      <c s="37">
        <v>24.869</v>
      </c>
      <c s="36">
        <v>0</v>
      </c>
      <c s="36">
        <f>ROUND(G393*H393,6)</f>
      </c>
      <c r="L393" s="38">
        <v>0</v>
      </c>
      <c s="32">
        <f>ROUND(ROUND(L393,2)*ROUND(G393,3),2)</f>
      </c>
      <c s="36" t="s">
        <v>2482</v>
      </c>
      <c>
        <f>(M393*21)/100</f>
      </c>
      <c t="s">
        <v>27</v>
      </c>
    </row>
    <row r="394" spans="1:5" ht="38.25">
      <c r="A394" s="35" t="s">
        <v>58</v>
      </c>
      <c r="E394" s="39" t="s">
        <v>3040</v>
      </c>
    </row>
    <row r="395" spans="1:5" ht="51">
      <c r="A395" s="35" t="s">
        <v>59</v>
      </c>
      <c r="E395" s="40" t="s">
        <v>3041</v>
      </c>
    </row>
    <row r="396" spans="1:5" ht="12.75">
      <c r="A396" t="s">
        <v>60</v>
      </c>
      <c r="E396" s="39" t="s">
        <v>5</v>
      </c>
    </row>
    <row r="397" spans="1:16" ht="12.75">
      <c r="A397" t="s">
        <v>52</v>
      </c>
      <c s="34" t="s">
        <v>3042</v>
      </c>
      <c s="34" t="s">
        <v>3043</v>
      </c>
      <c s="35" t="s">
        <v>5</v>
      </c>
      <c s="6" t="s">
        <v>3044</v>
      </c>
      <c s="36" t="s">
        <v>56</v>
      </c>
      <c s="37">
        <v>2.84</v>
      </c>
      <c s="36">
        <v>0</v>
      </c>
      <c s="36">
        <f>ROUND(G397*H397,6)</f>
      </c>
      <c r="L397" s="38">
        <v>0</v>
      </c>
      <c s="32">
        <f>ROUND(ROUND(L397,2)*ROUND(G397,3),2)</f>
      </c>
      <c s="36" t="s">
        <v>2482</v>
      </c>
      <c>
        <f>(M397*21)/100</f>
      </c>
      <c t="s">
        <v>27</v>
      </c>
    </row>
    <row r="398" spans="1:5" ht="38.25">
      <c r="A398" s="35" t="s">
        <v>58</v>
      </c>
      <c r="E398" s="39" t="s">
        <v>3045</v>
      </c>
    </row>
    <row r="399" spans="1:5" ht="102">
      <c r="A399" s="35" t="s">
        <v>59</v>
      </c>
      <c r="E399" s="40" t="s">
        <v>3046</v>
      </c>
    </row>
    <row r="400" spans="1:5" ht="12.75">
      <c r="A400" t="s">
        <v>60</v>
      </c>
      <c r="E400" s="39" t="s">
        <v>5</v>
      </c>
    </row>
    <row r="401" spans="1:16" ht="12.75">
      <c r="A401" t="s">
        <v>52</v>
      </c>
      <c s="34" t="s">
        <v>3047</v>
      </c>
      <c s="34" t="s">
        <v>3048</v>
      </c>
      <c s="35" t="s">
        <v>5</v>
      </c>
      <c s="6" t="s">
        <v>3049</v>
      </c>
      <c s="36" t="s">
        <v>73</v>
      </c>
      <c s="37">
        <v>147.243</v>
      </c>
      <c s="36">
        <v>0</v>
      </c>
      <c s="36">
        <f>ROUND(G401*H401,6)</f>
      </c>
      <c r="L401" s="38">
        <v>0</v>
      </c>
      <c s="32">
        <f>ROUND(ROUND(L401,2)*ROUND(G401,3),2)</f>
      </c>
      <c s="36" t="s">
        <v>2482</v>
      </c>
      <c>
        <f>(M401*21)/100</f>
      </c>
      <c t="s">
        <v>27</v>
      </c>
    </row>
    <row r="402" spans="1:5" ht="25.5">
      <c r="A402" s="35" t="s">
        <v>58</v>
      </c>
      <c r="E402" s="39" t="s">
        <v>3050</v>
      </c>
    </row>
    <row r="403" spans="1:5" ht="51">
      <c r="A403" s="35" t="s">
        <v>59</v>
      </c>
      <c r="E403" s="40" t="s">
        <v>3051</v>
      </c>
    </row>
    <row r="404" spans="1:5" ht="12.75">
      <c r="A404" t="s">
        <v>60</v>
      </c>
      <c r="E404" s="39" t="s">
        <v>5</v>
      </c>
    </row>
    <row r="405" spans="1:16" ht="12.75">
      <c r="A405" t="s">
        <v>52</v>
      </c>
      <c s="34" t="s">
        <v>3052</v>
      </c>
      <c s="34" t="s">
        <v>3053</v>
      </c>
      <c s="35" t="s">
        <v>5</v>
      </c>
      <c s="6" t="s">
        <v>3054</v>
      </c>
      <c s="36" t="s">
        <v>73</v>
      </c>
      <c s="37">
        <v>147.243</v>
      </c>
      <c s="36">
        <v>0</v>
      </c>
      <c s="36">
        <f>ROUND(G405*H405,6)</f>
      </c>
      <c r="L405" s="38">
        <v>0</v>
      </c>
      <c s="32">
        <f>ROUND(ROUND(L405,2)*ROUND(G405,3),2)</f>
      </c>
      <c s="36" t="s">
        <v>2482</v>
      </c>
      <c>
        <f>(M405*21)/100</f>
      </c>
      <c t="s">
        <v>27</v>
      </c>
    </row>
    <row r="406" spans="1:5" ht="25.5">
      <c r="A406" s="35" t="s">
        <v>58</v>
      </c>
      <c r="E406" s="39" t="s">
        <v>3055</v>
      </c>
    </row>
    <row r="407" spans="1:5" ht="12.75">
      <c r="A407" s="35" t="s">
        <v>59</v>
      </c>
      <c r="E407" s="40" t="s">
        <v>5</v>
      </c>
    </row>
    <row r="408" spans="1:5" ht="12.75">
      <c r="A408" t="s">
        <v>60</v>
      </c>
      <c r="E408" s="39" t="s">
        <v>5</v>
      </c>
    </row>
    <row r="409" spans="1:16" ht="25.5">
      <c r="A409" t="s">
        <v>52</v>
      </c>
      <c s="34" t="s">
        <v>3056</v>
      </c>
      <c s="34" t="s">
        <v>3057</v>
      </c>
      <c s="35" t="s">
        <v>5</v>
      </c>
      <c s="6" t="s">
        <v>3058</v>
      </c>
      <c s="36" t="s">
        <v>73</v>
      </c>
      <c s="37">
        <v>124</v>
      </c>
      <c s="36">
        <v>0</v>
      </c>
      <c s="36">
        <f>ROUND(G409*H409,6)</f>
      </c>
      <c r="L409" s="38">
        <v>0</v>
      </c>
      <c s="32">
        <f>ROUND(ROUND(L409,2)*ROUND(G409,3),2)</f>
      </c>
      <c s="36" t="s">
        <v>2482</v>
      </c>
      <c>
        <f>(M409*21)/100</f>
      </c>
      <c t="s">
        <v>27</v>
      </c>
    </row>
    <row r="410" spans="1:5" ht="63.75">
      <c r="A410" s="35" t="s">
        <v>58</v>
      </c>
      <c r="E410" s="39" t="s">
        <v>3059</v>
      </c>
    </row>
    <row r="411" spans="1:5" ht="76.5">
      <c r="A411" s="35" t="s">
        <v>59</v>
      </c>
      <c r="E411" s="40" t="s">
        <v>3060</v>
      </c>
    </row>
    <row r="412" spans="1:5" ht="12.75">
      <c r="A412" t="s">
        <v>60</v>
      </c>
      <c r="E412" s="39" t="s">
        <v>5</v>
      </c>
    </row>
    <row r="413" spans="1:16" ht="12.75">
      <c r="A413" t="s">
        <v>52</v>
      </c>
      <c s="34" t="s">
        <v>3061</v>
      </c>
      <c s="34" t="s">
        <v>3062</v>
      </c>
      <c s="35" t="s">
        <v>5</v>
      </c>
      <c s="6" t="s">
        <v>3063</v>
      </c>
      <c s="36" t="s">
        <v>73</v>
      </c>
      <c s="37">
        <v>147.243</v>
      </c>
      <c s="36">
        <v>0</v>
      </c>
      <c s="36">
        <f>ROUND(G413*H413,6)</f>
      </c>
      <c r="L413" s="38">
        <v>0</v>
      </c>
      <c s="32">
        <f>ROUND(ROUND(L413,2)*ROUND(G413,3),2)</f>
      </c>
      <c s="36" t="s">
        <v>2482</v>
      </c>
      <c>
        <f>(M413*21)/100</f>
      </c>
      <c t="s">
        <v>27</v>
      </c>
    </row>
    <row r="414" spans="1:5" ht="25.5">
      <c r="A414" s="35" t="s">
        <v>58</v>
      </c>
      <c r="E414" s="39" t="s">
        <v>3064</v>
      </c>
    </row>
    <row r="415" spans="1:5" ht="12.75">
      <c r="A415" s="35" t="s">
        <v>59</v>
      </c>
      <c r="E415" s="40" t="s">
        <v>5</v>
      </c>
    </row>
    <row r="416" spans="1:5" ht="12.75">
      <c r="A416" t="s">
        <v>60</v>
      </c>
      <c r="E416" s="39" t="s">
        <v>5</v>
      </c>
    </row>
    <row r="417" spans="1:16" ht="12.75">
      <c r="A417" t="s">
        <v>52</v>
      </c>
      <c s="34" t="s">
        <v>3065</v>
      </c>
      <c s="34" t="s">
        <v>3066</v>
      </c>
      <c s="35" t="s">
        <v>5</v>
      </c>
      <c s="6" t="s">
        <v>3067</v>
      </c>
      <c s="36" t="s">
        <v>73</v>
      </c>
      <c s="37">
        <v>147.243</v>
      </c>
      <c s="36">
        <v>0</v>
      </c>
      <c s="36">
        <f>ROUND(G417*H417,6)</f>
      </c>
      <c r="L417" s="38">
        <v>0</v>
      </c>
      <c s="32">
        <f>ROUND(ROUND(L417,2)*ROUND(G417,3),2)</f>
      </c>
      <c s="36" t="s">
        <v>2482</v>
      </c>
      <c>
        <f>(M417*21)/100</f>
      </c>
      <c t="s">
        <v>27</v>
      </c>
    </row>
    <row r="418" spans="1:5" ht="25.5">
      <c r="A418" s="35" t="s">
        <v>58</v>
      </c>
      <c r="E418" s="39" t="s">
        <v>3068</v>
      </c>
    </row>
    <row r="419" spans="1:5" ht="12.75">
      <c r="A419" s="35" t="s">
        <v>59</v>
      </c>
      <c r="E419" s="40" t="s">
        <v>5</v>
      </c>
    </row>
    <row r="420" spans="1:5" ht="12.75">
      <c r="A420" t="s">
        <v>60</v>
      </c>
      <c r="E420" s="39" t="s">
        <v>5</v>
      </c>
    </row>
    <row r="421" spans="1:16" ht="12.75">
      <c r="A421" t="s">
        <v>52</v>
      </c>
      <c s="34" t="s">
        <v>3069</v>
      </c>
      <c s="34" t="s">
        <v>3070</v>
      </c>
      <c s="35" t="s">
        <v>5</v>
      </c>
      <c s="6" t="s">
        <v>3071</v>
      </c>
      <c s="36" t="s">
        <v>373</v>
      </c>
      <c s="37">
        <v>2.59</v>
      </c>
      <c s="36">
        <v>0</v>
      </c>
      <c s="36">
        <f>ROUND(G421*H421,6)</f>
      </c>
      <c r="L421" s="38">
        <v>0</v>
      </c>
      <c s="32">
        <f>ROUND(ROUND(L421,2)*ROUND(G421,3),2)</f>
      </c>
      <c s="36" t="s">
        <v>2482</v>
      </c>
      <c>
        <f>(M421*21)/100</f>
      </c>
      <c t="s">
        <v>27</v>
      </c>
    </row>
    <row r="422" spans="1:5" ht="51">
      <c r="A422" s="35" t="s">
        <v>58</v>
      </c>
      <c r="E422" s="39" t="s">
        <v>3072</v>
      </c>
    </row>
    <row r="423" spans="1:5" ht="51">
      <c r="A423" s="35" t="s">
        <v>59</v>
      </c>
      <c r="E423" s="40" t="s">
        <v>3073</v>
      </c>
    </row>
    <row r="424" spans="1:5" ht="12.75">
      <c r="A424" t="s">
        <v>60</v>
      </c>
      <c r="E424" s="39" t="s">
        <v>5</v>
      </c>
    </row>
    <row r="425" spans="1:16" ht="25.5">
      <c r="A425" t="s">
        <v>52</v>
      </c>
      <c s="34" t="s">
        <v>3074</v>
      </c>
      <c s="34" t="s">
        <v>3075</v>
      </c>
      <c s="35" t="s">
        <v>5</v>
      </c>
      <c s="6" t="s">
        <v>3076</v>
      </c>
      <c s="36" t="s">
        <v>373</v>
      </c>
      <c s="37">
        <v>6.586</v>
      </c>
      <c s="36">
        <v>0</v>
      </c>
      <c s="36">
        <f>ROUND(G425*H425,6)</f>
      </c>
      <c r="L425" s="38">
        <v>0</v>
      </c>
      <c s="32">
        <f>ROUND(ROUND(L425,2)*ROUND(G425,3),2)</f>
      </c>
      <c s="36" t="s">
        <v>2482</v>
      </c>
      <c>
        <f>(M425*21)/100</f>
      </c>
      <c t="s">
        <v>27</v>
      </c>
    </row>
    <row r="426" spans="1:5" ht="25.5">
      <c r="A426" s="35" t="s">
        <v>58</v>
      </c>
      <c r="E426" s="39" t="s">
        <v>3077</v>
      </c>
    </row>
    <row r="427" spans="1:5" ht="12.75">
      <c r="A427" s="35" t="s">
        <v>59</v>
      </c>
      <c r="E427" s="40" t="s">
        <v>5</v>
      </c>
    </row>
    <row r="428" spans="1:5" ht="12.75">
      <c r="A428" t="s">
        <v>60</v>
      </c>
      <c r="E428" s="39" t="s">
        <v>5</v>
      </c>
    </row>
    <row r="429" spans="1:16" ht="12.75">
      <c r="A429" t="s">
        <v>52</v>
      </c>
      <c s="34" t="s">
        <v>3078</v>
      </c>
      <c s="34" t="s">
        <v>3079</v>
      </c>
      <c s="35" t="s">
        <v>5</v>
      </c>
      <c s="6" t="s">
        <v>3080</v>
      </c>
      <c s="36" t="s">
        <v>56</v>
      </c>
      <c s="37">
        <v>26.31</v>
      </c>
      <c s="36">
        <v>0</v>
      </c>
      <c s="36">
        <f>ROUND(G429*H429,6)</f>
      </c>
      <c r="L429" s="38">
        <v>0</v>
      </c>
      <c s="32">
        <f>ROUND(ROUND(L429,2)*ROUND(G429,3),2)</f>
      </c>
      <c s="36" t="s">
        <v>2482</v>
      </c>
      <c>
        <f>(M429*21)/100</f>
      </c>
      <c t="s">
        <v>27</v>
      </c>
    </row>
    <row r="430" spans="1:5" ht="12.75">
      <c r="A430" s="35" t="s">
        <v>58</v>
      </c>
      <c r="E430" s="39" t="s">
        <v>3081</v>
      </c>
    </row>
    <row r="431" spans="1:5" ht="153">
      <c r="A431" s="35" t="s">
        <v>59</v>
      </c>
      <c r="E431" s="40" t="s">
        <v>3082</v>
      </c>
    </row>
    <row r="432" spans="1:5" ht="12.75">
      <c r="A432" t="s">
        <v>60</v>
      </c>
      <c r="E432" s="39" t="s">
        <v>5</v>
      </c>
    </row>
    <row r="433" spans="1:16" ht="12.75">
      <c r="A433" t="s">
        <v>52</v>
      </c>
      <c s="34" t="s">
        <v>3083</v>
      </c>
      <c s="34" t="s">
        <v>3084</v>
      </c>
      <c s="35" t="s">
        <v>5</v>
      </c>
      <c s="6" t="s">
        <v>3085</v>
      </c>
      <c s="36" t="s">
        <v>73</v>
      </c>
      <c s="37">
        <v>134.04</v>
      </c>
      <c s="36">
        <v>0</v>
      </c>
      <c s="36">
        <f>ROUND(G433*H433,6)</f>
      </c>
      <c r="L433" s="38">
        <v>0</v>
      </c>
      <c s="32">
        <f>ROUND(ROUND(L433,2)*ROUND(G433,3),2)</f>
      </c>
      <c s="36" t="s">
        <v>2482</v>
      </c>
      <c>
        <f>(M433*21)/100</f>
      </c>
      <c t="s">
        <v>27</v>
      </c>
    </row>
    <row r="434" spans="1:5" ht="12.75">
      <c r="A434" s="35" t="s">
        <v>58</v>
      </c>
      <c r="E434" s="39" t="s">
        <v>3086</v>
      </c>
    </row>
    <row r="435" spans="1:5" ht="153">
      <c r="A435" s="35" t="s">
        <v>59</v>
      </c>
      <c r="E435" s="40" t="s">
        <v>3087</v>
      </c>
    </row>
    <row r="436" spans="1:5" ht="12.75">
      <c r="A436" t="s">
        <v>60</v>
      </c>
      <c r="E436" s="39" t="s">
        <v>5</v>
      </c>
    </row>
    <row r="437" spans="1:16" ht="12.75">
      <c r="A437" t="s">
        <v>52</v>
      </c>
      <c s="34" t="s">
        <v>50</v>
      </c>
      <c s="34" t="s">
        <v>3088</v>
      </c>
      <c s="35" t="s">
        <v>5</v>
      </c>
      <c s="6" t="s">
        <v>3089</v>
      </c>
      <c s="36" t="s">
        <v>73</v>
      </c>
      <c s="37">
        <v>134.04</v>
      </c>
      <c s="36">
        <v>0</v>
      </c>
      <c s="36">
        <f>ROUND(G437*H437,6)</f>
      </c>
      <c r="L437" s="38">
        <v>0</v>
      </c>
      <c s="32">
        <f>ROUND(ROUND(L437,2)*ROUND(G437,3),2)</f>
      </c>
      <c s="36" t="s">
        <v>2482</v>
      </c>
      <c>
        <f>(M437*21)/100</f>
      </c>
      <c t="s">
        <v>27</v>
      </c>
    </row>
    <row r="438" spans="1:5" ht="12.75">
      <c r="A438" s="35" t="s">
        <v>58</v>
      </c>
      <c r="E438" s="39" t="s">
        <v>3090</v>
      </c>
    </row>
    <row r="439" spans="1:5" ht="12.75">
      <c r="A439" s="35" t="s">
        <v>59</v>
      </c>
      <c r="E439" s="40" t="s">
        <v>5</v>
      </c>
    </row>
    <row r="440" spans="1:5" ht="12.75">
      <c r="A440" t="s">
        <v>60</v>
      </c>
      <c r="E440" s="39" t="s">
        <v>5</v>
      </c>
    </row>
    <row r="441" spans="1:16" ht="12.75">
      <c r="A441" t="s">
        <v>52</v>
      </c>
      <c s="34" t="s">
        <v>3091</v>
      </c>
      <c s="34" t="s">
        <v>3092</v>
      </c>
      <c s="35" t="s">
        <v>5</v>
      </c>
      <c s="6" t="s">
        <v>3093</v>
      </c>
      <c s="36" t="s">
        <v>373</v>
      </c>
      <c s="37">
        <v>2.248</v>
      </c>
      <c s="36">
        <v>0</v>
      </c>
      <c s="36">
        <f>ROUND(G441*H441,6)</f>
      </c>
      <c r="L441" s="38">
        <v>0</v>
      </c>
      <c s="32">
        <f>ROUND(ROUND(L441,2)*ROUND(G441,3),2)</f>
      </c>
      <c s="36" t="s">
        <v>2482</v>
      </c>
      <c>
        <f>(M441*21)/100</f>
      </c>
      <c t="s">
        <v>27</v>
      </c>
    </row>
    <row r="442" spans="1:5" ht="12.75">
      <c r="A442" s="35" t="s">
        <v>58</v>
      </c>
      <c r="E442" s="39" t="s">
        <v>3094</v>
      </c>
    </row>
    <row r="443" spans="1:5" ht="51">
      <c r="A443" s="35" t="s">
        <v>59</v>
      </c>
      <c r="E443" s="40" t="s">
        <v>3095</v>
      </c>
    </row>
    <row r="444" spans="1:5" ht="12.75">
      <c r="A444" t="s">
        <v>60</v>
      </c>
      <c r="E444" s="39" t="s">
        <v>5</v>
      </c>
    </row>
    <row r="445" spans="1:13" ht="12.75">
      <c r="A445" t="s">
        <v>49</v>
      </c>
      <c r="C445" s="31" t="s">
        <v>115</v>
      </c>
      <c r="E445" s="33" t="s">
        <v>2601</v>
      </c>
      <c r="J445" s="32">
        <f>0</f>
      </c>
      <c s="32">
        <f>0</f>
      </c>
      <c s="32">
        <f>0+L446+L450+L454+L458+L462+L466+L470+L474+L478+L482+L486+L490+L494+L498+L502+L506+L510+L514+L518+L522+L526+L530+L534+L538+L542+L546+L550+L554+L558+L562+L566+L570</f>
      </c>
      <c s="32">
        <f>0+M446+M450+M454+M458+M462+M466+M470+M474+M478+M482+M486+M490+M494+M498+M502+M506+M510+M514+M518+M522+M526+M530+M534+M538+M542+M546+M550+M554+M558+M562+M566+M570</f>
      </c>
    </row>
    <row r="446" spans="1:16" ht="12.75">
      <c r="A446" t="s">
        <v>52</v>
      </c>
      <c s="34" t="s">
        <v>267</v>
      </c>
      <c s="34" t="s">
        <v>3096</v>
      </c>
      <c s="35" t="s">
        <v>5</v>
      </c>
      <c s="6" t="s">
        <v>3097</v>
      </c>
      <c s="36" t="s">
        <v>73</v>
      </c>
      <c s="37">
        <v>26.961</v>
      </c>
      <c s="36">
        <v>0</v>
      </c>
      <c s="36">
        <f>ROUND(G446*H446,6)</f>
      </c>
      <c r="L446" s="38">
        <v>0</v>
      </c>
      <c s="32">
        <f>ROUND(ROUND(L446,2)*ROUND(G446,3),2)</f>
      </c>
      <c s="36" t="s">
        <v>2482</v>
      </c>
      <c>
        <f>(M446*21)/100</f>
      </c>
      <c t="s">
        <v>27</v>
      </c>
    </row>
    <row r="447" spans="1:5" ht="12.75">
      <c r="A447" s="35" t="s">
        <v>58</v>
      </c>
      <c r="E447" s="39" t="s">
        <v>3097</v>
      </c>
    </row>
    <row r="448" spans="1:5" ht="63.75">
      <c r="A448" s="35" t="s">
        <v>59</v>
      </c>
      <c r="E448" s="40" t="s">
        <v>3098</v>
      </c>
    </row>
    <row r="449" spans="1:5" ht="12.75">
      <c r="A449" t="s">
        <v>60</v>
      </c>
      <c r="E449" s="39" t="s">
        <v>5</v>
      </c>
    </row>
    <row r="450" spans="1:16" ht="12.75">
      <c r="A450" t="s">
        <v>52</v>
      </c>
      <c s="34" t="s">
        <v>271</v>
      </c>
      <c s="34" t="s">
        <v>3099</v>
      </c>
      <c s="35" t="s">
        <v>5</v>
      </c>
      <c s="6" t="s">
        <v>3100</v>
      </c>
      <c s="36" t="s">
        <v>73</v>
      </c>
      <c s="37">
        <v>1.188</v>
      </c>
      <c s="36">
        <v>0</v>
      </c>
      <c s="36">
        <f>ROUND(G450*H450,6)</f>
      </c>
      <c r="L450" s="38">
        <v>0</v>
      </c>
      <c s="32">
        <f>ROUND(ROUND(L450,2)*ROUND(G450,3),2)</f>
      </c>
      <c s="36" t="s">
        <v>2482</v>
      </c>
      <c>
        <f>(M450*21)/100</f>
      </c>
      <c t="s">
        <v>27</v>
      </c>
    </row>
    <row r="451" spans="1:5" ht="12.75">
      <c r="A451" s="35" t="s">
        <v>58</v>
      </c>
      <c r="E451" s="39" t="s">
        <v>3100</v>
      </c>
    </row>
    <row r="452" spans="1:5" ht="63.75">
      <c r="A452" s="35" t="s">
        <v>59</v>
      </c>
      <c r="E452" s="40" t="s">
        <v>3101</v>
      </c>
    </row>
    <row r="453" spans="1:5" ht="12.75">
      <c r="A453" t="s">
        <v>60</v>
      </c>
      <c r="E453" s="39" t="s">
        <v>5</v>
      </c>
    </row>
    <row r="454" spans="1:16" ht="12.75">
      <c r="A454" t="s">
        <v>52</v>
      </c>
      <c s="34" t="s">
        <v>275</v>
      </c>
      <c s="34" t="s">
        <v>3102</v>
      </c>
      <c s="35" t="s">
        <v>5</v>
      </c>
      <c s="6" t="s">
        <v>3103</v>
      </c>
      <c s="36" t="s">
        <v>73</v>
      </c>
      <c s="37">
        <v>0.253</v>
      </c>
      <c s="36">
        <v>0</v>
      </c>
      <c s="36">
        <f>ROUND(G454*H454,6)</f>
      </c>
      <c r="L454" s="38">
        <v>0</v>
      </c>
      <c s="32">
        <f>ROUND(ROUND(L454,2)*ROUND(G454,3),2)</f>
      </c>
      <c s="36" t="s">
        <v>2482</v>
      </c>
      <c>
        <f>(M454*21)/100</f>
      </c>
      <c t="s">
        <v>27</v>
      </c>
    </row>
    <row r="455" spans="1:5" ht="12.75">
      <c r="A455" s="35" t="s">
        <v>58</v>
      </c>
      <c r="E455" s="39" t="s">
        <v>3103</v>
      </c>
    </row>
    <row r="456" spans="1:5" ht="63.75">
      <c r="A456" s="35" t="s">
        <v>59</v>
      </c>
      <c r="E456" s="40" t="s">
        <v>3104</v>
      </c>
    </row>
    <row r="457" spans="1:5" ht="12.75">
      <c r="A457" t="s">
        <v>60</v>
      </c>
      <c r="E457" s="39" t="s">
        <v>5</v>
      </c>
    </row>
    <row r="458" spans="1:16" ht="12.75">
      <c r="A458" t="s">
        <v>52</v>
      </c>
      <c s="34" t="s">
        <v>279</v>
      </c>
      <c s="34" t="s">
        <v>3105</v>
      </c>
      <c s="35" t="s">
        <v>5</v>
      </c>
      <c s="6" t="s">
        <v>3106</v>
      </c>
      <c s="36" t="s">
        <v>73</v>
      </c>
      <c s="37">
        <v>51.469</v>
      </c>
      <c s="36">
        <v>0</v>
      </c>
      <c s="36">
        <f>ROUND(G458*H458,6)</f>
      </c>
      <c r="L458" s="38">
        <v>0</v>
      </c>
      <c s="32">
        <f>ROUND(ROUND(L458,2)*ROUND(G458,3),2)</f>
      </c>
      <c s="36" t="s">
        <v>2482</v>
      </c>
      <c>
        <f>(M458*21)/100</f>
      </c>
      <c t="s">
        <v>27</v>
      </c>
    </row>
    <row r="459" spans="1:5" ht="12.75">
      <c r="A459" s="35" t="s">
        <v>58</v>
      </c>
      <c r="E459" s="39" t="s">
        <v>3106</v>
      </c>
    </row>
    <row r="460" spans="1:5" ht="63.75">
      <c r="A460" s="35" t="s">
        <v>59</v>
      </c>
      <c r="E460" s="40" t="s">
        <v>3107</v>
      </c>
    </row>
    <row r="461" spans="1:5" ht="12.75">
      <c r="A461" t="s">
        <v>60</v>
      </c>
      <c r="E461" s="39" t="s">
        <v>5</v>
      </c>
    </row>
    <row r="462" spans="1:16" ht="12.75">
      <c r="A462" t="s">
        <v>52</v>
      </c>
      <c s="34" t="s">
        <v>283</v>
      </c>
      <c s="34" t="s">
        <v>3108</v>
      </c>
      <c s="35" t="s">
        <v>5</v>
      </c>
      <c s="6" t="s">
        <v>3109</v>
      </c>
      <c s="36" t="s">
        <v>73</v>
      </c>
      <c s="37">
        <v>12.001</v>
      </c>
      <c s="36">
        <v>0</v>
      </c>
      <c s="36">
        <f>ROUND(G462*H462,6)</f>
      </c>
      <c r="L462" s="38">
        <v>0</v>
      </c>
      <c s="32">
        <f>ROUND(ROUND(L462,2)*ROUND(G462,3),2)</f>
      </c>
      <c s="36" t="s">
        <v>2482</v>
      </c>
      <c>
        <f>(M462*21)/100</f>
      </c>
      <c t="s">
        <v>27</v>
      </c>
    </row>
    <row r="463" spans="1:5" ht="12.75">
      <c r="A463" s="35" t="s">
        <v>58</v>
      </c>
      <c r="E463" s="39" t="s">
        <v>3109</v>
      </c>
    </row>
    <row r="464" spans="1:5" ht="63.75">
      <c r="A464" s="35" t="s">
        <v>59</v>
      </c>
      <c r="E464" s="40" t="s">
        <v>3110</v>
      </c>
    </row>
    <row r="465" spans="1:5" ht="12.75">
      <c r="A465" t="s">
        <v>60</v>
      </c>
      <c r="E465" s="39" t="s">
        <v>5</v>
      </c>
    </row>
    <row r="466" spans="1:16" ht="12.75">
      <c r="A466" t="s">
        <v>52</v>
      </c>
      <c s="34" t="s">
        <v>287</v>
      </c>
      <c s="34" t="s">
        <v>3111</v>
      </c>
      <c s="35" t="s">
        <v>5</v>
      </c>
      <c s="6" t="s">
        <v>3112</v>
      </c>
      <c s="36" t="s">
        <v>73</v>
      </c>
      <c s="37">
        <v>9.889</v>
      </c>
      <c s="36">
        <v>0</v>
      </c>
      <c s="36">
        <f>ROUND(G466*H466,6)</f>
      </c>
      <c r="L466" s="38">
        <v>0</v>
      </c>
      <c s="32">
        <f>ROUND(ROUND(L466,2)*ROUND(G466,3),2)</f>
      </c>
      <c s="36" t="s">
        <v>2482</v>
      </c>
      <c>
        <f>(M466*21)/100</f>
      </c>
      <c t="s">
        <v>27</v>
      </c>
    </row>
    <row r="467" spans="1:5" ht="12.75">
      <c r="A467" s="35" t="s">
        <v>58</v>
      </c>
      <c r="E467" s="39" t="s">
        <v>3112</v>
      </c>
    </row>
    <row r="468" spans="1:5" ht="63.75">
      <c r="A468" s="35" t="s">
        <v>59</v>
      </c>
      <c r="E468" s="40" t="s">
        <v>3113</v>
      </c>
    </row>
    <row r="469" spans="1:5" ht="12.75">
      <c r="A469" t="s">
        <v>60</v>
      </c>
      <c r="E469" s="39" t="s">
        <v>5</v>
      </c>
    </row>
    <row r="470" spans="1:16" ht="12.75">
      <c r="A470" t="s">
        <v>52</v>
      </c>
      <c s="34" t="s">
        <v>291</v>
      </c>
      <c s="34" t="s">
        <v>3114</v>
      </c>
      <c s="35" t="s">
        <v>5</v>
      </c>
      <c s="6" t="s">
        <v>3115</v>
      </c>
      <c s="36" t="s">
        <v>73</v>
      </c>
      <c s="37">
        <v>25.223</v>
      </c>
      <c s="36">
        <v>0</v>
      </c>
      <c s="36">
        <f>ROUND(G470*H470,6)</f>
      </c>
      <c r="L470" s="38">
        <v>0</v>
      </c>
      <c s="32">
        <f>ROUND(ROUND(L470,2)*ROUND(G470,3),2)</f>
      </c>
      <c s="36" t="s">
        <v>2482</v>
      </c>
      <c>
        <f>(M470*21)/100</f>
      </c>
      <c t="s">
        <v>27</v>
      </c>
    </row>
    <row r="471" spans="1:5" ht="12.75">
      <c r="A471" s="35" t="s">
        <v>58</v>
      </c>
      <c r="E471" s="39" t="s">
        <v>3115</v>
      </c>
    </row>
    <row r="472" spans="1:5" ht="63.75">
      <c r="A472" s="35" t="s">
        <v>59</v>
      </c>
      <c r="E472" s="40" t="s">
        <v>3116</v>
      </c>
    </row>
    <row r="473" spans="1:5" ht="12.75">
      <c r="A473" t="s">
        <v>60</v>
      </c>
      <c r="E473" s="39" t="s">
        <v>5</v>
      </c>
    </row>
    <row r="474" spans="1:16" ht="25.5">
      <c r="A474" t="s">
        <v>52</v>
      </c>
      <c s="34" t="s">
        <v>3117</v>
      </c>
      <c s="34" t="s">
        <v>3118</v>
      </c>
      <c s="35" t="s">
        <v>5</v>
      </c>
      <c s="6" t="s">
        <v>3119</v>
      </c>
      <c s="36" t="s">
        <v>73</v>
      </c>
      <c s="37">
        <v>171.22</v>
      </c>
      <c s="36">
        <v>0</v>
      </c>
      <c s="36">
        <f>ROUND(G474*H474,6)</f>
      </c>
      <c r="L474" s="38">
        <v>0</v>
      </c>
      <c s="32">
        <f>ROUND(ROUND(L474,2)*ROUND(G474,3),2)</f>
      </c>
      <c s="36" t="s">
        <v>2482</v>
      </c>
      <c>
        <f>(M474*21)/100</f>
      </c>
      <c t="s">
        <v>27</v>
      </c>
    </row>
    <row r="475" spans="1:5" ht="38.25">
      <c r="A475" s="35" t="s">
        <v>58</v>
      </c>
      <c r="E475" s="39" t="s">
        <v>3120</v>
      </c>
    </row>
    <row r="476" spans="1:5" ht="102">
      <c r="A476" s="35" t="s">
        <v>59</v>
      </c>
      <c r="E476" s="40" t="s">
        <v>3121</v>
      </c>
    </row>
    <row r="477" spans="1:5" ht="12.75">
      <c r="A477" t="s">
        <v>60</v>
      </c>
      <c r="E477" s="39" t="s">
        <v>5</v>
      </c>
    </row>
    <row r="478" spans="1:16" ht="12.75">
      <c r="A478" t="s">
        <v>52</v>
      </c>
      <c s="34" t="s">
        <v>3122</v>
      </c>
      <c s="34" t="s">
        <v>3123</v>
      </c>
      <c s="35" t="s">
        <v>5</v>
      </c>
      <c s="6" t="s">
        <v>3124</v>
      </c>
      <c s="36" t="s">
        <v>73</v>
      </c>
      <c s="37">
        <v>1457.498</v>
      </c>
      <c s="36">
        <v>0</v>
      </c>
      <c s="36">
        <f>ROUND(G478*H478,6)</f>
      </c>
      <c r="L478" s="38">
        <v>0</v>
      </c>
      <c s="32">
        <f>ROUND(ROUND(L478,2)*ROUND(G478,3),2)</f>
      </c>
      <c s="36" t="s">
        <v>2482</v>
      </c>
      <c>
        <f>(M478*21)/100</f>
      </c>
      <c t="s">
        <v>27</v>
      </c>
    </row>
    <row r="479" spans="1:5" ht="25.5">
      <c r="A479" s="35" t="s">
        <v>58</v>
      </c>
      <c r="E479" s="39" t="s">
        <v>3125</v>
      </c>
    </row>
    <row r="480" spans="1:5" ht="357">
      <c r="A480" s="35" t="s">
        <v>59</v>
      </c>
      <c r="E480" s="40" t="s">
        <v>3126</v>
      </c>
    </row>
    <row r="481" spans="1:5" ht="12.75">
      <c r="A481" t="s">
        <v>60</v>
      </c>
      <c r="E481" s="39" t="s">
        <v>5</v>
      </c>
    </row>
    <row r="482" spans="1:16" ht="12.75">
      <c r="A482" t="s">
        <v>52</v>
      </c>
      <c s="34" t="s">
        <v>3127</v>
      </c>
      <c s="34" t="s">
        <v>3128</v>
      </c>
      <c s="35" t="s">
        <v>5</v>
      </c>
      <c s="6" t="s">
        <v>3129</v>
      </c>
      <c s="36" t="s">
        <v>73</v>
      </c>
      <c s="37">
        <v>170.447</v>
      </c>
      <c s="36">
        <v>0</v>
      </c>
      <c s="36">
        <f>ROUND(G482*H482,6)</f>
      </c>
      <c r="L482" s="38">
        <v>0</v>
      </c>
      <c s="32">
        <f>ROUND(ROUND(L482,2)*ROUND(G482,3),2)</f>
      </c>
      <c s="36" t="s">
        <v>350</v>
      </c>
      <c>
        <f>(M482*21)/100</f>
      </c>
      <c t="s">
        <v>27</v>
      </c>
    </row>
    <row r="483" spans="1:5" ht="12.75">
      <c r="A483" s="35" t="s">
        <v>58</v>
      </c>
      <c r="E483" s="39" t="s">
        <v>3129</v>
      </c>
    </row>
    <row r="484" spans="1:5" ht="63.75">
      <c r="A484" s="35" t="s">
        <v>59</v>
      </c>
      <c r="E484" s="40" t="s">
        <v>3130</v>
      </c>
    </row>
    <row r="485" spans="1:5" ht="12.75">
      <c r="A485" t="s">
        <v>60</v>
      </c>
      <c r="E485" s="39" t="s">
        <v>5</v>
      </c>
    </row>
    <row r="486" spans="1:16" ht="12.75">
      <c r="A486" t="s">
        <v>52</v>
      </c>
      <c s="34" t="s">
        <v>3131</v>
      </c>
      <c s="34" t="s">
        <v>3132</v>
      </c>
      <c s="35" t="s">
        <v>5</v>
      </c>
      <c s="6" t="s">
        <v>3133</v>
      </c>
      <c s="36" t="s">
        <v>73</v>
      </c>
      <c s="37">
        <v>549.199</v>
      </c>
      <c s="36">
        <v>0</v>
      </c>
      <c s="36">
        <f>ROUND(G486*H486,6)</f>
      </c>
      <c r="L486" s="38">
        <v>0</v>
      </c>
      <c s="32">
        <f>ROUND(ROUND(L486,2)*ROUND(G486,3),2)</f>
      </c>
      <c s="36" t="s">
        <v>2482</v>
      </c>
      <c>
        <f>(M486*21)/100</f>
      </c>
      <c t="s">
        <v>27</v>
      </c>
    </row>
    <row r="487" spans="1:5" ht="25.5">
      <c r="A487" s="35" t="s">
        <v>58</v>
      </c>
      <c r="E487" s="39" t="s">
        <v>3134</v>
      </c>
    </row>
    <row r="488" spans="1:5" ht="76.5">
      <c r="A488" s="35" t="s">
        <v>59</v>
      </c>
      <c r="E488" s="40" t="s">
        <v>3135</v>
      </c>
    </row>
    <row r="489" spans="1:5" ht="12.75">
      <c r="A489" t="s">
        <v>60</v>
      </c>
      <c r="E489" s="39" t="s">
        <v>5</v>
      </c>
    </row>
    <row r="490" spans="1:16" ht="12.75">
      <c r="A490" t="s">
        <v>52</v>
      </c>
      <c s="34" t="s">
        <v>3136</v>
      </c>
      <c s="34" t="s">
        <v>3137</v>
      </c>
      <c s="35" t="s">
        <v>5</v>
      </c>
      <c s="6" t="s">
        <v>3138</v>
      </c>
      <c s="36" t="s">
        <v>73</v>
      </c>
      <c s="37">
        <v>549.199</v>
      </c>
      <c s="36">
        <v>0</v>
      </c>
      <c s="36">
        <f>ROUND(G490*H490,6)</f>
      </c>
      <c r="L490" s="38">
        <v>0</v>
      </c>
      <c s="32">
        <f>ROUND(ROUND(L490,2)*ROUND(G490,3),2)</f>
      </c>
      <c s="36" t="s">
        <v>2482</v>
      </c>
      <c>
        <f>(M490*21)/100</f>
      </c>
      <c t="s">
        <v>27</v>
      </c>
    </row>
    <row r="491" spans="1:5" ht="25.5">
      <c r="A491" s="35" t="s">
        <v>58</v>
      </c>
      <c r="E491" s="39" t="s">
        <v>3139</v>
      </c>
    </row>
    <row r="492" spans="1:5" ht="76.5">
      <c r="A492" s="35" t="s">
        <v>59</v>
      </c>
      <c r="E492" s="40" t="s">
        <v>3140</v>
      </c>
    </row>
    <row r="493" spans="1:5" ht="12.75">
      <c r="A493" t="s">
        <v>60</v>
      </c>
      <c r="E493" s="39" t="s">
        <v>5</v>
      </c>
    </row>
    <row r="494" spans="1:16" ht="25.5">
      <c r="A494" t="s">
        <v>52</v>
      </c>
      <c s="34" t="s">
        <v>3141</v>
      </c>
      <c s="34" t="s">
        <v>3142</v>
      </c>
      <c s="35" t="s">
        <v>5</v>
      </c>
      <c s="6" t="s">
        <v>3143</v>
      </c>
      <c s="36" t="s">
        <v>73</v>
      </c>
      <c s="37">
        <v>25.82</v>
      </c>
      <c s="36">
        <v>0</v>
      </c>
      <c s="36">
        <f>ROUND(G494*H494,6)</f>
      </c>
      <c r="L494" s="38">
        <v>0</v>
      </c>
      <c s="32">
        <f>ROUND(ROUND(L494,2)*ROUND(G494,3),2)</f>
      </c>
      <c s="36" t="s">
        <v>2482</v>
      </c>
      <c>
        <f>(M494*21)/100</f>
      </c>
      <c t="s">
        <v>27</v>
      </c>
    </row>
    <row r="495" spans="1:5" ht="38.25">
      <c r="A495" s="35" t="s">
        <v>58</v>
      </c>
      <c r="E495" s="39" t="s">
        <v>3144</v>
      </c>
    </row>
    <row r="496" spans="1:5" ht="12.75">
      <c r="A496" s="35" t="s">
        <v>59</v>
      </c>
      <c r="E496" s="40" t="s">
        <v>5</v>
      </c>
    </row>
    <row r="497" spans="1:5" ht="267.75">
      <c r="A497" t="s">
        <v>60</v>
      </c>
      <c r="E497" s="39" t="s">
        <v>3145</v>
      </c>
    </row>
    <row r="498" spans="1:16" ht="25.5">
      <c r="A498" t="s">
        <v>52</v>
      </c>
      <c s="34" t="s">
        <v>3146</v>
      </c>
      <c s="34" t="s">
        <v>3147</v>
      </c>
      <c s="35" t="s">
        <v>5</v>
      </c>
      <c s="6" t="s">
        <v>3148</v>
      </c>
      <c s="36" t="s">
        <v>73</v>
      </c>
      <c s="37">
        <v>46.79</v>
      </c>
      <c s="36">
        <v>0</v>
      </c>
      <c s="36">
        <f>ROUND(G498*H498,6)</f>
      </c>
      <c r="L498" s="38">
        <v>0</v>
      </c>
      <c s="32">
        <f>ROUND(ROUND(L498,2)*ROUND(G498,3),2)</f>
      </c>
      <c s="36" t="s">
        <v>2482</v>
      </c>
      <c>
        <f>(M498*21)/100</f>
      </c>
      <c t="s">
        <v>27</v>
      </c>
    </row>
    <row r="499" spans="1:5" ht="38.25">
      <c r="A499" s="35" t="s">
        <v>58</v>
      </c>
      <c r="E499" s="39" t="s">
        <v>3149</v>
      </c>
    </row>
    <row r="500" spans="1:5" ht="12.75">
      <c r="A500" s="35" t="s">
        <v>59</v>
      </c>
      <c r="E500" s="40" t="s">
        <v>5</v>
      </c>
    </row>
    <row r="501" spans="1:5" ht="267.75">
      <c r="A501" t="s">
        <v>60</v>
      </c>
      <c r="E501" s="39" t="s">
        <v>3145</v>
      </c>
    </row>
    <row r="502" spans="1:16" ht="25.5">
      <c r="A502" t="s">
        <v>52</v>
      </c>
      <c s="34" t="s">
        <v>3150</v>
      </c>
      <c s="34" t="s">
        <v>3151</v>
      </c>
      <c s="35" t="s">
        <v>5</v>
      </c>
      <c s="6" t="s">
        <v>3152</v>
      </c>
      <c s="36" t="s">
        <v>73</v>
      </c>
      <c s="37">
        <v>19.9</v>
      </c>
      <c s="36">
        <v>0.0086</v>
      </c>
      <c s="36">
        <f>ROUND(G502*H502,6)</f>
      </c>
      <c r="L502" s="38">
        <v>0</v>
      </c>
      <c s="32">
        <f>ROUND(ROUND(L502,2)*ROUND(G502,3),2)</f>
      </c>
      <c s="36" t="s">
        <v>2482</v>
      </c>
      <c>
        <f>(M502*21)/100</f>
      </c>
      <c t="s">
        <v>27</v>
      </c>
    </row>
    <row r="503" spans="1:5" ht="38.25">
      <c r="A503" s="35" t="s">
        <v>58</v>
      </c>
      <c r="E503" s="39" t="s">
        <v>3153</v>
      </c>
    </row>
    <row r="504" spans="1:5" ht="12.75">
      <c r="A504" s="35" t="s">
        <v>59</v>
      </c>
      <c r="E504" s="40" t="s">
        <v>5</v>
      </c>
    </row>
    <row r="505" spans="1:5" ht="255">
      <c r="A505" t="s">
        <v>60</v>
      </c>
      <c r="E505" s="39" t="s">
        <v>3154</v>
      </c>
    </row>
    <row r="506" spans="1:16" ht="25.5">
      <c r="A506" t="s">
        <v>52</v>
      </c>
      <c s="34" t="s">
        <v>3150</v>
      </c>
      <c s="34" t="s">
        <v>3151</v>
      </c>
      <c s="35" t="s">
        <v>53</v>
      </c>
      <c s="6" t="s">
        <v>3155</v>
      </c>
      <c s="36" t="s">
        <v>73</v>
      </c>
      <c s="37">
        <v>19.9</v>
      </c>
      <c s="36">
        <v>0</v>
      </c>
      <c s="36">
        <f>ROUND(G506*H506,6)</f>
      </c>
      <c r="L506" s="38">
        <v>0</v>
      </c>
      <c s="32">
        <f>ROUND(ROUND(L506,2)*ROUND(G506,3),2)</f>
      </c>
      <c s="36" t="s">
        <v>350</v>
      </c>
      <c>
        <f>(M506*21)/100</f>
      </c>
      <c t="s">
        <v>27</v>
      </c>
    </row>
    <row r="507" spans="1:5" ht="38.25">
      <c r="A507" s="35" t="s">
        <v>58</v>
      </c>
      <c r="E507" s="39" t="s">
        <v>3153</v>
      </c>
    </row>
    <row r="508" spans="1:5" ht="12.75">
      <c r="A508" s="35" t="s">
        <v>59</v>
      </c>
      <c r="E508" s="40" t="s">
        <v>5</v>
      </c>
    </row>
    <row r="509" spans="1:5" ht="267.75">
      <c r="A509" t="s">
        <v>60</v>
      </c>
      <c r="E509" s="39" t="s">
        <v>3145</v>
      </c>
    </row>
    <row r="510" spans="1:16" ht="25.5">
      <c r="A510" t="s">
        <v>52</v>
      </c>
      <c s="34" t="s">
        <v>3156</v>
      </c>
      <c s="34" t="s">
        <v>3157</v>
      </c>
      <c s="35" t="s">
        <v>5</v>
      </c>
      <c s="6" t="s">
        <v>3158</v>
      </c>
      <c s="36" t="s">
        <v>73</v>
      </c>
      <c s="37">
        <v>22.93</v>
      </c>
      <c s="36">
        <v>0</v>
      </c>
      <c s="36">
        <f>ROUND(G510*H510,6)</f>
      </c>
      <c r="L510" s="38">
        <v>0</v>
      </c>
      <c s="32">
        <f>ROUND(ROUND(L510,2)*ROUND(G510,3),2)</f>
      </c>
      <c s="36" t="s">
        <v>350</v>
      </c>
      <c>
        <f>(M510*21)/100</f>
      </c>
      <c t="s">
        <v>27</v>
      </c>
    </row>
    <row r="511" spans="1:5" ht="38.25">
      <c r="A511" s="35" t="s">
        <v>58</v>
      </c>
      <c r="E511" s="39" t="s">
        <v>3159</v>
      </c>
    </row>
    <row r="512" spans="1:5" ht="12.75">
      <c r="A512" s="35" t="s">
        <v>59</v>
      </c>
      <c r="E512" s="40" t="s">
        <v>5</v>
      </c>
    </row>
    <row r="513" spans="1:5" ht="267.75">
      <c r="A513" t="s">
        <v>60</v>
      </c>
      <c r="E513" s="39" t="s">
        <v>3145</v>
      </c>
    </row>
    <row r="514" spans="1:16" ht="25.5">
      <c r="A514" t="s">
        <v>52</v>
      </c>
      <c s="34" t="s">
        <v>3156</v>
      </c>
      <c s="34" t="s">
        <v>3157</v>
      </c>
      <c s="35" t="s">
        <v>53</v>
      </c>
      <c s="6" t="s">
        <v>3160</v>
      </c>
      <c s="36" t="s">
        <v>73</v>
      </c>
      <c s="37">
        <v>22.93</v>
      </c>
      <c s="36">
        <v>0.00868</v>
      </c>
      <c s="36">
        <f>ROUND(G514*H514,6)</f>
      </c>
      <c r="L514" s="38">
        <v>0</v>
      </c>
      <c s="32">
        <f>ROUND(ROUND(L514,2)*ROUND(G514,3),2)</f>
      </c>
      <c s="36" t="s">
        <v>2482</v>
      </c>
      <c>
        <f>(M514*21)/100</f>
      </c>
      <c t="s">
        <v>27</v>
      </c>
    </row>
    <row r="515" spans="1:5" ht="38.25">
      <c r="A515" s="35" t="s">
        <v>58</v>
      </c>
      <c r="E515" s="39" t="s">
        <v>3159</v>
      </c>
    </row>
    <row r="516" spans="1:5" ht="12.75">
      <c r="A516" s="35" t="s">
        <v>59</v>
      </c>
      <c r="E516" s="40" t="s">
        <v>5</v>
      </c>
    </row>
    <row r="517" spans="1:5" ht="255">
      <c r="A517" t="s">
        <v>60</v>
      </c>
      <c r="E517" s="39" t="s">
        <v>3154</v>
      </c>
    </row>
    <row r="518" spans="1:16" ht="25.5">
      <c r="A518" t="s">
        <v>52</v>
      </c>
      <c s="34" t="s">
        <v>3161</v>
      </c>
      <c s="34" t="s">
        <v>3162</v>
      </c>
      <c s="35" t="s">
        <v>5</v>
      </c>
      <c s="6" t="s">
        <v>3163</v>
      </c>
      <c s="36" t="s">
        <v>73</v>
      </c>
      <c s="37">
        <v>549.199</v>
      </c>
      <c s="36">
        <v>0</v>
      </c>
      <c s="36">
        <f>ROUND(G518*H518,6)</f>
      </c>
      <c r="L518" s="38">
        <v>0</v>
      </c>
      <c s="32">
        <f>ROUND(ROUND(L518,2)*ROUND(G518,3),2)</f>
      </c>
      <c s="36" t="s">
        <v>2482</v>
      </c>
      <c>
        <f>(M518*21)/100</f>
      </c>
      <c t="s">
        <v>27</v>
      </c>
    </row>
    <row r="519" spans="1:5" ht="25.5">
      <c r="A519" s="35" t="s">
        <v>58</v>
      </c>
      <c r="E519" s="39" t="s">
        <v>3164</v>
      </c>
    </row>
    <row r="520" spans="1:5" ht="204">
      <c r="A520" s="35" t="s">
        <v>59</v>
      </c>
      <c r="E520" s="40" t="s">
        <v>3165</v>
      </c>
    </row>
    <row r="521" spans="1:5" ht="12.75">
      <c r="A521" t="s">
        <v>60</v>
      </c>
      <c r="E521" s="39" t="s">
        <v>5</v>
      </c>
    </row>
    <row r="522" spans="1:16" ht="12.75">
      <c r="A522" t="s">
        <v>52</v>
      </c>
      <c s="34" t="s">
        <v>3166</v>
      </c>
      <c s="34" t="s">
        <v>3167</v>
      </c>
      <c s="35" t="s">
        <v>5</v>
      </c>
      <c s="6" t="s">
        <v>3168</v>
      </c>
      <c s="36" t="s">
        <v>73</v>
      </c>
      <c s="37">
        <v>549.199</v>
      </c>
      <c s="36">
        <v>0</v>
      </c>
      <c s="36">
        <f>ROUND(G522*H522,6)</f>
      </c>
      <c r="L522" s="38">
        <v>0</v>
      </c>
      <c s="32">
        <f>ROUND(ROUND(L522,2)*ROUND(G522,3),2)</f>
      </c>
      <c s="36" t="s">
        <v>2482</v>
      </c>
      <c>
        <f>(M522*21)/100</f>
      </c>
      <c t="s">
        <v>27</v>
      </c>
    </row>
    <row r="523" spans="1:5" ht="25.5">
      <c r="A523" s="35" t="s">
        <v>58</v>
      </c>
      <c r="E523" s="39" t="s">
        <v>3169</v>
      </c>
    </row>
    <row r="524" spans="1:5" ht="76.5">
      <c r="A524" s="35" t="s">
        <v>59</v>
      </c>
      <c r="E524" s="40" t="s">
        <v>3170</v>
      </c>
    </row>
    <row r="525" spans="1:5" ht="12.75">
      <c r="A525" t="s">
        <v>60</v>
      </c>
      <c r="E525" s="39" t="s">
        <v>5</v>
      </c>
    </row>
    <row r="526" spans="1:16" ht="12.75">
      <c r="A526" t="s">
        <v>52</v>
      </c>
      <c s="34" t="s">
        <v>3171</v>
      </c>
      <c s="34" t="s">
        <v>3172</v>
      </c>
      <c s="35" t="s">
        <v>5</v>
      </c>
      <c s="6" t="s">
        <v>3173</v>
      </c>
      <c s="36" t="s">
        <v>94</v>
      </c>
      <c s="37">
        <v>1</v>
      </c>
      <c s="36">
        <v>0</v>
      </c>
      <c s="36">
        <f>ROUND(G526*H526,6)</f>
      </c>
      <c r="L526" s="38">
        <v>0</v>
      </c>
      <c s="32">
        <f>ROUND(ROUND(L526,2)*ROUND(G526,3),2)</f>
      </c>
      <c s="36" t="s">
        <v>350</v>
      </c>
      <c>
        <f>(M526*21)/100</f>
      </c>
      <c t="s">
        <v>27</v>
      </c>
    </row>
    <row r="527" spans="1:5" ht="12.75">
      <c r="A527" s="35" t="s">
        <v>58</v>
      </c>
      <c r="E527" s="39" t="s">
        <v>3173</v>
      </c>
    </row>
    <row r="528" spans="1:5" ht="12.75">
      <c r="A528" s="35" t="s">
        <v>59</v>
      </c>
      <c r="E528" s="40" t="s">
        <v>5</v>
      </c>
    </row>
    <row r="529" spans="1:5" ht="12.75">
      <c r="A529" t="s">
        <v>60</v>
      </c>
      <c r="E529" s="39" t="s">
        <v>5</v>
      </c>
    </row>
    <row r="530" spans="1:16" ht="25.5">
      <c r="A530" t="s">
        <v>52</v>
      </c>
      <c s="34" t="s">
        <v>3174</v>
      </c>
      <c s="34" t="s">
        <v>3175</v>
      </c>
      <c s="35" t="s">
        <v>5</v>
      </c>
      <c s="6" t="s">
        <v>3176</v>
      </c>
      <c s="36" t="s">
        <v>56</v>
      </c>
      <c s="37">
        <v>17.825</v>
      </c>
      <c s="36">
        <v>0</v>
      </c>
      <c s="36">
        <f>ROUND(G530*H530,6)</f>
      </c>
      <c r="L530" s="38">
        <v>0</v>
      </c>
      <c s="32">
        <f>ROUND(ROUND(L530,2)*ROUND(G530,3),2)</f>
      </c>
      <c s="36" t="s">
        <v>2482</v>
      </c>
      <c>
        <f>(M530*21)/100</f>
      </c>
      <c t="s">
        <v>27</v>
      </c>
    </row>
    <row r="531" spans="1:5" ht="25.5">
      <c r="A531" s="35" t="s">
        <v>58</v>
      </c>
      <c r="E531" s="39" t="s">
        <v>3177</v>
      </c>
    </row>
    <row r="532" spans="1:5" ht="293.25">
      <c r="A532" s="35" t="s">
        <v>59</v>
      </c>
      <c r="E532" s="40" t="s">
        <v>3178</v>
      </c>
    </row>
    <row r="533" spans="1:5" ht="229.5">
      <c r="A533" t="s">
        <v>60</v>
      </c>
      <c r="E533" s="39" t="s">
        <v>3179</v>
      </c>
    </row>
    <row r="534" spans="1:16" ht="25.5">
      <c r="A534" t="s">
        <v>52</v>
      </c>
      <c s="34" t="s">
        <v>3180</v>
      </c>
      <c s="34" t="s">
        <v>3181</v>
      </c>
      <c s="35" t="s">
        <v>5</v>
      </c>
      <c s="6" t="s">
        <v>3182</v>
      </c>
      <c s="36" t="s">
        <v>56</v>
      </c>
      <c s="37">
        <v>11.495</v>
      </c>
      <c s="36">
        <v>0</v>
      </c>
      <c s="36">
        <f>ROUND(G534*H534,6)</f>
      </c>
      <c r="L534" s="38">
        <v>0</v>
      </c>
      <c s="32">
        <f>ROUND(ROUND(L534,2)*ROUND(G534,3),2)</f>
      </c>
      <c s="36" t="s">
        <v>2482</v>
      </c>
      <c>
        <f>(M534*21)/100</f>
      </c>
      <c t="s">
        <v>27</v>
      </c>
    </row>
    <row r="535" spans="1:5" ht="25.5">
      <c r="A535" s="35" t="s">
        <v>58</v>
      </c>
      <c r="E535" s="39" t="s">
        <v>3183</v>
      </c>
    </row>
    <row r="536" spans="1:5" ht="178.5">
      <c r="A536" s="35" t="s">
        <v>59</v>
      </c>
      <c r="E536" s="40" t="s">
        <v>3184</v>
      </c>
    </row>
    <row r="537" spans="1:5" ht="12.75">
      <c r="A537" t="s">
        <v>60</v>
      </c>
      <c r="E537" s="39" t="s">
        <v>5</v>
      </c>
    </row>
    <row r="538" spans="1:16" ht="12.75">
      <c r="A538" t="s">
        <v>52</v>
      </c>
      <c s="34" t="s">
        <v>3185</v>
      </c>
      <c s="34" t="s">
        <v>3186</v>
      </c>
      <c s="35" t="s">
        <v>5</v>
      </c>
      <c s="6" t="s">
        <v>3187</v>
      </c>
      <c s="36" t="s">
        <v>56</v>
      </c>
      <c s="37">
        <v>17.825</v>
      </c>
      <c s="36">
        <v>0</v>
      </c>
      <c s="36">
        <f>ROUND(G538*H538,6)</f>
      </c>
      <c r="L538" s="38">
        <v>0</v>
      </c>
      <c s="32">
        <f>ROUND(ROUND(L538,2)*ROUND(G538,3),2)</f>
      </c>
      <c s="36" t="s">
        <v>2482</v>
      </c>
      <c>
        <f>(M538*21)/100</f>
      </c>
      <c t="s">
        <v>27</v>
      </c>
    </row>
    <row r="539" spans="1:5" ht="25.5">
      <c r="A539" s="35" t="s">
        <v>58</v>
      </c>
      <c r="E539" s="39" t="s">
        <v>3188</v>
      </c>
    </row>
    <row r="540" spans="1:5" ht="12.75">
      <c r="A540" s="35" t="s">
        <v>59</v>
      </c>
      <c r="E540" s="40" t="s">
        <v>5</v>
      </c>
    </row>
    <row r="541" spans="1:5" ht="76.5">
      <c r="A541" t="s">
        <v>60</v>
      </c>
      <c r="E541" s="39" t="s">
        <v>3189</v>
      </c>
    </row>
    <row r="542" spans="1:16" ht="12.75">
      <c r="A542" t="s">
        <v>52</v>
      </c>
      <c s="34" t="s">
        <v>3190</v>
      </c>
      <c s="34" t="s">
        <v>2607</v>
      </c>
      <c s="35" t="s">
        <v>5</v>
      </c>
      <c s="6" t="s">
        <v>2608</v>
      </c>
      <c s="36" t="s">
        <v>56</v>
      </c>
      <c s="37">
        <v>11.495</v>
      </c>
      <c s="36">
        <v>0</v>
      </c>
      <c s="36">
        <f>ROUND(G542*H542,6)</f>
      </c>
      <c r="L542" s="38">
        <v>0</v>
      </c>
      <c s="32">
        <f>ROUND(ROUND(L542,2)*ROUND(G542,3),2)</f>
      </c>
      <c s="36" t="s">
        <v>2482</v>
      </c>
      <c>
        <f>(M542*21)/100</f>
      </c>
      <c t="s">
        <v>27</v>
      </c>
    </row>
    <row r="543" spans="1:5" ht="25.5">
      <c r="A543" s="35" t="s">
        <v>58</v>
      </c>
      <c r="E543" s="39" t="s">
        <v>2609</v>
      </c>
    </row>
    <row r="544" spans="1:5" ht="12.75">
      <c r="A544" s="35" t="s">
        <v>59</v>
      </c>
      <c r="E544" s="40" t="s">
        <v>5</v>
      </c>
    </row>
    <row r="545" spans="1:5" ht="12.75">
      <c r="A545" t="s">
        <v>60</v>
      </c>
      <c r="E545" s="39" t="s">
        <v>5</v>
      </c>
    </row>
    <row r="546" spans="1:16" ht="25.5">
      <c r="A546" t="s">
        <v>52</v>
      </c>
      <c s="34" t="s">
        <v>3191</v>
      </c>
      <c s="34" t="s">
        <v>3192</v>
      </c>
      <c s="35" t="s">
        <v>5</v>
      </c>
      <c s="6" t="s">
        <v>3193</v>
      </c>
      <c s="36" t="s">
        <v>56</v>
      </c>
      <c s="37">
        <v>17.825</v>
      </c>
      <c s="36">
        <v>0</v>
      </c>
      <c s="36">
        <f>ROUND(G546*H546,6)</f>
      </c>
      <c r="L546" s="38">
        <v>0</v>
      </c>
      <c s="32">
        <f>ROUND(ROUND(L546,2)*ROUND(G546,3),2)</f>
      </c>
      <c s="36" t="s">
        <v>2482</v>
      </c>
      <c>
        <f>(M546*21)/100</f>
      </c>
      <c t="s">
        <v>27</v>
      </c>
    </row>
    <row r="547" spans="1:5" ht="25.5">
      <c r="A547" s="35" t="s">
        <v>58</v>
      </c>
      <c r="E547" s="39" t="s">
        <v>3194</v>
      </c>
    </row>
    <row r="548" spans="1:5" ht="12.75">
      <c r="A548" s="35" t="s">
        <v>59</v>
      </c>
      <c r="E548" s="40" t="s">
        <v>5</v>
      </c>
    </row>
    <row r="549" spans="1:5" ht="76.5">
      <c r="A549" t="s">
        <v>60</v>
      </c>
      <c r="E549" s="39" t="s">
        <v>3189</v>
      </c>
    </row>
    <row r="550" spans="1:16" ht="25.5">
      <c r="A550" t="s">
        <v>52</v>
      </c>
      <c s="34" t="s">
        <v>3195</v>
      </c>
      <c s="34" t="s">
        <v>3196</v>
      </c>
      <c s="35" t="s">
        <v>5</v>
      </c>
      <c s="6" t="s">
        <v>3197</v>
      </c>
      <c s="36" t="s">
        <v>56</v>
      </c>
      <c s="37">
        <v>11.495</v>
      </c>
      <c s="36">
        <v>0</v>
      </c>
      <c s="36">
        <f>ROUND(G550*H550,6)</f>
      </c>
      <c r="L550" s="38">
        <v>0</v>
      </c>
      <c s="32">
        <f>ROUND(ROUND(L550,2)*ROUND(G550,3),2)</f>
      </c>
      <c s="36" t="s">
        <v>2482</v>
      </c>
      <c>
        <f>(M550*21)/100</f>
      </c>
      <c t="s">
        <v>27</v>
      </c>
    </row>
    <row r="551" spans="1:5" ht="25.5">
      <c r="A551" s="35" t="s">
        <v>58</v>
      </c>
      <c r="E551" s="39" t="s">
        <v>3198</v>
      </c>
    </row>
    <row r="552" spans="1:5" ht="12.75">
      <c r="A552" s="35" t="s">
        <v>59</v>
      </c>
      <c r="E552" s="40" t="s">
        <v>5</v>
      </c>
    </row>
    <row r="553" spans="1:5" ht="12.75">
      <c r="A553" t="s">
        <v>60</v>
      </c>
      <c r="E553" s="39" t="s">
        <v>5</v>
      </c>
    </row>
    <row r="554" spans="1:16" ht="12.75">
      <c r="A554" t="s">
        <v>52</v>
      </c>
      <c s="34" t="s">
        <v>3199</v>
      </c>
      <c s="34" t="s">
        <v>3200</v>
      </c>
      <c s="35" t="s">
        <v>5</v>
      </c>
      <c s="6" t="s">
        <v>3201</v>
      </c>
      <c s="36" t="s">
        <v>373</v>
      </c>
      <c s="37">
        <v>1.747</v>
      </c>
      <c s="36">
        <v>0</v>
      </c>
      <c s="36">
        <f>ROUND(G554*H554,6)</f>
      </c>
      <c r="L554" s="38">
        <v>0</v>
      </c>
      <c s="32">
        <f>ROUND(ROUND(L554,2)*ROUND(G554,3),2)</f>
      </c>
      <c s="36" t="s">
        <v>2482</v>
      </c>
      <c>
        <f>(M554*21)/100</f>
      </c>
      <c t="s">
        <v>27</v>
      </c>
    </row>
    <row r="555" spans="1:5" ht="12.75">
      <c r="A555" s="35" t="s">
        <v>58</v>
      </c>
      <c r="E555" s="39" t="s">
        <v>3202</v>
      </c>
    </row>
    <row r="556" spans="1:5" ht="409.5">
      <c r="A556" s="35" t="s">
        <v>59</v>
      </c>
      <c r="E556" s="40" t="s">
        <v>3203</v>
      </c>
    </row>
    <row r="557" spans="1:5" ht="25.5">
      <c r="A557" t="s">
        <v>60</v>
      </c>
      <c r="E557" s="39" t="s">
        <v>3204</v>
      </c>
    </row>
    <row r="558" spans="1:16" ht="12.75">
      <c r="A558" t="s">
        <v>52</v>
      </c>
      <c s="34" t="s">
        <v>3205</v>
      </c>
      <c s="34" t="s">
        <v>3206</v>
      </c>
      <c s="35" t="s">
        <v>5</v>
      </c>
      <c s="6" t="s">
        <v>3207</v>
      </c>
      <c s="36" t="s">
        <v>73</v>
      </c>
      <c s="37">
        <v>47.72</v>
      </c>
      <c s="36">
        <v>0</v>
      </c>
      <c s="36">
        <f>ROUND(G558*H558,6)</f>
      </c>
      <c r="L558" s="38">
        <v>0</v>
      </c>
      <c s="32">
        <f>ROUND(ROUND(L558,2)*ROUND(G558,3),2)</f>
      </c>
      <c s="36" t="s">
        <v>2482</v>
      </c>
      <c>
        <f>(M558*21)/100</f>
      </c>
      <c t="s">
        <v>27</v>
      </c>
    </row>
    <row r="559" spans="1:5" ht="12.75">
      <c r="A559" s="35" t="s">
        <v>58</v>
      </c>
      <c r="E559" s="39" t="s">
        <v>3208</v>
      </c>
    </row>
    <row r="560" spans="1:5" ht="140.25">
      <c r="A560" s="35" t="s">
        <v>59</v>
      </c>
      <c r="E560" s="40" t="s">
        <v>3209</v>
      </c>
    </row>
    <row r="561" spans="1:5" ht="12.75">
      <c r="A561" t="s">
        <v>60</v>
      </c>
      <c r="E561" s="39" t="s">
        <v>5</v>
      </c>
    </row>
    <row r="562" spans="1:16" ht="12.75">
      <c r="A562" t="s">
        <v>52</v>
      </c>
      <c s="34" t="s">
        <v>3210</v>
      </c>
      <c s="34" t="s">
        <v>3211</v>
      </c>
      <c s="35" t="s">
        <v>5</v>
      </c>
      <c s="6" t="s">
        <v>3212</v>
      </c>
      <c s="36" t="s">
        <v>73</v>
      </c>
      <c s="37">
        <v>452.02</v>
      </c>
      <c s="36">
        <v>0</v>
      </c>
      <c s="36">
        <f>ROUND(G562*H562,6)</f>
      </c>
      <c r="L562" s="38">
        <v>0</v>
      </c>
      <c s="32">
        <f>ROUND(ROUND(L562,2)*ROUND(G562,3),2)</f>
      </c>
      <c s="36" t="s">
        <v>2482</v>
      </c>
      <c>
        <f>(M562*21)/100</f>
      </c>
      <c t="s">
        <v>27</v>
      </c>
    </row>
    <row r="563" spans="1:5" ht="12.75">
      <c r="A563" s="35" t="s">
        <v>58</v>
      </c>
      <c r="E563" s="39" t="s">
        <v>3213</v>
      </c>
    </row>
    <row r="564" spans="1:5" ht="409.5">
      <c r="A564" s="35" t="s">
        <v>59</v>
      </c>
      <c r="E564" s="40" t="s">
        <v>3214</v>
      </c>
    </row>
    <row r="565" spans="1:5" ht="12.75">
      <c r="A565" t="s">
        <v>60</v>
      </c>
      <c r="E565" s="39" t="s">
        <v>5</v>
      </c>
    </row>
    <row r="566" spans="1:16" ht="25.5">
      <c r="A566" t="s">
        <v>52</v>
      </c>
      <c s="34" t="s">
        <v>3215</v>
      </c>
      <c s="34" t="s">
        <v>3216</v>
      </c>
      <c s="35" t="s">
        <v>5</v>
      </c>
      <c s="6" t="s">
        <v>3217</v>
      </c>
      <c s="36" t="s">
        <v>80</v>
      </c>
      <c s="37">
        <v>276.25</v>
      </c>
      <c s="36">
        <v>0</v>
      </c>
      <c s="36">
        <f>ROUND(G566*H566,6)</f>
      </c>
      <c r="L566" s="38">
        <v>0</v>
      </c>
      <c s="32">
        <f>ROUND(ROUND(L566,2)*ROUND(G566,3),2)</f>
      </c>
      <c s="36" t="s">
        <v>2482</v>
      </c>
      <c>
        <f>(M566*21)/100</f>
      </c>
      <c t="s">
        <v>27</v>
      </c>
    </row>
    <row r="567" spans="1:5" ht="25.5">
      <c r="A567" s="35" t="s">
        <v>58</v>
      </c>
      <c r="E567" s="39" t="s">
        <v>3218</v>
      </c>
    </row>
    <row r="568" spans="1:5" ht="293.25">
      <c r="A568" s="35" t="s">
        <v>59</v>
      </c>
      <c r="E568" s="40" t="s">
        <v>3219</v>
      </c>
    </row>
    <row r="569" spans="1:5" ht="12.75">
      <c r="A569" t="s">
        <v>60</v>
      </c>
      <c r="E569" s="39" t="s">
        <v>5</v>
      </c>
    </row>
    <row r="570" spans="1:16" ht="25.5">
      <c r="A570" t="s">
        <v>52</v>
      </c>
      <c s="34" t="s">
        <v>3220</v>
      </c>
      <c s="34" t="s">
        <v>3221</v>
      </c>
      <c s="35" t="s">
        <v>5</v>
      </c>
      <c s="6" t="s">
        <v>3222</v>
      </c>
      <c s="36" t="s">
        <v>80</v>
      </c>
      <c s="37">
        <v>81.38</v>
      </c>
      <c s="36">
        <v>0</v>
      </c>
      <c s="36">
        <f>ROUND(G570*H570,6)</f>
      </c>
      <c r="L570" s="38">
        <v>0</v>
      </c>
      <c s="32">
        <f>ROUND(ROUND(L570,2)*ROUND(G570,3),2)</f>
      </c>
      <c s="36" t="s">
        <v>2482</v>
      </c>
      <c>
        <f>(M570*21)/100</f>
      </c>
      <c t="s">
        <v>27</v>
      </c>
    </row>
    <row r="571" spans="1:5" ht="25.5">
      <c r="A571" s="35" t="s">
        <v>58</v>
      </c>
      <c r="E571" s="39" t="s">
        <v>3223</v>
      </c>
    </row>
    <row r="572" spans="1:5" ht="178.5">
      <c r="A572" s="35" t="s">
        <v>59</v>
      </c>
      <c r="E572" s="40" t="s">
        <v>3224</v>
      </c>
    </row>
    <row r="573" spans="1:5" ht="12.75">
      <c r="A573" t="s">
        <v>60</v>
      </c>
      <c r="E573" s="39" t="s">
        <v>5</v>
      </c>
    </row>
    <row r="574" spans="1:13" ht="12.75">
      <c r="A574" t="s">
        <v>49</v>
      </c>
      <c r="C574" s="31" t="s">
        <v>3225</v>
      </c>
      <c r="E574" s="33" t="s">
        <v>3226</v>
      </c>
      <c r="J574" s="32">
        <f>0</f>
      </c>
      <c s="32">
        <f>0</f>
      </c>
      <c s="32">
        <f>0+L575+L579+L583+L587+L591+L595+L599+L603</f>
      </c>
      <c s="32">
        <f>0+M575+M579+M583+M587+M591+M595+M599+M603</f>
      </c>
    </row>
    <row r="575" spans="1:16" ht="12.75">
      <c r="A575" t="s">
        <v>52</v>
      </c>
      <c s="34" t="s">
        <v>53</v>
      </c>
      <c s="34" t="s">
        <v>3227</v>
      </c>
      <c s="35" t="s">
        <v>5</v>
      </c>
      <c s="6" t="s">
        <v>3228</v>
      </c>
      <c s="36" t="s">
        <v>3229</v>
      </c>
      <c s="37">
        <v>189.868</v>
      </c>
      <c s="36">
        <v>0</v>
      </c>
      <c s="36">
        <f>ROUND(G575*H575,6)</f>
      </c>
      <c r="L575" s="38">
        <v>0</v>
      </c>
      <c s="32">
        <f>ROUND(ROUND(L575,2)*ROUND(G575,3),2)</f>
      </c>
      <c s="36" t="s">
        <v>2482</v>
      </c>
      <c>
        <f>(M575*21)/100</f>
      </c>
      <c t="s">
        <v>27</v>
      </c>
    </row>
    <row r="576" spans="1:5" ht="12.75">
      <c r="A576" s="35" t="s">
        <v>58</v>
      </c>
      <c r="E576" s="39" t="s">
        <v>3228</v>
      </c>
    </row>
    <row r="577" spans="1:5" ht="12.75">
      <c r="A577" s="35" t="s">
        <v>59</v>
      </c>
      <c r="E577" s="40" t="s">
        <v>5</v>
      </c>
    </row>
    <row r="578" spans="1:5" ht="12.75">
      <c r="A578" t="s">
        <v>60</v>
      </c>
      <c r="E578" s="39" t="s">
        <v>5</v>
      </c>
    </row>
    <row r="579" spans="1:16" ht="25.5">
      <c r="A579" t="s">
        <v>52</v>
      </c>
      <c s="34" t="s">
        <v>3230</v>
      </c>
      <c s="34" t="s">
        <v>3231</v>
      </c>
      <c s="35" t="s">
        <v>5</v>
      </c>
      <c s="6" t="s">
        <v>3232</v>
      </c>
      <c s="36" t="s">
        <v>73</v>
      </c>
      <c s="37">
        <v>1247.704</v>
      </c>
      <c s="36">
        <v>0</v>
      </c>
      <c s="36">
        <f>ROUND(G579*H579,6)</f>
      </c>
      <c r="L579" s="38">
        <v>0</v>
      </c>
      <c s="32">
        <f>ROUND(ROUND(L579,2)*ROUND(G579,3),2)</f>
      </c>
      <c s="36" t="s">
        <v>2482</v>
      </c>
      <c>
        <f>(M579*21)/100</f>
      </c>
      <c t="s">
        <v>27</v>
      </c>
    </row>
    <row r="580" spans="1:5" ht="38.25">
      <c r="A580" s="35" t="s">
        <v>58</v>
      </c>
      <c r="E580" s="39" t="s">
        <v>3233</v>
      </c>
    </row>
    <row r="581" spans="1:5" ht="12.75">
      <c r="A581" s="35" t="s">
        <v>59</v>
      </c>
      <c r="E581" s="40" t="s">
        <v>5</v>
      </c>
    </row>
    <row r="582" spans="1:5" ht="12.75">
      <c r="A582" t="s">
        <v>60</v>
      </c>
      <c r="E582" s="39" t="s">
        <v>5</v>
      </c>
    </row>
    <row r="583" spans="1:16" ht="12.75">
      <c r="A583" t="s">
        <v>52</v>
      </c>
      <c s="34" t="s">
        <v>3234</v>
      </c>
      <c s="34" t="s">
        <v>3235</v>
      </c>
      <c s="35" t="s">
        <v>5</v>
      </c>
      <c s="6" t="s">
        <v>3236</v>
      </c>
      <c s="36" t="s">
        <v>73</v>
      </c>
      <c s="37">
        <v>352.55</v>
      </c>
      <c s="36">
        <v>0</v>
      </c>
      <c s="36">
        <f>ROUND(G583*H583,6)</f>
      </c>
      <c r="L583" s="38">
        <v>0</v>
      </c>
      <c s="32">
        <f>ROUND(ROUND(L583,2)*ROUND(G583,3),2)</f>
      </c>
      <c s="36" t="s">
        <v>2482</v>
      </c>
      <c>
        <f>(M583*21)/100</f>
      </c>
      <c t="s">
        <v>27</v>
      </c>
    </row>
    <row r="584" spans="1:5" ht="25.5">
      <c r="A584" s="35" t="s">
        <v>58</v>
      </c>
      <c r="E584" s="39" t="s">
        <v>3237</v>
      </c>
    </row>
    <row r="585" spans="1:5" ht="242.25">
      <c r="A585" s="35" t="s">
        <v>59</v>
      </c>
      <c r="E585" s="40" t="s">
        <v>3238</v>
      </c>
    </row>
    <row r="586" spans="1:5" ht="25.5">
      <c r="A586" t="s">
        <v>60</v>
      </c>
      <c r="E586" s="39" t="s">
        <v>3239</v>
      </c>
    </row>
    <row r="587" spans="1:16" ht="12.75">
      <c r="A587" t="s">
        <v>52</v>
      </c>
      <c s="34" t="s">
        <v>3240</v>
      </c>
      <c s="34" t="s">
        <v>3241</v>
      </c>
      <c s="35" t="s">
        <v>5</v>
      </c>
      <c s="6" t="s">
        <v>3242</v>
      </c>
      <c s="36" t="s">
        <v>73</v>
      </c>
      <c s="37">
        <v>189.93</v>
      </c>
      <c s="36">
        <v>0</v>
      </c>
      <c s="36">
        <f>ROUND(G587*H587,6)</f>
      </c>
      <c r="L587" s="38">
        <v>0</v>
      </c>
      <c s="32">
        <f>ROUND(ROUND(L587,2)*ROUND(G587,3),2)</f>
      </c>
      <c s="36" t="s">
        <v>2482</v>
      </c>
      <c>
        <f>(M587*21)/100</f>
      </c>
      <c t="s">
        <v>27</v>
      </c>
    </row>
    <row r="588" spans="1:5" ht="25.5">
      <c r="A588" s="35" t="s">
        <v>58</v>
      </c>
      <c r="E588" s="39" t="s">
        <v>3243</v>
      </c>
    </row>
    <row r="589" spans="1:5" ht="76.5">
      <c r="A589" s="35" t="s">
        <v>59</v>
      </c>
      <c r="E589" s="40" t="s">
        <v>3244</v>
      </c>
    </row>
    <row r="590" spans="1:5" ht="25.5">
      <c r="A590" t="s">
        <v>60</v>
      </c>
      <c r="E590" s="39" t="s">
        <v>3239</v>
      </c>
    </row>
    <row r="591" spans="1:16" ht="12.75">
      <c r="A591" t="s">
        <v>52</v>
      </c>
      <c s="34" t="s">
        <v>3245</v>
      </c>
      <c s="34" t="s">
        <v>3246</v>
      </c>
      <c s="35" t="s">
        <v>5</v>
      </c>
      <c s="6" t="s">
        <v>3247</v>
      </c>
      <c s="36" t="s">
        <v>73</v>
      </c>
      <c s="37">
        <v>705.1</v>
      </c>
      <c s="36">
        <v>0</v>
      </c>
      <c s="36">
        <f>ROUND(G591*H591,6)</f>
      </c>
      <c r="L591" s="38">
        <v>0</v>
      </c>
      <c s="32">
        <f>ROUND(ROUND(L591,2)*ROUND(G591,3),2)</f>
      </c>
      <c s="36" t="s">
        <v>2482</v>
      </c>
      <c>
        <f>(M591*21)/100</f>
      </c>
      <c t="s">
        <v>27</v>
      </c>
    </row>
    <row r="592" spans="1:5" ht="12.75">
      <c r="A592" s="35" t="s">
        <v>58</v>
      </c>
      <c r="E592" s="39" t="s">
        <v>3248</v>
      </c>
    </row>
    <row r="593" spans="1:5" ht="38.25">
      <c r="A593" s="35" t="s">
        <v>59</v>
      </c>
      <c r="E593" s="40" t="s">
        <v>3249</v>
      </c>
    </row>
    <row r="594" spans="1:5" ht="25.5">
      <c r="A594" t="s">
        <v>60</v>
      </c>
      <c r="E594" s="39" t="s">
        <v>3250</v>
      </c>
    </row>
    <row r="595" spans="1:16" ht="12.75">
      <c r="A595" t="s">
        <v>52</v>
      </c>
      <c s="34" t="s">
        <v>3251</v>
      </c>
      <c s="34" t="s">
        <v>3252</v>
      </c>
      <c s="35" t="s">
        <v>5</v>
      </c>
      <c s="6" t="s">
        <v>3253</v>
      </c>
      <c s="36" t="s">
        <v>73</v>
      </c>
      <c s="37">
        <v>379.86</v>
      </c>
      <c s="36">
        <v>0</v>
      </c>
      <c s="36">
        <f>ROUND(G595*H595,6)</f>
      </c>
      <c r="L595" s="38">
        <v>0</v>
      </c>
      <c s="32">
        <f>ROUND(ROUND(L595,2)*ROUND(G595,3),2)</f>
      </c>
      <c s="36" t="s">
        <v>2482</v>
      </c>
      <c>
        <f>(M595*21)/100</f>
      </c>
      <c t="s">
        <v>27</v>
      </c>
    </row>
    <row r="596" spans="1:5" ht="12.75">
      <c r="A596" s="35" t="s">
        <v>58</v>
      </c>
      <c r="E596" s="39" t="s">
        <v>3254</v>
      </c>
    </row>
    <row r="597" spans="1:5" ht="38.25">
      <c r="A597" s="35" t="s">
        <v>59</v>
      </c>
      <c r="E597" s="40" t="s">
        <v>3255</v>
      </c>
    </row>
    <row r="598" spans="1:5" ht="25.5">
      <c r="A598" t="s">
        <v>60</v>
      </c>
      <c r="E598" s="39" t="s">
        <v>3250</v>
      </c>
    </row>
    <row r="599" spans="1:16" ht="12.75">
      <c r="A599" t="s">
        <v>52</v>
      </c>
      <c s="34" t="s">
        <v>3256</v>
      </c>
      <c s="34" t="s">
        <v>3257</v>
      </c>
      <c s="35" t="s">
        <v>5</v>
      </c>
      <c s="6" t="s">
        <v>3258</v>
      </c>
      <c s="36" t="s">
        <v>373</v>
      </c>
      <c s="37">
        <v>6.488</v>
      </c>
      <c s="36">
        <v>0</v>
      </c>
      <c s="36">
        <f>ROUND(G599*H599,6)</f>
      </c>
      <c r="L599" s="38">
        <v>0</v>
      </c>
      <c s="32">
        <f>ROUND(ROUND(L599,2)*ROUND(G599,3),2)</f>
      </c>
      <c s="36" t="s">
        <v>2482</v>
      </c>
      <c>
        <f>(M599*21)/100</f>
      </c>
      <c t="s">
        <v>27</v>
      </c>
    </row>
    <row r="600" spans="1:5" ht="38.25">
      <c r="A600" s="35" t="s">
        <v>58</v>
      </c>
      <c r="E600" s="39" t="s">
        <v>3259</v>
      </c>
    </row>
    <row r="601" spans="1:5" ht="12.75">
      <c r="A601" s="35" t="s">
        <v>59</v>
      </c>
      <c r="E601" s="40" t="s">
        <v>5</v>
      </c>
    </row>
    <row r="602" spans="1:5" ht="127.5">
      <c r="A602" t="s">
        <v>60</v>
      </c>
      <c r="E602" s="39" t="s">
        <v>3260</v>
      </c>
    </row>
    <row r="603" spans="1:16" ht="12.75">
      <c r="A603" t="s">
        <v>52</v>
      </c>
      <c s="34" t="s">
        <v>3261</v>
      </c>
      <c s="34" t="s">
        <v>3262</v>
      </c>
      <c s="35" t="s">
        <v>5</v>
      </c>
      <c s="6" t="s">
        <v>3263</v>
      </c>
      <c s="36" t="s">
        <v>373</v>
      </c>
      <c s="37">
        <v>6.488</v>
      </c>
      <c s="36">
        <v>0</v>
      </c>
      <c s="36">
        <f>ROUND(G603*H603,6)</f>
      </c>
      <c r="L603" s="38">
        <v>0</v>
      </c>
      <c s="32">
        <f>ROUND(ROUND(L603,2)*ROUND(G603,3),2)</f>
      </c>
      <c s="36" t="s">
        <v>2482</v>
      </c>
      <c>
        <f>(M603*21)/100</f>
      </c>
      <c t="s">
        <v>27</v>
      </c>
    </row>
    <row r="604" spans="1:5" ht="38.25">
      <c r="A604" s="35" t="s">
        <v>58</v>
      </c>
      <c r="E604" s="39" t="s">
        <v>3264</v>
      </c>
    </row>
    <row r="605" spans="1:5" ht="12.75">
      <c r="A605" s="35" t="s">
        <v>59</v>
      </c>
      <c r="E605" s="40" t="s">
        <v>5</v>
      </c>
    </row>
    <row r="606" spans="1:5" ht="127.5">
      <c r="A606" t="s">
        <v>60</v>
      </c>
      <c r="E606" s="39" t="s">
        <v>3260</v>
      </c>
    </row>
    <row r="607" spans="1:13" ht="12.75">
      <c r="A607" t="s">
        <v>49</v>
      </c>
      <c r="C607" s="31" t="s">
        <v>2686</v>
      </c>
      <c r="E607" s="33" t="s">
        <v>2687</v>
      </c>
      <c r="J607" s="32">
        <f>0</f>
      </c>
      <c s="32">
        <f>0</f>
      </c>
      <c s="32">
        <f>0+L608+L612+L616+L620+L624+L628+L632+L636+L640+L644+L648+L652+L656+L660+L664+L668+L672+L676+L680+L684</f>
      </c>
      <c s="32">
        <f>0+M608+M612+M616+M620+M624+M628+M632+M636+M640+M644+M648+M652+M656+M660+M664+M668+M672+M676+M680+M684</f>
      </c>
    </row>
    <row r="608" spans="1:16" ht="12.75">
      <c r="A608" t="s">
        <v>52</v>
      </c>
      <c s="34" t="s">
        <v>263</v>
      </c>
      <c s="34" t="s">
        <v>3265</v>
      </c>
      <c s="35" t="s">
        <v>5</v>
      </c>
      <c s="6" t="s">
        <v>3266</v>
      </c>
      <c s="36" t="s">
        <v>73</v>
      </c>
      <c s="37">
        <v>3.762</v>
      </c>
      <c s="36">
        <v>0</v>
      </c>
      <c s="36">
        <f>ROUND(G608*H608,6)</f>
      </c>
      <c r="L608" s="38">
        <v>0</v>
      </c>
      <c s="32">
        <f>ROUND(ROUND(L608,2)*ROUND(G608,3),2)</f>
      </c>
      <c s="36" t="s">
        <v>2482</v>
      </c>
      <c>
        <f>(M608*21)/100</f>
      </c>
      <c t="s">
        <v>27</v>
      </c>
    </row>
    <row r="609" spans="1:5" ht="12.75">
      <c r="A609" s="35" t="s">
        <v>58</v>
      </c>
      <c r="E609" s="39" t="s">
        <v>3266</v>
      </c>
    </row>
    <row r="610" spans="1:5" ht="76.5">
      <c r="A610" s="35" t="s">
        <v>59</v>
      </c>
      <c r="E610" s="40" t="s">
        <v>3267</v>
      </c>
    </row>
    <row r="611" spans="1:5" ht="12.75">
      <c r="A611" t="s">
        <v>60</v>
      </c>
      <c r="E611" s="39" t="s">
        <v>5</v>
      </c>
    </row>
    <row r="612" spans="1:16" ht="12.75">
      <c r="A612" t="s">
        <v>52</v>
      </c>
      <c s="34" t="s">
        <v>100</v>
      </c>
      <c s="34" t="s">
        <v>3268</v>
      </c>
      <c s="35" t="s">
        <v>5</v>
      </c>
      <c s="6" t="s">
        <v>3269</v>
      </c>
      <c s="36" t="s">
        <v>73</v>
      </c>
      <c s="37">
        <v>256.245</v>
      </c>
      <c s="36">
        <v>0</v>
      </c>
      <c s="36">
        <f>ROUND(G612*H612,6)</f>
      </c>
      <c r="L612" s="38">
        <v>0</v>
      </c>
      <c s="32">
        <f>ROUND(ROUND(L612,2)*ROUND(G612,3),2)</f>
      </c>
      <c s="36" t="s">
        <v>2482</v>
      </c>
      <c>
        <f>(M612*21)/100</f>
      </c>
      <c t="s">
        <v>27</v>
      </c>
    </row>
    <row r="613" spans="1:5" ht="12.75">
      <c r="A613" s="35" t="s">
        <v>58</v>
      </c>
      <c r="E613" s="39" t="s">
        <v>3269</v>
      </c>
    </row>
    <row r="614" spans="1:5" ht="229.5">
      <c r="A614" s="35" t="s">
        <v>59</v>
      </c>
      <c r="E614" s="40" t="s">
        <v>3270</v>
      </c>
    </row>
    <row r="615" spans="1:5" ht="12.75">
      <c r="A615" t="s">
        <v>60</v>
      </c>
      <c r="E615" s="39" t="s">
        <v>5</v>
      </c>
    </row>
    <row r="616" spans="1:16" ht="12.75">
      <c r="A616" t="s">
        <v>52</v>
      </c>
      <c s="34" t="s">
        <v>104</v>
      </c>
      <c s="34" t="s">
        <v>3271</v>
      </c>
      <c s="35" t="s">
        <v>5</v>
      </c>
      <c s="6" t="s">
        <v>3272</v>
      </c>
      <c s="36" t="s">
        <v>73</v>
      </c>
      <c s="37">
        <v>36.08</v>
      </c>
      <c s="36">
        <v>0</v>
      </c>
      <c s="36">
        <f>ROUND(G616*H616,6)</f>
      </c>
      <c r="L616" s="38">
        <v>0</v>
      </c>
      <c s="32">
        <f>ROUND(ROUND(L616,2)*ROUND(G616,3),2)</f>
      </c>
      <c s="36" t="s">
        <v>350</v>
      </c>
      <c>
        <f>(M616*21)/100</f>
      </c>
      <c t="s">
        <v>27</v>
      </c>
    </row>
    <row r="617" spans="1:5" ht="12.75">
      <c r="A617" s="35" t="s">
        <v>58</v>
      </c>
      <c r="E617" s="39" t="s">
        <v>3272</v>
      </c>
    </row>
    <row r="618" spans="1:5" ht="76.5">
      <c r="A618" s="35" t="s">
        <v>59</v>
      </c>
      <c r="E618" s="40" t="s">
        <v>3273</v>
      </c>
    </row>
    <row r="619" spans="1:5" ht="12.75">
      <c r="A619" t="s">
        <v>60</v>
      </c>
      <c r="E619" s="39" t="s">
        <v>5</v>
      </c>
    </row>
    <row r="620" spans="1:16" ht="12.75">
      <c r="A620" t="s">
        <v>52</v>
      </c>
      <c s="34" t="s">
        <v>295</v>
      </c>
      <c s="34" t="s">
        <v>3274</v>
      </c>
      <c s="35" t="s">
        <v>5</v>
      </c>
      <c s="6" t="s">
        <v>3275</v>
      </c>
      <c s="36" t="s">
        <v>73</v>
      </c>
      <c s="37">
        <v>52.492</v>
      </c>
      <c s="36">
        <v>0</v>
      </c>
      <c s="36">
        <f>ROUND(G620*H620,6)</f>
      </c>
      <c r="L620" s="38">
        <v>0</v>
      </c>
      <c s="32">
        <f>ROUND(ROUND(L620,2)*ROUND(G620,3),2)</f>
      </c>
      <c s="36" t="s">
        <v>350</v>
      </c>
      <c>
        <f>(M620*21)/100</f>
      </c>
      <c t="s">
        <v>27</v>
      </c>
    </row>
    <row r="621" spans="1:5" ht="12.75">
      <c r="A621" s="35" t="s">
        <v>58</v>
      </c>
      <c r="E621" s="39" t="s">
        <v>3275</v>
      </c>
    </row>
    <row r="622" spans="1:5" ht="153">
      <c r="A622" s="35" t="s">
        <v>59</v>
      </c>
      <c r="E622" s="40" t="s">
        <v>3276</v>
      </c>
    </row>
    <row r="623" spans="1:5" ht="12.75">
      <c r="A623" t="s">
        <v>60</v>
      </c>
      <c r="E623" s="39" t="s">
        <v>5</v>
      </c>
    </row>
    <row r="624" spans="1:16" ht="12.75">
      <c r="A624" t="s">
        <v>52</v>
      </c>
      <c s="34" t="s">
        <v>299</v>
      </c>
      <c s="34" t="s">
        <v>3277</v>
      </c>
      <c s="35" t="s">
        <v>5</v>
      </c>
      <c s="6" t="s">
        <v>3278</v>
      </c>
      <c s="36" t="s">
        <v>73</v>
      </c>
      <c s="37">
        <v>12.012</v>
      </c>
      <c s="36">
        <v>0</v>
      </c>
      <c s="36">
        <f>ROUND(G624*H624,6)</f>
      </c>
      <c r="L624" s="38">
        <v>0</v>
      </c>
      <c s="32">
        <f>ROUND(ROUND(L624,2)*ROUND(G624,3),2)</f>
      </c>
      <c s="36" t="s">
        <v>350</v>
      </c>
      <c>
        <f>(M624*21)/100</f>
      </c>
      <c t="s">
        <v>27</v>
      </c>
    </row>
    <row r="625" spans="1:5" ht="12.75">
      <c r="A625" s="35" t="s">
        <v>58</v>
      </c>
      <c r="E625" s="39" t="s">
        <v>3279</v>
      </c>
    </row>
    <row r="626" spans="1:5" ht="76.5">
      <c r="A626" s="35" t="s">
        <v>59</v>
      </c>
      <c r="E626" s="40" t="s">
        <v>3280</v>
      </c>
    </row>
    <row r="627" spans="1:5" ht="12.75">
      <c r="A627" t="s">
        <v>60</v>
      </c>
      <c r="E627" s="39" t="s">
        <v>5</v>
      </c>
    </row>
    <row r="628" spans="1:16" ht="12.75">
      <c r="A628" t="s">
        <v>52</v>
      </c>
      <c s="34" t="s">
        <v>303</v>
      </c>
      <c s="34" t="s">
        <v>3281</v>
      </c>
      <c s="35" t="s">
        <v>5</v>
      </c>
      <c s="6" t="s">
        <v>3282</v>
      </c>
      <c s="36" t="s">
        <v>73</v>
      </c>
      <c s="37">
        <v>103.994</v>
      </c>
      <c s="36">
        <v>0</v>
      </c>
      <c s="36">
        <f>ROUND(G628*H628,6)</f>
      </c>
      <c r="L628" s="38">
        <v>0</v>
      </c>
      <c s="32">
        <f>ROUND(ROUND(L628,2)*ROUND(G628,3),2)</f>
      </c>
      <c s="36" t="s">
        <v>2482</v>
      </c>
      <c>
        <f>(M628*21)/100</f>
      </c>
      <c t="s">
        <v>27</v>
      </c>
    </row>
    <row r="629" spans="1:5" ht="12.75">
      <c r="A629" s="35" t="s">
        <v>58</v>
      </c>
      <c r="E629" s="39" t="s">
        <v>3282</v>
      </c>
    </row>
    <row r="630" spans="1:5" ht="63.75">
      <c r="A630" s="35" t="s">
        <v>59</v>
      </c>
      <c r="E630" s="40" t="s">
        <v>3283</v>
      </c>
    </row>
    <row r="631" spans="1:5" ht="12.75">
      <c r="A631" t="s">
        <v>60</v>
      </c>
      <c r="E631" s="39" t="s">
        <v>5</v>
      </c>
    </row>
    <row r="632" spans="1:16" ht="12.75">
      <c r="A632" t="s">
        <v>52</v>
      </c>
      <c s="34" t="s">
        <v>307</v>
      </c>
      <c s="34" t="s">
        <v>3284</v>
      </c>
      <c s="35" t="s">
        <v>5</v>
      </c>
      <c s="6" t="s">
        <v>3285</v>
      </c>
      <c s="36" t="s">
        <v>73</v>
      </c>
      <c s="37">
        <v>20.394</v>
      </c>
      <c s="36">
        <v>0</v>
      </c>
      <c s="36">
        <f>ROUND(G632*H632,6)</f>
      </c>
      <c r="L632" s="38">
        <v>0</v>
      </c>
      <c s="32">
        <f>ROUND(ROUND(L632,2)*ROUND(G632,3),2)</f>
      </c>
      <c s="36" t="s">
        <v>2482</v>
      </c>
      <c>
        <f>(M632*21)/100</f>
      </c>
      <c t="s">
        <v>27</v>
      </c>
    </row>
    <row r="633" spans="1:5" ht="12.75">
      <c r="A633" s="35" t="s">
        <v>58</v>
      </c>
      <c r="E633" s="39" t="s">
        <v>3285</v>
      </c>
    </row>
    <row r="634" spans="1:5" ht="76.5">
      <c r="A634" s="35" t="s">
        <v>59</v>
      </c>
      <c r="E634" s="40" t="s">
        <v>3286</v>
      </c>
    </row>
    <row r="635" spans="1:5" ht="12.75">
      <c r="A635" t="s">
        <v>60</v>
      </c>
      <c r="E635" s="39" t="s">
        <v>5</v>
      </c>
    </row>
    <row r="636" spans="1:16" ht="12.75">
      <c r="A636" t="s">
        <v>52</v>
      </c>
      <c s="34" t="s">
        <v>313</v>
      </c>
      <c s="34" t="s">
        <v>3287</v>
      </c>
      <c s="35" t="s">
        <v>5</v>
      </c>
      <c s="6" t="s">
        <v>3288</v>
      </c>
      <c s="36" t="s">
        <v>73</v>
      </c>
      <c s="37">
        <v>42.075</v>
      </c>
      <c s="36">
        <v>0</v>
      </c>
      <c s="36">
        <f>ROUND(G636*H636,6)</f>
      </c>
      <c r="L636" s="38">
        <v>0</v>
      </c>
      <c s="32">
        <f>ROUND(ROUND(L636,2)*ROUND(G636,3),2)</f>
      </c>
      <c s="36" t="s">
        <v>2482</v>
      </c>
      <c>
        <f>(M636*21)/100</f>
      </c>
      <c t="s">
        <v>27</v>
      </c>
    </row>
    <row r="637" spans="1:5" ht="12.75">
      <c r="A637" s="35" t="s">
        <v>58</v>
      </c>
      <c r="E637" s="39" t="s">
        <v>3288</v>
      </c>
    </row>
    <row r="638" spans="1:5" ht="76.5">
      <c r="A638" s="35" t="s">
        <v>59</v>
      </c>
      <c r="E638" s="40" t="s">
        <v>3289</v>
      </c>
    </row>
    <row r="639" spans="1:5" ht="12.75">
      <c r="A639" t="s">
        <v>60</v>
      </c>
      <c r="E639" s="39" t="s">
        <v>5</v>
      </c>
    </row>
    <row r="640" spans="1:16" ht="12.75">
      <c r="A640" t="s">
        <v>52</v>
      </c>
      <c s="34" t="s">
        <v>3290</v>
      </c>
      <c s="34" t="s">
        <v>3291</v>
      </c>
      <c s="35" t="s">
        <v>5</v>
      </c>
      <c s="6" t="s">
        <v>3292</v>
      </c>
      <c s="36" t="s">
        <v>73</v>
      </c>
      <c s="37">
        <v>24.618</v>
      </c>
      <c s="36">
        <v>0</v>
      </c>
      <c s="36">
        <f>ROUND(G640*H640,6)</f>
      </c>
      <c r="L640" s="38">
        <v>0</v>
      </c>
      <c s="32">
        <f>ROUND(ROUND(L640,2)*ROUND(G640,3),2)</f>
      </c>
      <c s="36" t="s">
        <v>2482</v>
      </c>
      <c>
        <f>(M640*21)/100</f>
      </c>
      <c t="s">
        <v>27</v>
      </c>
    </row>
    <row r="641" spans="1:5" ht="12.75">
      <c r="A641" s="35" t="s">
        <v>58</v>
      </c>
      <c r="E641" s="39" t="s">
        <v>3292</v>
      </c>
    </row>
    <row r="642" spans="1:5" ht="102">
      <c r="A642" s="35" t="s">
        <v>59</v>
      </c>
      <c r="E642" s="40" t="s">
        <v>3293</v>
      </c>
    </row>
    <row r="643" spans="1:5" ht="12.75">
      <c r="A643" t="s">
        <v>60</v>
      </c>
      <c r="E643" s="39" t="s">
        <v>5</v>
      </c>
    </row>
    <row r="644" spans="1:16" ht="12.75">
      <c r="A644" t="s">
        <v>52</v>
      </c>
      <c s="34" t="s">
        <v>3294</v>
      </c>
      <c s="34" t="s">
        <v>3295</v>
      </c>
      <c s="35" t="s">
        <v>5</v>
      </c>
      <c s="6" t="s">
        <v>3296</v>
      </c>
      <c s="36" t="s">
        <v>73</v>
      </c>
      <c s="37">
        <v>117.794</v>
      </c>
      <c s="36">
        <v>0</v>
      </c>
      <c s="36">
        <f>ROUND(G644*H644,6)</f>
      </c>
      <c r="L644" s="38">
        <v>0</v>
      </c>
      <c s="32">
        <f>ROUND(ROUND(L644,2)*ROUND(G644,3),2)</f>
      </c>
      <c s="36" t="s">
        <v>2482</v>
      </c>
      <c>
        <f>(M644*21)/100</f>
      </c>
      <c t="s">
        <v>27</v>
      </c>
    </row>
    <row r="645" spans="1:5" ht="12.75">
      <c r="A645" s="35" t="s">
        <v>58</v>
      </c>
      <c r="E645" s="39" t="s">
        <v>3296</v>
      </c>
    </row>
    <row r="646" spans="1:5" ht="63.75">
      <c r="A646" s="35" t="s">
        <v>59</v>
      </c>
      <c r="E646" s="40" t="s">
        <v>3297</v>
      </c>
    </row>
    <row r="647" spans="1:5" ht="12.75">
      <c r="A647" t="s">
        <v>60</v>
      </c>
      <c r="E647" s="39" t="s">
        <v>5</v>
      </c>
    </row>
    <row r="648" spans="1:16" ht="12.75">
      <c r="A648" t="s">
        <v>52</v>
      </c>
      <c s="34" t="s">
        <v>3298</v>
      </c>
      <c s="34" t="s">
        <v>3295</v>
      </c>
      <c s="35" t="s">
        <v>53</v>
      </c>
      <c s="6" t="s">
        <v>3296</v>
      </c>
      <c s="36" t="s">
        <v>73</v>
      </c>
      <c s="37">
        <v>148.324</v>
      </c>
      <c s="36">
        <v>0</v>
      </c>
      <c s="36">
        <f>ROUND(G648*H648,6)</f>
      </c>
      <c r="L648" s="38">
        <v>0</v>
      </c>
      <c s="32">
        <f>ROUND(ROUND(L648,2)*ROUND(G648,3),2)</f>
      </c>
      <c s="36" t="s">
        <v>2482</v>
      </c>
      <c>
        <f>(M648*21)/100</f>
      </c>
      <c t="s">
        <v>27</v>
      </c>
    </row>
    <row r="649" spans="1:5" ht="12.75">
      <c r="A649" s="35" t="s">
        <v>58</v>
      </c>
      <c r="E649" s="39" t="s">
        <v>3296</v>
      </c>
    </row>
    <row r="650" spans="1:5" ht="12.75">
      <c r="A650" s="35" t="s">
        <v>59</v>
      </c>
      <c r="E650" s="40" t="s">
        <v>5</v>
      </c>
    </row>
    <row r="651" spans="1:5" ht="12.75">
      <c r="A651" t="s">
        <v>60</v>
      </c>
      <c r="E651" s="39" t="s">
        <v>5</v>
      </c>
    </row>
    <row r="652" spans="1:16" ht="12.75">
      <c r="A652" t="s">
        <v>52</v>
      </c>
      <c s="34" t="s">
        <v>3299</v>
      </c>
      <c s="34" t="s">
        <v>3300</v>
      </c>
      <c s="35" t="s">
        <v>5</v>
      </c>
      <c s="6" t="s">
        <v>3301</v>
      </c>
      <c s="36" t="s">
        <v>73</v>
      </c>
      <c s="37">
        <v>329.372</v>
      </c>
      <c s="36">
        <v>0</v>
      </c>
      <c s="36">
        <f>ROUND(G652*H652,6)</f>
      </c>
      <c r="L652" s="38">
        <v>0</v>
      </c>
      <c s="32">
        <f>ROUND(ROUND(L652,2)*ROUND(G652,3),2)</f>
      </c>
      <c s="36" t="s">
        <v>2482</v>
      </c>
      <c>
        <f>(M652*21)/100</f>
      </c>
      <c t="s">
        <v>27</v>
      </c>
    </row>
    <row r="653" spans="1:5" ht="12.75">
      <c r="A653" s="35" t="s">
        <v>58</v>
      </c>
      <c r="E653" s="39" t="s">
        <v>3301</v>
      </c>
    </row>
    <row r="654" spans="1:5" ht="114.75">
      <c r="A654" s="35" t="s">
        <v>59</v>
      </c>
      <c r="E654" s="40" t="s">
        <v>3302</v>
      </c>
    </row>
    <row r="655" spans="1:5" ht="12.75">
      <c r="A655" t="s">
        <v>60</v>
      </c>
      <c r="E655" s="39" t="s">
        <v>5</v>
      </c>
    </row>
    <row r="656" spans="1:16" ht="12.75">
      <c r="A656" t="s">
        <v>52</v>
      </c>
      <c s="34" t="s">
        <v>3303</v>
      </c>
      <c s="34" t="s">
        <v>3304</v>
      </c>
      <c s="35" t="s">
        <v>5</v>
      </c>
      <c s="6" t="s">
        <v>3305</v>
      </c>
      <c s="36" t="s">
        <v>73</v>
      </c>
      <c s="37">
        <v>211.578</v>
      </c>
      <c s="36">
        <v>0</v>
      </c>
      <c s="36">
        <f>ROUND(G656*H656,6)</f>
      </c>
      <c r="L656" s="38">
        <v>0</v>
      </c>
      <c s="32">
        <f>ROUND(ROUND(L656,2)*ROUND(G656,3),2)</f>
      </c>
      <c s="36" t="s">
        <v>2482</v>
      </c>
      <c>
        <f>(M656*21)/100</f>
      </c>
      <c t="s">
        <v>27</v>
      </c>
    </row>
    <row r="657" spans="1:5" ht="12.75">
      <c r="A657" s="35" t="s">
        <v>58</v>
      </c>
      <c r="E657" s="39" t="s">
        <v>3305</v>
      </c>
    </row>
    <row r="658" spans="1:5" ht="89.25">
      <c r="A658" s="35" t="s">
        <v>59</v>
      </c>
      <c r="E658" s="40" t="s">
        <v>3306</v>
      </c>
    </row>
    <row r="659" spans="1:5" ht="12.75">
      <c r="A659" t="s">
        <v>60</v>
      </c>
      <c r="E659" s="39" t="s">
        <v>5</v>
      </c>
    </row>
    <row r="660" spans="1:16" ht="25.5">
      <c r="A660" t="s">
        <v>52</v>
      </c>
      <c s="34" t="s">
        <v>3307</v>
      </c>
      <c s="34" t="s">
        <v>3308</v>
      </c>
      <c s="35" t="s">
        <v>5</v>
      </c>
      <c s="6" t="s">
        <v>3309</v>
      </c>
      <c s="36" t="s">
        <v>73</v>
      </c>
      <c s="37">
        <v>598.858</v>
      </c>
      <c s="36">
        <v>0</v>
      </c>
      <c s="36">
        <f>ROUND(G660*H660,6)</f>
      </c>
      <c r="L660" s="38">
        <v>0</v>
      </c>
      <c s="32">
        <f>ROUND(ROUND(L660,2)*ROUND(G660,3),2)</f>
      </c>
      <c s="36" t="s">
        <v>2482</v>
      </c>
      <c>
        <f>(M660*21)/100</f>
      </c>
      <c t="s">
        <v>27</v>
      </c>
    </row>
    <row r="661" spans="1:5" ht="25.5">
      <c r="A661" s="35" t="s">
        <v>58</v>
      </c>
      <c r="E661" s="39" t="s">
        <v>3310</v>
      </c>
    </row>
    <row r="662" spans="1:5" ht="12.75">
      <c r="A662" s="35" t="s">
        <v>59</v>
      </c>
      <c r="E662" s="40" t="s">
        <v>5</v>
      </c>
    </row>
    <row r="663" spans="1:5" ht="12.75">
      <c r="A663" t="s">
        <v>60</v>
      </c>
      <c r="E663" s="39" t="s">
        <v>5</v>
      </c>
    </row>
    <row r="664" spans="1:16" ht="25.5">
      <c r="A664" t="s">
        <v>52</v>
      </c>
      <c s="34" t="s">
        <v>3311</v>
      </c>
      <c s="34" t="s">
        <v>3312</v>
      </c>
      <c s="35" t="s">
        <v>5</v>
      </c>
      <c s="6" t="s">
        <v>3313</v>
      </c>
      <c s="36" t="s">
        <v>73</v>
      </c>
      <c s="37">
        <v>134.84</v>
      </c>
      <c s="36">
        <v>0</v>
      </c>
      <c s="36">
        <f>ROUND(G664*H664,6)</f>
      </c>
      <c r="L664" s="38">
        <v>0</v>
      </c>
      <c s="32">
        <f>ROUND(ROUND(L664,2)*ROUND(G664,3),2)</f>
      </c>
      <c s="36" t="s">
        <v>2482</v>
      </c>
      <c>
        <f>(M664*21)/100</f>
      </c>
      <c t="s">
        <v>27</v>
      </c>
    </row>
    <row r="665" spans="1:5" ht="25.5">
      <c r="A665" s="35" t="s">
        <v>58</v>
      </c>
      <c r="E665" s="39" t="s">
        <v>3314</v>
      </c>
    </row>
    <row r="666" spans="1:5" ht="63.75">
      <c r="A666" s="35" t="s">
        <v>59</v>
      </c>
      <c r="E666" s="40" t="s">
        <v>3315</v>
      </c>
    </row>
    <row r="667" spans="1:5" ht="12.75">
      <c r="A667" t="s">
        <v>60</v>
      </c>
      <c r="E667" s="39" t="s">
        <v>5</v>
      </c>
    </row>
    <row r="668" spans="1:16" ht="25.5">
      <c r="A668" t="s">
        <v>52</v>
      </c>
      <c s="34" t="s">
        <v>3316</v>
      </c>
      <c s="34" t="s">
        <v>3317</v>
      </c>
      <c s="35" t="s">
        <v>5</v>
      </c>
      <c s="6" t="s">
        <v>3318</v>
      </c>
      <c s="36" t="s">
        <v>73</v>
      </c>
      <c s="37">
        <v>384.6</v>
      </c>
      <c s="36">
        <v>0</v>
      </c>
      <c s="36">
        <f>ROUND(G668*H668,6)</f>
      </c>
      <c r="L668" s="38">
        <v>0</v>
      </c>
      <c s="32">
        <f>ROUND(ROUND(L668,2)*ROUND(G668,3),2)</f>
      </c>
      <c s="36" t="s">
        <v>2482</v>
      </c>
      <c>
        <f>(M668*21)/100</f>
      </c>
      <c t="s">
        <v>27</v>
      </c>
    </row>
    <row r="669" spans="1:5" ht="25.5">
      <c r="A669" s="35" t="s">
        <v>58</v>
      </c>
      <c r="E669" s="39" t="s">
        <v>3319</v>
      </c>
    </row>
    <row r="670" spans="1:5" ht="12.75">
      <c r="A670" s="35" t="s">
        <v>59</v>
      </c>
      <c r="E670" s="40" t="s">
        <v>5</v>
      </c>
    </row>
    <row r="671" spans="1:5" ht="25.5">
      <c r="A671" t="s">
        <v>60</v>
      </c>
      <c r="E671" s="39" t="s">
        <v>3320</v>
      </c>
    </row>
    <row r="672" spans="1:16" ht="25.5">
      <c r="A672" t="s">
        <v>52</v>
      </c>
      <c s="34" t="s">
        <v>3321</v>
      </c>
      <c s="34" t="s">
        <v>3322</v>
      </c>
      <c s="35" t="s">
        <v>5</v>
      </c>
      <c s="6" t="s">
        <v>3323</v>
      </c>
      <c s="36" t="s">
        <v>73</v>
      </c>
      <c s="37">
        <v>94.54</v>
      </c>
      <c s="36">
        <v>0</v>
      </c>
      <c s="36">
        <f>ROUND(G672*H672,6)</f>
      </c>
      <c r="L672" s="38">
        <v>0</v>
      </c>
      <c s="32">
        <f>ROUND(ROUND(L672,2)*ROUND(G672,3),2)</f>
      </c>
      <c s="36" t="s">
        <v>2482</v>
      </c>
      <c>
        <f>(M672*21)/100</f>
      </c>
      <c t="s">
        <v>27</v>
      </c>
    </row>
    <row r="673" spans="1:5" ht="25.5">
      <c r="A673" s="35" t="s">
        <v>58</v>
      </c>
      <c r="E673" s="39" t="s">
        <v>3324</v>
      </c>
    </row>
    <row r="674" spans="1:5" ht="12.75">
      <c r="A674" s="35" t="s">
        <v>59</v>
      </c>
      <c r="E674" s="40" t="s">
        <v>5</v>
      </c>
    </row>
    <row r="675" spans="1:5" ht="76.5">
      <c r="A675" t="s">
        <v>60</v>
      </c>
      <c r="E675" s="39" t="s">
        <v>3325</v>
      </c>
    </row>
    <row r="676" spans="1:16" ht="25.5">
      <c r="A676" t="s">
        <v>52</v>
      </c>
      <c s="34" t="s">
        <v>3326</v>
      </c>
      <c s="34" t="s">
        <v>3327</v>
      </c>
      <c s="35" t="s">
        <v>5</v>
      </c>
      <c s="6" t="s">
        <v>3328</v>
      </c>
      <c s="36" t="s">
        <v>73</v>
      </c>
      <c s="37">
        <v>22.38</v>
      </c>
      <c s="36">
        <v>0</v>
      </c>
      <c s="36">
        <f>ROUND(G676*H676,6)</f>
      </c>
      <c r="L676" s="38">
        <v>0</v>
      </c>
      <c s="32">
        <f>ROUND(ROUND(L676,2)*ROUND(G676,3),2)</f>
      </c>
      <c s="36" t="s">
        <v>2482</v>
      </c>
      <c>
        <f>(M676*21)/100</f>
      </c>
      <c t="s">
        <v>27</v>
      </c>
    </row>
    <row r="677" spans="1:5" ht="25.5">
      <c r="A677" s="35" t="s">
        <v>58</v>
      </c>
      <c r="E677" s="39" t="s">
        <v>3329</v>
      </c>
    </row>
    <row r="678" spans="1:5" ht="12.75">
      <c r="A678" s="35" t="s">
        <v>59</v>
      </c>
      <c r="E678" s="40" t="s">
        <v>5</v>
      </c>
    </row>
    <row r="679" spans="1:5" ht="76.5">
      <c r="A679" t="s">
        <v>60</v>
      </c>
      <c r="E679" s="39" t="s">
        <v>3325</v>
      </c>
    </row>
    <row r="680" spans="1:16" ht="12.75">
      <c r="A680" t="s">
        <v>52</v>
      </c>
      <c s="34" t="s">
        <v>3330</v>
      </c>
      <c s="34" t="s">
        <v>3331</v>
      </c>
      <c s="35" t="s">
        <v>5</v>
      </c>
      <c s="6" t="s">
        <v>3332</v>
      </c>
      <c s="36" t="s">
        <v>373</v>
      </c>
      <c s="37">
        <v>7.679</v>
      </c>
      <c s="36">
        <v>0</v>
      </c>
      <c s="36">
        <f>ROUND(G680*H680,6)</f>
      </c>
      <c r="L680" s="38">
        <v>0</v>
      </c>
      <c s="32">
        <f>ROUND(ROUND(L680,2)*ROUND(G680,3),2)</f>
      </c>
      <c s="36" t="s">
        <v>2482</v>
      </c>
      <c>
        <f>(M680*21)/100</f>
      </c>
      <c t="s">
        <v>27</v>
      </c>
    </row>
    <row r="681" spans="1:5" ht="25.5">
      <c r="A681" s="35" t="s">
        <v>58</v>
      </c>
      <c r="E681" s="39" t="s">
        <v>3333</v>
      </c>
    </row>
    <row r="682" spans="1:5" ht="12.75">
      <c r="A682" s="35" t="s">
        <v>59</v>
      </c>
      <c r="E682" s="40" t="s">
        <v>5</v>
      </c>
    </row>
    <row r="683" spans="1:5" ht="12.75">
      <c r="A683" t="s">
        <v>60</v>
      </c>
      <c r="E683" s="39" t="s">
        <v>5</v>
      </c>
    </row>
    <row r="684" spans="1:16" ht="12.75">
      <c r="A684" t="s">
        <v>52</v>
      </c>
      <c s="34" t="s">
        <v>3334</v>
      </c>
      <c s="34" t="s">
        <v>3335</v>
      </c>
      <c s="35" t="s">
        <v>5</v>
      </c>
      <c s="6" t="s">
        <v>3336</v>
      </c>
      <c s="36" t="s">
        <v>373</v>
      </c>
      <c s="37">
        <v>7.679</v>
      </c>
      <c s="36">
        <v>0</v>
      </c>
      <c s="36">
        <f>ROUND(G684*H684,6)</f>
      </c>
      <c r="L684" s="38">
        <v>0</v>
      </c>
      <c s="32">
        <f>ROUND(ROUND(L684,2)*ROUND(G684,3),2)</f>
      </c>
      <c s="36" t="s">
        <v>2482</v>
      </c>
      <c>
        <f>(M684*21)/100</f>
      </c>
      <c t="s">
        <v>27</v>
      </c>
    </row>
    <row r="685" spans="1:5" ht="38.25">
      <c r="A685" s="35" t="s">
        <v>58</v>
      </c>
      <c r="E685" s="39" t="s">
        <v>3337</v>
      </c>
    </row>
    <row r="686" spans="1:5" ht="12.75">
      <c r="A686" s="35" t="s">
        <v>59</v>
      </c>
      <c r="E686" s="40" t="s">
        <v>5</v>
      </c>
    </row>
    <row r="687" spans="1:5" ht="12.75">
      <c r="A687" t="s">
        <v>60</v>
      </c>
      <c r="E687" s="39" t="s">
        <v>5</v>
      </c>
    </row>
    <row r="688" spans="1:13" ht="12.75">
      <c r="A688" t="s">
        <v>49</v>
      </c>
      <c r="C688" s="31" t="s">
        <v>2692</v>
      </c>
      <c r="E688" s="33" t="s">
        <v>2693</v>
      </c>
      <c r="J688" s="32">
        <f>0</f>
      </c>
      <c s="32">
        <f>0</f>
      </c>
      <c s="32">
        <f>0+L689+L693+L697+L701+L705+L709+L713+L717+L721+L725+L729+L733+L737+L741+L745+L749+L753+L757+L761+L765+L769</f>
      </c>
      <c s="32">
        <f>0+M689+M693+M697+M701+M705+M709+M713+M717+M721+M725+M729+M733+M737+M741+M745+M749+M753+M757+M761+M765+M769</f>
      </c>
    </row>
    <row r="689" spans="1:16" ht="12.75">
      <c r="A689" t="s">
        <v>52</v>
      </c>
      <c s="34" t="s">
        <v>3338</v>
      </c>
      <c s="34" t="s">
        <v>3339</v>
      </c>
      <c s="35" t="s">
        <v>5</v>
      </c>
      <c s="6" t="s">
        <v>3340</v>
      </c>
      <c s="36" t="s">
        <v>56</v>
      </c>
      <c s="37">
        <v>14.304</v>
      </c>
      <c s="36">
        <v>0</v>
      </c>
      <c s="36">
        <f>ROUND(G689*H689,6)</f>
      </c>
      <c r="L689" s="38">
        <v>0</v>
      </c>
      <c s="32">
        <f>ROUND(ROUND(L689,2)*ROUND(G689,3),2)</f>
      </c>
      <c s="36" t="s">
        <v>3341</v>
      </c>
      <c>
        <f>(M689*21)/100</f>
      </c>
      <c t="s">
        <v>27</v>
      </c>
    </row>
    <row r="690" spans="1:5" ht="12.75">
      <c r="A690" s="35" t="s">
        <v>58</v>
      </c>
      <c r="E690" s="39" t="s">
        <v>3340</v>
      </c>
    </row>
    <row r="691" spans="1:5" ht="63.75">
      <c r="A691" s="35" t="s">
        <v>59</v>
      </c>
      <c r="E691" s="40" t="s">
        <v>3342</v>
      </c>
    </row>
    <row r="692" spans="1:5" ht="12.75">
      <c r="A692" t="s">
        <v>60</v>
      </c>
      <c r="E692" s="39" t="s">
        <v>5</v>
      </c>
    </row>
    <row r="693" spans="1:16" ht="12.75">
      <c r="A693" t="s">
        <v>52</v>
      </c>
      <c s="34" t="s">
        <v>3343</v>
      </c>
      <c s="34" t="s">
        <v>3344</v>
      </c>
      <c s="35" t="s">
        <v>5</v>
      </c>
      <c s="6" t="s">
        <v>3345</v>
      </c>
      <c s="36" t="s">
        <v>56</v>
      </c>
      <c s="37">
        <v>2.127</v>
      </c>
      <c s="36">
        <v>0</v>
      </c>
      <c s="36">
        <f>ROUND(G693*H693,6)</f>
      </c>
      <c r="L693" s="38">
        <v>0</v>
      </c>
      <c s="32">
        <f>ROUND(ROUND(L693,2)*ROUND(G693,3),2)</f>
      </c>
      <c s="36" t="s">
        <v>2482</v>
      </c>
      <c>
        <f>(M693*21)/100</f>
      </c>
      <c t="s">
        <v>27</v>
      </c>
    </row>
    <row r="694" spans="1:5" ht="12.75">
      <c r="A694" s="35" t="s">
        <v>58</v>
      </c>
      <c r="E694" s="39" t="s">
        <v>3345</v>
      </c>
    </row>
    <row r="695" spans="1:5" ht="89.25">
      <c r="A695" s="35" t="s">
        <v>59</v>
      </c>
      <c r="E695" s="40" t="s">
        <v>3346</v>
      </c>
    </row>
    <row r="696" spans="1:5" ht="12.75">
      <c r="A696" t="s">
        <v>60</v>
      </c>
      <c r="E696" s="39" t="s">
        <v>5</v>
      </c>
    </row>
    <row r="697" spans="1:16" ht="12.75">
      <c r="A697" t="s">
        <v>52</v>
      </c>
      <c s="34" t="s">
        <v>3347</v>
      </c>
      <c s="34" t="s">
        <v>3344</v>
      </c>
      <c s="35" t="s">
        <v>53</v>
      </c>
      <c s="6" t="s">
        <v>3345</v>
      </c>
      <c s="36" t="s">
        <v>56</v>
      </c>
      <c s="37">
        <v>0.84</v>
      </c>
      <c s="36">
        <v>0</v>
      </c>
      <c s="36">
        <f>ROUND(G697*H697,6)</f>
      </c>
      <c r="L697" s="38">
        <v>0</v>
      </c>
      <c s="32">
        <f>ROUND(ROUND(L697,2)*ROUND(G697,3),2)</f>
      </c>
      <c s="36" t="s">
        <v>2482</v>
      </c>
      <c>
        <f>(M697*21)/100</f>
      </c>
      <c t="s">
        <v>27</v>
      </c>
    </row>
    <row r="698" spans="1:5" ht="12.75">
      <c r="A698" s="35" t="s">
        <v>58</v>
      </c>
      <c r="E698" s="39" t="s">
        <v>3345</v>
      </c>
    </row>
    <row r="699" spans="1:5" ht="63.75">
      <c r="A699" s="35" t="s">
        <v>59</v>
      </c>
      <c r="E699" s="40" t="s">
        <v>3348</v>
      </c>
    </row>
    <row r="700" spans="1:5" ht="12.75">
      <c r="A700" t="s">
        <v>60</v>
      </c>
      <c r="E700" s="39" t="s">
        <v>5</v>
      </c>
    </row>
    <row r="701" spans="1:16" ht="12.75">
      <c r="A701" t="s">
        <v>52</v>
      </c>
      <c s="34" t="s">
        <v>3349</v>
      </c>
      <c s="34" t="s">
        <v>3350</v>
      </c>
      <c s="35" t="s">
        <v>5</v>
      </c>
      <c s="6" t="s">
        <v>3351</v>
      </c>
      <c s="36" t="s">
        <v>73</v>
      </c>
      <c s="37">
        <v>74.162</v>
      </c>
      <c s="36">
        <v>0</v>
      </c>
      <c s="36">
        <f>ROUND(G701*H701,6)</f>
      </c>
      <c r="L701" s="38">
        <v>0</v>
      </c>
      <c s="32">
        <f>ROUND(ROUND(L701,2)*ROUND(G701,3),2)</f>
      </c>
      <c s="36" t="s">
        <v>2482</v>
      </c>
      <c>
        <f>(M701*21)/100</f>
      </c>
      <c t="s">
        <v>27</v>
      </c>
    </row>
    <row r="702" spans="1:5" ht="12.75">
      <c r="A702" s="35" t="s">
        <v>58</v>
      </c>
      <c r="E702" s="39" t="s">
        <v>3351</v>
      </c>
    </row>
    <row r="703" spans="1:5" ht="12.75">
      <c r="A703" s="35" t="s">
        <v>59</v>
      </c>
      <c r="E703" s="40" t="s">
        <v>5</v>
      </c>
    </row>
    <row r="704" spans="1:5" ht="12.75">
      <c r="A704" t="s">
        <v>60</v>
      </c>
      <c r="E704" s="39" t="s">
        <v>5</v>
      </c>
    </row>
    <row r="705" spans="1:16" ht="12.75">
      <c r="A705" t="s">
        <v>52</v>
      </c>
      <c s="34" t="s">
        <v>3352</v>
      </c>
      <c s="34" t="s">
        <v>3353</v>
      </c>
      <c s="35" t="s">
        <v>5</v>
      </c>
      <c s="6" t="s">
        <v>3354</v>
      </c>
      <c s="36" t="s">
        <v>73</v>
      </c>
      <c s="37">
        <v>280.115</v>
      </c>
      <c s="36">
        <v>0</v>
      </c>
      <c s="36">
        <f>ROUND(G705*H705,6)</f>
      </c>
      <c r="L705" s="38">
        <v>0</v>
      </c>
      <c s="32">
        <f>ROUND(ROUND(L705,2)*ROUND(G705,3),2)</f>
      </c>
      <c s="36" t="s">
        <v>350</v>
      </c>
      <c>
        <f>(M705*21)/100</f>
      </c>
      <c t="s">
        <v>27</v>
      </c>
    </row>
    <row r="706" spans="1:5" ht="12.75">
      <c r="A706" s="35" t="s">
        <v>58</v>
      </c>
      <c r="E706" s="39" t="s">
        <v>3355</v>
      </c>
    </row>
    <row r="707" spans="1:5" ht="12.75">
      <c r="A707" s="35" t="s">
        <v>59</v>
      </c>
      <c r="E707" s="40" t="s">
        <v>5</v>
      </c>
    </row>
    <row r="708" spans="1:5" ht="12.75">
      <c r="A708" t="s">
        <v>60</v>
      </c>
      <c r="E708" s="39" t="s">
        <v>5</v>
      </c>
    </row>
    <row r="709" spans="1:16" ht="12.75">
      <c r="A709" t="s">
        <v>52</v>
      </c>
      <c s="34" t="s">
        <v>3356</v>
      </c>
      <c s="34" t="s">
        <v>3357</v>
      </c>
      <c s="35" t="s">
        <v>5</v>
      </c>
      <c s="6" t="s">
        <v>3358</v>
      </c>
      <c s="36" t="s">
        <v>3359</v>
      </c>
      <c s="37">
        <v>1</v>
      </c>
      <c s="36">
        <v>0</v>
      </c>
      <c s="36">
        <f>ROUND(G709*H709,6)</f>
      </c>
      <c r="L709" s="38">
        <v>0</v>
      </c>
      <c s="32">
        <f>ROUND(ROUND(L709,2)*ROUND(G709,3),2)</f>
      </c>
      <c s="36" t="s">
        <v>350</v>
      </c>
      <c>
        <f>(M709*21)/100</f>
      </c>
      <c t="s">
        <v>27</v>
      </c>
    </row>
    <row r="710" spans="1:5" ht="12.75">
      <c r="A710" s="35" t="s">
        <v>58</v>
      </c>
      <c r="E710" s="39" t="s">
        <v>3358</v>
      </c>
    </row>
    <row r="711" spans="1:5" ht="12.75">
      <c r="A711" s="35" t="s">
        <v>59</v>
      </c>
      <c r="E711" s="40" t="s">
        <v>5</v>
      </c>
    </row>
    <row r="712" spans="1:5" ht="12.75">
      <c r="A712" t="s">
        <v>60</v>
      </c>
      <c r="E712" s="39" t="s">
        <v>5</v>
      </c>
    </row>
    <row r="713" spans="1:16" ht="12.75">
      <c r="A713" t="s">
        <v>52</v>
      </c>
      <c s="34" t="s">
        <v>3360</v>
      </c>
      <c s="34" t="s">
        <v>3361</v>
      </c>
      <c s="35" t="s">
        <v>5</v>
      </c>
      <c s="6" t="s">
        <v>3362</v>
      </c>
      <c s="36" t="s">
        <v>3359</v>
      </c>
      <c s="37">
        <v>1</v>
      </c>
      <c s="36">
        <v>0</v>
      </c>
      <c s="36">
        <f>ROUND(G713*H713,6)</f>
      </c>
      <c r="L713" s="38">
        <v>0</v>
      </c>
      <c s="32">
        <f>ROUND(ROUND(L713,2)*ROUND(G713,3),2)</f>
      </c>
      <c s="36" t="s">
        <v>350</v>
      </c>
      <c>
        <f>(M713*21)/100</f>
      </c>
      <c t="s">
        <v>27</v>
      </c>
    </row>
    <row r="714" spans="1:5" ht="12.75">
      <c r="A714" s="35" t="s">
        <v>58</v>
      </c>
      <c r="E714" s="39" t="s">
        <v>3362</v>
      </c>
    </row>
    <row r="715" spans="1:5" ht="12.75">
      <c r="A715" s="35" t="s">
        <v>59</v>
      </c>
      <c r="E715" s="40" t="s">
        <v>5</v>
      </c>
    </row>
    <row r="716" spans="1:5" ht="12.75">
      <c r="A716" t="s">
        <v>60</v>
      </c>
      <c r="E716" s="39" t="s">
        <v>5</v>
      </c>
    </row>
    <row r="717" spans="1:16" ht="12.75">
      <c r="A717" t="s">
        <v>52</v>
      </c>
      <c s="34" t="s">
        <v>3363</v>
      </c>
      <c s="34" t="s">
        <v>3364</v>
      </c>
      <c s="35" t="s">
        <v>5</v>
      </c>
      <c s="6" t="s">
        <v>3365</v>
      </c>
      <c s="36" t="s">
        <v>85</v>
      </c>
      <c s="37">
        <v>14</v>
      </c>
      <c s="36">
        <v>0</v>
      </c>
      <c s="36">
        <f>ROUND(G717*H717,6)</f>
      </c>
      <c r="L717" s="38">
        <v>0</v>
      </c>
      <c s="32">
        <f>ROUND(ROUND(L717,2)*ROUND(G717,3),2)</f>
      </c>
      <c s="36" t="s">
        <v>350</v>
      </c>
      <c>
        <f>(M717*21)/100</f>
      </c>
      <c t="s">
        <v>27</v>
      </c>
    </row>
    <row r="718" spans="1:5" ht="12.75">
      <c r="A718" s="35" t="s">
        <v>58</v>
      </c>
      <c r="E718" s="39" t="s">
        <v>3365</v>
      </c>
    </row>
    <row r="719" spans="1:5" ht="12.75">
      <c r="A719" s="35" t="s">
        <v>59</v>
      </c>
      <c r="E719" s="40" t="s">
        <v>5</v>
      </c>
    </row>
    <row r="720" spans="1:5" ht="12.75">
      <c r="A720" t="s">
        <v>60</v>
      </c>
      <c r="E720" s="39" t="s">
        <v>5</v>
      </c>
    </row>
    <row r="721" spans="1:16" ht="12.75">
      <c r="A721" t="s">
        <v>52</v>
      </c>
      <c s="34" t="s">
        <v>3366</v>
      </c>
      <c s="34" t="s">
        <v>3367</v>
      </c>
      <c s="35" t="s">
        <v>5</v>
      </c>
      <c s="6" t="s">
        <v>3368</v>
      </c>
      <c s="36" t="s">
        <v>85</v>
      </c>
      <c s="37">
        <v>7</v>
      </c>
      <c s="36">
        <v>0</v>
      </c>
      <c s="36">
        <f>ROUND(G721*H721,6)</f>
      </c>
      <c r="L721" s="38">
        <v>0</v>
      </c>
      <c s="32">
        <f>ROUND(ROUND(L721,2)*ROUND(G721,3),2)</f>
      </c>
      <c s="36" t="s">
        <v>350</v>
      </c>
      <c>
        <f>(M721*21)/100</f>
      </c>
      <c t="s">
        <v>27</v>
      </c>
    </row>
    <row r="722" spans="1:5" ht="12.75">
      <c r="A722" s="35" t="s">
        <v>58</v>
      </c>
      <c r="E722" s="39" t="s">
        <v>3368</v>
      </c>
    </row>
    <row r="723" spans="1:5" ht="12.75">
      <c r="A723" s="35" t="s">
        <v>59</v>
      </c>
      <c r="E723" s="40" t="s">
        <v>5</v>
      </c>
    </row>
    <row r="724" spans="1:5" ht="12.75">
      <c r="A724" t="s">
        <v>60</v>
      </c>
      <c r="E724" s="39" t="s">
        <v>5</v>
      </c>
    </row>
    <row r="725" spans="1:16" ht="12.75">
      <c r="A725" t="s">
        <v>52</v>
      </c>
      <c s="34" t="s">
        <v>3369</v>
      </c>
      <c s="34" t="s">
        <v>3370</v>
      </c>
      <c s="35" t="s">
        <v>5</v>
      </c>
      <c s="6" t="s">
        <v>3371</v>
      </c>
      <c s="36" t="s">
        <v>85</v>
      </c>
      <c s="37">
        <v>18</v>
      </c>
      <c s="36">
        <v>0</v>
      </c>
      <c s="36">
        <f>ROUND(G725*H725,6)</f>
      </c>
      <c r="L725" s="38">
        <v>0</v>
      </c>
      <c s="32">
        <f>ROUND(ROUND(L725,2)*ROUND(G725,3),2)</f>
      </c>
      <c s="36" t="s">
        <v>350</v>
      </c>
      <c>
        <f>(M725*21)/100</f>
      </c>
      <c t="s">
        <v>27</v>
      </c>
    </row>
    <row r="726" spans="1:5" ht="12.75">
      <c r="A726" s="35" t="s">
        <v>58</v>
      </c>
      <c r="E726" s="39" t="s">
        <v>3371</v>
      </c>
    </row>
    <row r="727" spans="1:5" ht="12.75">
      <c r="A727" s="35" t="s">
        <v>59</v>
      </c>
      <c r="E727" s="40" t="s">
        <v>5</v>
      </c>
    </row>
    <row r="728" spans="1:5" ht="12.75">
      <c r="A728" t="s">
        <v>60</v>
      </c>
      <c r="E728" s="39" t="s">
        <v>5</v>
      </c>
    </row>
    <row r="729" spans="1:16" ht="25.5">
      <c r="A729" t="s">
        <v>52</v>
      </c>
      <c s="34" t="s">
        <v>3372</v>
      </c>
      <c s="34" t="s">
        <v>3373</v>
      </c>
      <c s="35" t="s">
        <v>5</v>
      </c>
      <c s="6" t="s">
        <v>3374</v>
      </c>
      <c s="36" t="s">
        <v>73</v>
      </c>
      <c s="37">
        <v>805.726</v>
      </c>
      <c s="36">
        <v>0</v>
      </c>
      <c s="36">
        <f>ROUND(G729*H729,6)</f>
      </c>
      <c r="L729" s="38">
        <v>0</v>
      </c>
      <c s="32">
        <f>ROUND(ROUND(L729,2)*ROUND(G729,3),2)</f>
      </c>
      <c s="36" t="s">
        <v>2482</v>
      </c>
      <c>
        <f>(M729*21)/100</f>
      </c>
      <c t="s">
        <v>27</v>
      </c>
    </row>
    <row r="730" spans="1:5" ht="38.25">
      <c r="A730" s="35" t="s">
        <v>58</v>
      </c>
      <c r="E730" s="39" t="s">
        <v>3375</v>
      </c>
    </row>
    <row r="731" spans="1:5" ht="76.5">
      <c r="A731" s="35" t="s">
        <v>59</v>
      </c>
      <c r="E731" s="40" t="s">
        <v>3376</v>
      </c>
    </row>
    <row r="732" spans="1:5" ht="12.75">
      <c r="A732" t="s">
        <v>60</v>
      </c>
      <c r="E732" s="39" t="s">
        <v>5</v>
      </c>
    </row>
    <row r="733" spans="1:16" ht="25.5">
      <c r="A733" t="s">
        <v>52</v>
      </c>
      <c s="34" t="s">
        <v>3377</v>
      </c>
      <c s="34" t="s">
        <v>3378</v>
      </c>
      <c s="35" t="s">
        <v>5</v>
      </c>
      <c s="6" t="s">
        <v>3379</v>
      </c>
      <c s="36" t="s">
        <v>73</v>
      </c>
      <c s="37">
        <v>591.076</v>
      </c>
      <c s="36">
        <v>0</v>
      </c>
      <c s="36">
        <f>ROUND(G733*H733,6)</f>
      </c>
      <c r="L733" s="38">
        <v>0</v>
      </c>
      <c s="32">
        <f>ROUND(ROUND(L733,2)*ROUND(G733,3),2)</f>
      </c>
      <c s="36" t="s">
        <v>2482</v>
      </c>
      <c>
        <f>(M733*21)/100</f>
      </c>
      <c t="s">
        <v>27</v>
      </c>
    </row>
    <row r="734" spans="1:5" ht="25.5">
      <c r="A734" s="35" t="s">
        <v>58</v>
      </c>
      <c r="E734" s="39" t="s">
        <v>3380</v>
      </c>
    </row>
    <row r="735" spans="1:5" ht="51">
      <c r="A735" s="35" t="s">
        <v>59</v>
      </c>
      <c r="E735" s="40" t="s">
        <v>3381</v>
      </c>
    </row>
    <row r="736" spans="1:5" ht="12.75">
      <c r="A736" t="s">
        <v>60</v>
      </c>
      <c r="E736" s="39" t="s">
        <v>5</v>
      </c>
    </row>
    <row r="737" spans="1:16" ht="12.75">
      <c r="A737" t="s">
        <v>52</v>
      </c>
      <c s="34" t="s">
        <v>3382</v>
      </c>
      <c s="34" t="s">
        <v>3383</v>
      </c>
      <c s="35" t="s">
        <v>5</v>
      </c>
      <c s="6" t="s">
        <v>3384</v>
      </c>
      <c s="36" t="s">
        <v>80</v>
      </c>
      <c s="37">
        <v>805.726</v>
      </c>
      <c s="36">
        <v>0</v>
      </c>
      <c s="36">
        <f>ROUND(G737*H737,6)</f>
      </c>
      <c r="L737" s="38">
        <v>0</v>
      </c>
      <c s="32">
        <f>ROUND(ROUND(L737,2)*ROUND(G737,3),2)</f>
      </c>
      <c s="36" t="s">
        <v>2482</v>
      </c>
      <c>
        <f>(M737*21)/100</f>
      </c>
      <c t="s">
        <v>27</v>
      </c>
    </row>
    <row r="738" spans="1:5" ht="12.75">
      <c r="A738" s="35" t="s">
        <v>58</v>
      </c>
      <c r="E738" s="39" t="s">
        <v>3385</v>
      </c>
    </row>
    <row r="739" spans="1:5" ht="76.5">
      <c r="A739" s="35" t="s">
        <v>59</v>
      </c>
      <c r="E739" s="40" t="s">
        <v>3386</v>
      </c>
    </row>
    <row r="740" spans="1:5" ht="12.75">
      <c r="A740" t="s">
        <v>60</v>
      </c>
      <c r="E740" s="39" t="s">
        <v>5</v>
      </c>
    </row>
    <row r="741" spans="1:16" ht="12.75">
      <c r="A741" t="s">
        <v>52</v>
      </c>
      <c s="34" t="s">
        <v>3387</v>
      </c>
      <c s="34" t="s">
        <v>3388</v>
      </c>
      <c s="35" t="s">
        <v>5</v>
      </c>
      <c s="6" t="s">
        <v>3389</v>
      </c>
      <c s="36" t="s">
        <v>56</v>
      </c>
      <c s="37">
        <v>14.938</v>
      </c>
      <c s="36">
        <v>0</v>
      </c>
      <c s="36">
        <f>ROUND(G741*H741,6)</f>
      </c>
      <c r="L741" s="38">
        <v>0</v>
      </c>
      <c s="32">
        <f>ROUND(ROUND(L741,2)*ROUND(G741,3),2)</f>
      </c>
      <c s="36" t="s">
        <v>2482</v>
      </c>
      <c>
        <f>(M741*21)/100</f>
      </c>
      <c t="s">
        <v>27</v>
      </c>
    </row>
    <row r="742" spans="1:5" ht="25.5">
      <c r="A742" s="35" t="s">
        <v>58</v>
      </c>
      <c r="E742" s="39" t="s">
        <v>3390</v>
      </c>
    </row>
    <row r="743" spans="1:5" ht="12.75">
      <c r="A743" s="35" t="s">
        <v>59</v>
      </c>
      <c r="E743" s="40" t="s">
        <v>5</v>
      </c>
    </row>
    <row r="744" spans="1:5" ht="12.75">
      <c r="A744" t="s">
        <v>60</v>
      </c>
      <c r="E744" s="39" t="s">
        <v>5</v>
      </c>
    </row>
    <row r="745" spans="1:16" ht="12.75">
      <c r="A745" t="s">
        <v>52</v>
      </c>
      <c s="34" t="s">
        <v>3391</v>
      </c>
      <c s="34" t="s">
        <v>3392</v>
      </c>
      <c s="35" t="s">
        <v>5</v>
      </c>
      <c s="6" t="s">
        <v>3393</v>
      </c>
      <c s="36" t="s">
        <v>80</v>
      </c>
      <c s="37">
        <v>509.3</v>
      </c>
      <c s="36">
        <v>0</v>
      </c>
      <c s="36">
        <f>ROUND(G745*H745,6)</f>
      </c>
      <c r="L745" s="38">
        <v>0</v>
      </c>
      <c s="32">
        <f>ROUND(ROUND(L745,2)*ROUND(G745,3),2)</f>
      </c>
      <c s="36" t="s">
        <v>2482</v>
      </c>
      <c>
        <f>(M745*21)/100</f>
      </c>
      <c t="s">
        <v>27</v>
      </c>
    </row>
    <row r="746" spans="1:5" ht="12.75">
      <c r="A746" s="35" t="s">
        <v>58</v>
      </c>
      <c r="E746" s="39" t="s">
        <v>3394</v>
      </c>
    </row>
    <row r="747" spans="1:5" ht="51">
      <c r="A747" s="35" t="s">
        <v>59</v>
      </c>
      <c r="E747" s="40" t="s">
        <v>3395</v>
      </c>
    </row>
    <row r="748" spans="1:5" ht="12.75">
      <c r="A748" t="s">
        <v>60</v>
      </c>
      <c r="E748" s="39" t="s">
        <v>5</v>
      </c>
    </row>
    <row r="749" spans="1:16" ht="12.75">
      <c r="A749" t="s">
        <v>52</v>
      </c>
      <c s="34" t="s">
        <v>3396</v>
      </c>
      <c s="34" t="s">
        <v>3397</v>
      </c>
      <c s="35" t="s">
        <v>5</v>
      </c>
      <c s="6" t="s">
        <v>3398</v>
      </c>
      <c s="36" t="s">
        <v>73</v>
      </c>
      <c s="37">
        <v>44.76</v>
      </c>
      <c s="36">
        <v>0</v>
      </c>
      <c s="36">
        <f>ROUND(G749*H749,6)</f>
      </c>
      <c r="L749" s="38">
        <v>0</v>
      </c>
      <c s="32">
        <f>ROUND(ROUND(L749,2)*ROUND(G749,3),2)</f>
      </c>
      <c s="36" t="s">
        <v>2482</v>
      </c>
      <c>
        <f>(M749*21)/100</f>
      </c>
      <c t="s">
        <v>27</v>
      </c>
    </row>
    <row r="750" spans="1:5" ht="25.5">
      <c r="A750" s="35" t="s">
        <v>58</v>
      </c>
      <c r="E750" s="39" t="s">
        <v>3399</v>
      </c>
    </row>
    <row r="751" spans="1:5" ht="89.25">
      <c r="A751" s="35" t="s">
        <v>59</v>
      </c>
      <c r="E751" s="40" t="s">
        <v>3400</v>
      </c>
    </row>
    <row r="752" spans="1:5" ht="178.5">
      <c r="A752" t="s">
        <v>60</v>
      </c>
      <c r="E752" s="39" t="s">
        <v>3401</v>
      </c>
    </row>
    <row r="753" spans="1:16" ht="25.5">
      <c r="A753" t="s">
        <v>52</v>
      </c>
      <c s="34" t="s">
        <v>3402</v>
      </c>
      <c s="34" t="s">
        <v>3403</v>
      </c>
      <c s="35" t="s">
        <v>5</v>
      </c>
      <c s="6" t="s">
        <v>3404</v>
      </c>
      <c s="36" t="s">
        <v>73</v>
      </c>
      <c s="37">
        <v>67.42</v>
      </c>
      <c s="36">
        <v>0</v>
      </c>
      <c s="36">
        <f>ROUND(G753*H753,6)</f>
      </c>
      <c r="L753" s="38">
        <v>0</v>
      </c>
      <c s="32">
        <f>ROUND(ROUND(L753,2)*ROUND(G753,3),2)</f>
      </c>
      <c s="36" t="s">
        <v>2482</v>
      </c>
      <c>
        <f>(M753*21)/100</f>
      </c>
      <c t="s">
        <v>27</v>
      </c>
    </row>
    <row r="754" spans="1:5" ht="25.5">
      <c r="A754" s="35" t="s">
        <v>58</v>
      </c>
      <c r="E754" s="39" t="s">
        <v>3405</v>
      </c>
    </row>
    <row r="755" spans="1:5" ht="63.75">
      <c r="A755" s="35" t="s">
        <v>59</v>
      </c>
      <c r="E755" s="40" t="s">
        <v>3406</v>
      </c>
    </row>
    <row r="756" spans="1:5" ht="12.75">
      <c r="A756" t="s">
        <v>60</v>
      </c>
      <c r="E756" s="39" t="s">
        <v>5</v>
      </c>
    </row>
    <row r="757" spans="1:16" ht="12.75">
      <c r="A757" t="s">
        <v>52</v>
      </c>
      <c s="34" t="s">
        <v>3407</v>
      </c>
      <c s="34" t="s">
        <v>3408</v>
      </c>
      <c s="35" t="s">
        <v>5</v>
      </c>
      <c s="6" t="s">
        <v>3409</v>
      </c>
      <c s="36" t="s">
        <v>73</v>
      </c>
      <c s="37">
        <v>67.42</v>
      </c>
      <c s="36">
        <v>0</v>
      </c>
      <c s="36">
        <f>ROUND(G757*H757,6)</f>
      </c>
      <c r="L757" s="38">
        <v>0</v>
      </c>
      <c s="32">
        <f>ROUND(ROUND(L757,2)*ROUND(G757,3),2)</f>
      </c>
      <c s="36" t="s">
        <v>2482</v>
      </c>
      <c>
        <f>(M757*21)/100</f>
      </c>
      <c t="s">
        <v>27</v>
      </c>
    </row>
    <row r="758" spans="1:5" ht="12.75">
      <c r="A758" s="35" t="s">
        <v>58</v>
      </c>
      <c r="E758" s="39" t="s">
        <v>3410</v>
      </c>
    </row>
    <row r="759" spans="1:5" ht="76.5">
      <c r="A759" s="35" t="s">
        <v>59</v>
      </c>
      <c r="E759" s="40" t="s">
        <v>3411</v>
      </c>
    </row>
    <row r="760" spans="1:5" ht="12.75">
      <c r="A760" t="s">
        <v>60</v>
      </c>
      <c r="E760" s="39" t="s">
        <v>5</v>
      </c>
    </row>
    <row r="761" spans="1:16" ht="12.75">
      <c r="A761" t="s">
        <v>52</v>
      </c>
      <c s="34" t="s">
        <v>3412</v>
      </c>
      <c s="34" t="s">
        <v>3413</v>
      </c>
      <c s="35" t="s">
        <v>5</v>
      </c>
      <c s="6" t="s">
        <v>3414</v>
      </c>
      <c s="36" t="s">
        <v>73</v>
      </c>
      <c s="37">
        <v>254.65</v>
      </c>
      <c s="36">
        <v>0</v>
      </c>
      <c s="36">
        <f>ROUND(G761*H761,6)</f>
      </c>
      <c r="L761" s="38">
        <v>0</v>
      </c>
      <c s="32">
        <f>ROUND(ROUND(L761,2)*ROUND(G761,3),2)</f>
      </c>
      <c s="36" t="s">
        <v>2482</v>
      </c>
      <c>
        <f>(M761*21)/100</f>
      </c>
      <c t="s">
        <v>27</v>
      </c>
    </row>
    <row r="762" spans="1:5" ht="12.75">
      <c r="A762" s="35" t="s">
        <v>58</v>
      </c>
      <c r="E762" s="39" t="s">
        <v>3415</v>
      </c>
    </row>
    <row r="763" spans="1:5" ht="51">
      <c r="A763" s="35" t="s">
        <v>59</v>
      </c>
      <c r="E763" s="40" t="s">
        <v>3416</v>
      </c>
    </row>
    <row r="764" spans="1:5" ht="12.75">
      <c r="A764" t="s">
        <v>60</v>
      </c>
      <c r="E764" s="39" t="s">
        <v>5</v>
      </c>
    </row>
    <row r="765" spans="1:16" ht="12.75">
      <c r="A765" t="s">
        <v>52</v>
      </c>
      <c s="34" t="s">
        <v>3417</v>
      </c>
      <c s="34" t="s">
        <v>3418</v>
      </c>
      <c s="35" t="s">
        <v>5</v>
      </c>
      <c s="6" t="s">
        <v>3419</v>
      </c>
      <c s="36" t="s">
        <v>373</v>
      </c>
      <c s="37">
        <v>27.001</v>
      </c>
      <c s="36">
        <v>0</v>
      </c>
      <c s="36">
        <f>ROUND(G765*H765,6)</f>
      </c>
      <c r="L765" s="38">
        <v>0</v>
      </c>
      <c s="32">
        <f>ROUND(ROUND(L765,2)*ROUND(G765,3),2)</f>
      </c>
      <c s="36" t="s">
        <v>2482</v>
      </c>
      <c>
        <f>(M765*21)/100</f>
      </c>
      <c t="s">
        <v>27</v>
      </c>
    </row>
    <row r="766" spans="1:5" ht="25.5">
      <c r="A766" s="35" t="s">
        <v>58</v>
      </c>
      <c r="E766" s="39" t="s">
        <v>3420</v>
      </c>
    </row>
    <row r="767" spans="1:5" ht="12.75">
      <c r="A767" s="35" t="s">
        <v>59</v>
      </c>
      <c r="E767" s="40" t="s">
        <v>5</v>
      </c>
    </row>
    <row r="768" spans="1:5" ht="12.75">
      <c r="A768" t="s">
        <v>60</v>
      </c>
      <c r="E768" s="39" t="s">
        <v>5</v>
      </c>
    </row>
    <row r="769" spans="1:16" ht="12.75">
      <c r="A769" t="s">
        <v>52</v>
      </c>
      <c s="34" t="s">
        <v>3421</v>
      </c>
      <c s="34" t="s">
        <v>3422</v>
      </c>
      <c s="35" t="s">
        <v>5</v>
      </c>
      <c s="6" t="s">
        <v>3423</v>
      </c>
      <c s="36" t="s">
        <v>373</v>
      </c>
      <c s="37">
        <v>27.001</v>
      </c>
      <c s="36">
        <v>0</v>
      </c>
      <c s="36">
        <f>ROUND(G769*H769,6)</f>
      </c>
      <c r="L769" s="38">
        <v>0</v>
      </c>
      <c s="32">
        <f>ROUND(ROUND(L769,2)*ROUND(G769,3),2)</f>
      </c>
      <c s="36" t="s">
        <v>2482</v>
      </c>
      <c>
        <f>(M769*21)/100</f>
      </c>
      <c t="s">
        <v>27</v>
      </c>
    </row>
    <row r="770" spans="1:5" ht="38.25">
      <c r="A770" s="35" t="s">
        <v>58</v>
      </c>
      <c r="E770" s="39" t="s">
        <v>3424</v>
      </c>
    </row>
    <row r="771" spans="1:5" ht="12.75">
      <c r="A771" s="35" t="s">
        <v>59</v>
      </c>
      <c r="E771" s="40" t="s">
        <v>5</v>
      </c>
    </row>
    <row r="772" spans="1:5" ht="12.75">
      <c r="A772" t="s">
        <v>60</v>
      </c>
      <c r="E772" s="39" t="s">
        <v>5</v>
      </c>
    </row>
    <row r="773" spans="1:13" ht="12.75">
      <c r="A773" t="s">
        <v>49</v>
      </c>
      <c r="C773" s="31" t="s">
        <v>2701</v>
      </c>
      <c r="E773" s="33" t="s">
        <v>2702</v>
      </c>
      <c r="J773" s="32">
        <f>0</f>
      </c>
      <c s="32">
        <f>0</f>
      </c>
      <c s="32">
        <f>0+L774+L778+L782+L786+L790+L794+L798+L802+L806+L810+L814+L818</f>
      </c>
      <c s="32">
        <f>0+M774+M778+M782+M786+M790+M794+M798+M802+M806+M810+M814+M818</f>
      </c>
    </row>
    <row r="774" spans="1:16" ht="12.75">
      <c r="A774" t="s">
        <v>52</v>
      </c>
      <c s="34" t="s">
        <v>3425</v>
      </c>
      <c s="34" t="s">
        <v>3426</v>
      </c>
      <c s="35" t="s">
        <v>5</v>
      </c>
      <c s="6" t="s">
        <v>3427</v>
      </c>
      <c s="36" t="s">
        <v>73</v>
      </c>
      <c s="37">
        <v>201.344</v>
      </c>
      <c s="36">
        <v>0</v>
      </c>
      <c s="36">
        <f>ROUND(G774*H774,6)</f>
      </c>
      <c r="L774" s="38">
        <v>0</v>
      </c>
      <c s="32">
        <f>ROUND(ROUND(L774,2)*ROUND(G774,3),2)</f>
      </c>
      <c s="36" t="s">
        <v>2482</v>
      </c>
      <c>
        <f>(M774*21)/100</f>
      </c>
      <c t="s">
        <v>27</v>
      </c>
    </row>
    <row r="775" spans="1:5" ht="12.75">
      <c r="A775" s="35" t="s">
        <v>58</v>
      </c>
      <c r="E775" s="39" t="s">
        <v>3427</v>
      </c>
    </row>
    <row r="776" spans="1:5" ht="12.75">
      <c r="A776" s="35" t="s">
        <v>59</v>
      </c>
      <c r="E776" s="40" t="s">
        <v>5</v>
      </c>
    </row>
    <row r="777" spans="1:5" ht="12.75">
      <c r="A777" t="s">
        <v>60</v>
      </c>
      <c r="E777" s="39" t="s">
        <v>5</v>
      </c>
    </row>
    <row r="778" spans="1:16" ht="25.5">
      <c r="A778" t="s">
        <v>52</v>
      </c>
      <c s="34" t="s">
        <v>3428</v>
      </c>
      <c s="34" t="s">
        <v>3429</v>
      </c>
      <c s="35" t="s">
        <v>5</v>
      </c>
      <c s="6" t="s">
        <v>3430</v>
      </c>
      <c s="36" t="s">
        <v>73</v>
      </c>
      <c s="37">
        <v>22.878</v>
      </c>
      <c s="36">
        <v>0</v>
      </c>
      <c s="36">
        <f>ROUND(G778*H778,6)</f>
      </c>
      <c r="L778" s="38">
        <v>0</v>
      </c>
      <c s="32">
        <f>ROUND(ROUND(L778,2)*ROUND(G778,3),2)</f>
      </c>
      <c s="36" t="s">
        <v>2482</v>
      </c>
      <c>
        <f>(M778*21)/100</f>
      </c>
      <c t="s">
        <v>27</v>
      </c>
    </row>
    <row r="779" spans="1:5" ht="38.25">
      <c r="A779" s="35" t="s">
        <v>58</v>
      </c>
      <c r="E779" s="39" t="s">
        <v>3431</v>
      </c>
    </row>
    <row r="780" spans="1:5" ht="76.5">
      <c r="A780" s="35" t="s">
        <v>59</v>
      </c>
      <c r="E780" s="40" t="s">
        <v>3432</v>
      </c>
    </row>
    <row r="781" spans="1:5" ht="153">
      <c r="A781" t="s">
        <v>60</v>
      </c>
      <c r="E781" s="39" t="s">
        <v>3433</v>
      </c>
    </row>
    <row r="782" spans="1:16" ht="25.5">
      <c r="A782" t="s">
        <v>52</v>
      </c>
      <c s="34" t="s">
        <v>3434</v>
      </c>
      <c s="34" t="s">
        <v>3435</v>
      </c>
      <c s="35" t="s">
        <v>5</v>
      </c>
      <c s="6" t="s">
        <v>3436</v>
      </c>
      <c s="36" t="s">
        <v>73</v>
      </c>
      <c s="37">
        <v>14.748</v>
      </c>
      <c s="36">
        <v>0</v>
      </c>
      <c s="36">
        <f>ROUND(G782*H782,6)</f>
      </c>
      <c r="L782" s="38">
        <v>0</v>
      </c>
      <c s="32">
        <f>ROUND(ROUND(L782,2)*ROUND(G782,3),2)</f>
      </c>
      <c s="36" t="s">
        <v>2482</v>
      </c>
      <c>
        <f>(M782*21)/100</f>
      </c>
      <c t="s">
        <v>27</v>
      </c>
    </row>
    <row r="783" spans="1:5" ht="38.25">
      <c r="A783" s="35" t="s">
        <v>58</v>
      </c>
      <c r="E783" s="39" t="s">
        <v>3437</v>
      </c>
    </row>
    <row r="784" spans="1:5" ht="76.5">
      <c r="A784" s="35" t="s">
        <v>59</v>
      </c>
      <c r="E784" s="40" t="s">
        <v>3438</v>
      </c>
    </row>
    <row r="785" spans="1:5" ht="153">
      <c r="A785" t="s">
        <v>60</v>
      </c>
      <c r="E785" s="39" t="s">
        <v>3433</v>
      </c>
    </row>
    <row r="786" spans="1:16" ht="12.75">
      <c r="A786" t="s">
        <v>52</v>
      </c>
      <c s="34" t="s">
        <v>3439</v>
      </c>
      <c s="34" t="s">
        <v>3440</v>
      </c>
      <c s="35" t="s">
        <v>5</v>
      </c>
      <c s="6" t="s">
        <v>3441</v>
      </c>
      <c s="36" t="s">
        <v>73</v>
      </c>
      <c s="37">
        <v>26.939</v>
      </c>
      <c s="36">
        <v>0</v>
      </c>
      <c s="36">
        <f>ROUND(G786*H786,6)</f>
      </c>
      <c r="L786" s="38">
        <v>0</v>
      </c>
      <c s="32">
        <f>ROUND(ROUND(L786,2)*ROUND(G786,3),2)</f>
      </c>
      <c s="36" t="s">
        <v>2482</v>
      </c>
      <c>
        <f>(M786*21)/100</f>
      </c>
      <c t="s">
        <v>27</v>
      </c>
    </row>
    <row r="787" spans="1:5" ht="38.25">
      <c r="A787" s="35" t="s">
        <v>58</v>
      </c>
      <c r="E787" s="39" t="s">
        <v>3442</v>
      </c>
    </row>
    <row r="788" spans="1:5" ht="76.5">
      <c r="A788" s="35" t="s">
        <v>59</v>
      </c>
      <c r="E788" s="40" t="s">
        <v>3443</v>
      </c>
    </row>
    <row r="789" spans="1:5" ht="153">
      <c r="A789" t="s">
        <v>60</v>
      </c>
      <c r="E789" s="39" t="s">
        <v>3433</v>
      </c>
    </row>
    <row r="790" spans="1:16" ht="25.5">
      <c r="A790" t="s">
        <v>52</v>
      </c>
      <c s="34" t="s">
        <v>3444</v>
      </c>
      <c s="34" t="s">
        <v>3445</v>
      </c>
      <c s="35" t="s">
        <v>5</v>
      </c>
      <c s="6" t="s">
        <v>3446</v>
      </c>
      <c s="36" t="s">
        <v>73</v>
      </c>
      <c s="37">
        <v>26.223</v>
      </c>
      <c s="36">
        <v>0</v>
      </c>
      <c s="36">
        <f>ROUND(G790*H790,6)</f>
      </c>
      <c r="L790" s="38">
        <v>0</v>
      </c>
      <c s="32">
        <f>ROUND(ROUND(L790,2)*ROUND(G790,3),2)</f>
      </c>
      <c s="36" t="s">
        <v>2482</v>
      </c>
      <c>
        <f>(M790*21)/100</f>
      </c>
      <c t="s">
        <v>27</v>
      </c>
    </row>
    <row r="791" spans="1:5" ht="38.25">
      <c r="A791" s="35" t="s">
        <v>58</v>
      </c>
      <c r="E791" s="39" t="s">
        <v>3447</v>
      </c>
    </row>
    <row r="792" spans="1:5" ht="76.5">
      <c r="A792" s="35" t="s">
        <v>59</v>
      </c>
      <c r="E792" s="40" t="s">
        <v>3448</v>
      </c>
    </row>
    <row r="793" spans="1:5" ht="153">
      <c r="A793" t="s">
        <v>60</v>
      </c>
      <c r="E793" s="39" t="s">
        <v>3433</v>
      </c>
    </row>
    <row r="794" spans="1:16" ht="25.5">
      <c r="A794" t="s">
        <v>52</v>
      </c>
      <c s="34" t="s">
        <v>3449</v>
      </c>
      <c s="34" t="s">
        <v>3450</v>
      </c>
      <c s="35" t="s">
        <v>5</v>
      </c>
      <c s="6" t="s">
        <v>3451</v>
      </c>
      <c s="36" t="s">
        <v>73</v>
      </c>
      <c s="37">
        <v>79.537</v>
      </c>
      <c s="36">
        <v>0</v>
      </c>
      <c s="36">
        <f>ROUND(G794*H794,6)</f>
      </c>
      <c r="L794" s="38">
        <v>0</v>
      </c>
      <c s="32">
        <f>ROUND(ROUND(L794,2)*ROUND(G794,3),2)</f>
      </c>
      <c s="36" t="s">
        <v>2482</v>
      </c>
      <c>
        <f>(M794*21)/100</f>
      </c>
      <c t="s">
        <v>27</v>
      </c>
    </row>
    <row r="795" spans="1:5" ht="38.25">
      <c r="A795" s="35" t="s">
        <v>58</v>
      </c>
      <c r="E795" s="39" t="s">
        <v>3452</v>
      </c>
    </row>
    <row r="796" spans="1:5" ht="165.75">
      <c r="A796" s="35" t="s">
        <v>59</v>
      </c>
      <c r="E796" s="40" t="s">
        <v>3453</v>
      </c>
    </row>
    <row r="797" spans="1:5" ht="229.5">
      <c r="A797" t="s">
        <v>60</v>
      </c>
      <c r="E797" s="39" t="s">
        <v>3454</v>
      </c>
    </row>
    <row r="798" spans="1:16" ht="12.75">
      <c r="A798" t="s">
        <v>52</v>
      </c>
      <c s="34" t="s">
        <v>3455</v>
      </c>
      <c s="34" t="s">
        <v>3456</v>
      </c>
      <c s="35" t="s">
        <v>5</v>
      </c>
      <c s="6" t="s">
        <v>3457</v>
      </c>
      <c s="36" t="s">
        <v>73</v>
      </c>
      <c s="37">
        <v>69.6</v>
      </c>
      <c s="36">
        <v>0</v>
      </c>
      <c s="36">
        <f>ROUND(G798*H798,6)</f>
      </c>
      <c r="L798" s="38">
        <v>0</v>
      </c>
      <c s="32">
        <f>ROUND(ROUND(L798,2)*ROUND(G798,3),2)</f>
      </c>
      <c s="36" t="s">
        <v>2482</v>
      </c>
      <c>
        <f>(M798*21)/100</f>
      </c>
      <c t="s">
        <v>27</v>
      </c>
    </row>
    <row r="799" spans="1:5" ht="38.25">
      <c r="A799" s="35" t="s">
        <v>58</v>
      </c>
      <c r="E799" s="39" t="s">
        <v>3458</v>
      </c>
    </row>
    <row r="800" spans="1:5" ht="76.5">
      <c r="A800" s="35" t="s">
        <v>59</v>
      </c>
      <c r="E800" s="40" t="s">
        <v>3459</v>
      </c>
    </row>
    <row r="801" spans="1:5" ht="12.75">
      <c r="A801" t="s">
        <v>60</v>
      </c>
      <c r="E801" s="39" t="s">
        <v>5</v>
      </c>
    </row>
    <row r="802" spans="1:16" ht="12.75">
      <c r="A802" t="s">
        <v>52</v>
      </c>
      <c s="34" t="s">
        <v>3460</v>
      </c>
      <c s="34" t="s">
        <v>3461</v>
      </c>
      <c s="35" t="s">
        <v>5</v>
      </c>
      <c s="6" t="s">
        <v>3462</v>
      </c>
      <c s="36" t="s">
        <v>73</v>
      </c>
      <c s="37">
        <v>46.74</v>
      </c>
      <c s="36">
        <v>0</v>
      </c>
      <c s="36">
        <f>ROUND(G802*H802,6)</f>
      </c>
      <c r="L802" s="38">
        <v>0</v>
      </c>
      <c s="32">
        <f>ROUND(ROUND(L802,2)*ROUND(G802,3),2)</f>
      </c>
      <c s="36" t="s">
        <v>2482</v>
      </c>
      <c>
        <f>(M802*21)/100</f>
      </c>
      <c t="s">
        <v>27</v>
      </c>
    </row>
    <row r="803" spans="1:5" ht="38.25">
      <c r="A803" s="35" t="s">
        <v>58</v>
      </c>
      <c r="E803" s="39" t="s">
        <v>3463</v>
      </c>
    </row>
    <row r="804" spans="1:5" ht="76.5">
      <c r="A804" s="35" t="s">
        <v>59</v>
      </c>
      <c r="E804" s="40" t="s">
        <v>3464</v>
      </c>
    </row>
    <row r="805" spans="1:5" ht="12.75">
      <c r="A805" t="s">
        <v>60</v>
      </c>
      <c r="E805" s="39" t="s">
        <v>5</v>
      </c>
    </row>
    <row r="806" spans="1:16" ht="12.75">
      <c r="A806" t="s">
        <v>52</v>
      </c>
      <c s="34" t="s">
        <v>3465</v>
      </c>
      <c s="34" t="s">
        <v>3466</v>
      </c>
      <c s="35" t="s">
        <v>5</v>
      </c>
      <c s="6" t="s">
        <v>3467</v>
      </c>
      <c s="36" t="s">
        <v>73</v>
      </c>
      <c s="37">
        <v>56.79</v>
      </c>
      <c s="36">
        <v>0</v>
      </c>
      <c s="36">
        <f>ROUND(G806*H806,6)</f>
      </c>
      <c r="L806" s="38">
        <v>0</v>
      </c>
      <c s="32">
        <f>ROUND(ROUND(L806,2)*ROUND(G806,3),2)</f>
      </c>
      <c s="36" t="s">
        <v>2482</v>
      </c>
      <c>
        <f>(M806*21)/100</f>
      </c>
      <c t="s">
        <v>27</v>
      </c>
    </row>
    <row r="807" spans="1:5" ht="25.5">
      <c r="A807" s="35" t="s">
        <v>58</v>
      </c>
      <c r="E807" s="39" t="s">
        <v>3468</v>
      </c>
    </row>
    <row r="808" spans="1:5" ht="102">
      <c r="A808" s="35" t="s">
        <v>59</v>
      </c>
      <c r="E808" s="40" t="s">
        <v>3469</v>
      </c>
    </row>
    <row r="809" spans="1:5" ht="12.75">
      <c r="A809" t="s">
        <v>60</v>
      </c>
      <c r="E809" s="39" t="s">
        <v>5</v>
      </c>
    </row>
    <row r="810" spans="1:16" ht="12.75">
      <c r="A810" t="s">
        <v>52</v>
      </c>
      <c s="34" t="s">
        <v>3470</v>
      </c>
      <c s="34" t="s">
        <v>3471</v>
      </c>
      <c s="35" t="s">
        <v>5</v>
      </c>
      <c s="6" t="s">
        <v>3472</v>
      </c>
      <c s="36" t="s">
        <v>73</v>
      </c>
      <c s="37">
        <v>183.04</v>
      </c>
      <c s="36">
        <v>0</v>
      </c>
      <c s="36">
        <f>ROUND(G810*H810,6)</f>
      </c>
      <c r="L810" s="38">
        <v>0</v>
      </c>
      <c s="32">
        <f>ROUND(ROUND(L810,2)*ROUND(G810,3),2)</f>
      </c>
      <c s="36" t="s">
        <v>2482</v>
      </c>
      <c>
        <f>(M810*21)/100</f>
      </c>
      <c t="s">
        <v>27</v>
      </c>
    </row>
    <row r="811" spans="1:5" ht="25.5">
      <c r="A811" s="35" t="s">
        <v>58</v>
      </c>
      <c r="E811" s="39" t="s">
        <v>3473</v>
      </c>
    </row>
    <row r="812" spans="1:5" ht="76.5">
      <c r="A812" s="35" t="s">
        <v>59</v>
      </c>
      <c r="E812" s="40" t="s">
        <v>3474</v>
      </c>
    </row>
    <row r="813" spans="1:5" ht="12.75">
      <c r="A813" t="s">
        <v>60</v>
      </c>
      <c r="E813" s="39" t="s">
        <v>5</v>
      </c>
    </row>
    <row r="814" spans="1:16" ht="12.75">
      <c r="A814" t="s">
        <v>52</v>
      </c>
      <c s="34" t="s">
        <v>3475</v>
      </c>
      <c s="34" t="s">
        <v>3476</v>
      </c>
      <c s="35" t="s">
        <v>5</v>
      </c>
      <c s="6" t="s">
        <v>3477</v>
      </c>
      <c s="36" t="s">
        <v>373</v>
      </c>
      <c s="37">
        <v>7.352</v>
      </c>
      <c s="36">
        <v>0</v>
      </c>
      <c s="36">
        <f>ROUND(G814*H814,6)</f>
      </c>
      <c r="L814" s="38">
        <v>0</v>
      </c>
      <c s="32">
        <f>ROUND(ROUND(L814,2)*ROUND(G814,3),2)</f>
      </c>
      <c s="36" t="s">
        <v>2482</v>
      </c>
      <c>
        <f>(M814*21)/100</f>
      </c>
      <c t="s">
        <v>27</v>
      </c>
    </row>
    <row r="815" spans="1:5" ht="38.25">
      <c r="A815" s="35" t="s">
        <v>58</v>
      </c>
      <c r="E815" s="39" t="s">
        <v>3478</v>
      </c>
    </row>
    <row r="816" spans="1:5" ht="12.75">
      <c r="A816" s="35" t="s">
        <v>59</v>
      </c>
      <c r="E816" s="40" t="s">
        <v>5</v>
      </c>
    </row>
    <row r="817" spans="1:5" ht="12.75">
      <c r="A817" t="s">
        <v>60</v>
      </c>
      <c r="E817" s="39" t="s">
        <v>5</v>
      </c>
    </row>
    <row r="818" spans="1:16" ht="12.75">
      <c r="A818" t="s">
        <v>52</v>
      </c>
      <c s="34" t="s">
        <v>3479</v>
      </c>
      <c s="34" t="s">
        <v>3480</v>
      </c>
      <c s="35" t="s">
        <v>5</v>
      </c>
      <c s="6" t="s">
        <v>3481</v>
      </c>
      <c s="36" t="s">
        <v>373</v>
      </c>
      <c s="37">
        <v>7.352</v>
      </c>
      <c s="36">
        <v>0</v>
      </c>
      <c s="36">
        <f>ROUND(G818*H818,6)</f>
      </c>
      <c r="L818" s="38">
        <v>0</v>
      </c>
      <c s="32">
        <f>ROUND(ROUND(L818,2)*ROUND(G818,3),2)</f>
      </c>
      <c s="36" t="s">
        <v>2482</v>
      </c>
      <c>
        <f>(M818*21)/100</f>
      </c>
      <c t="s">
        <v>27</v>
      </c>
    </row>
    <row r="819" spans="1:5" ht="38.25">
      <c r="A819" s="35" t="s">
        <v>58</v>
      </c>
      <c r="E819" s="39" t="s">
        <v>3482</v>
      </c>
    </row>
    <row r="820" spans="1:5" ht="12.75">
      <c r="A820" s="35" t="s">
        <v>59</v>
      </c>
      <c r="E820" s="40" t="s">
        <v>5</v>
      </c>
    </row>
    <row r="821" spans="1:5" ht="12.75">
      <c r="A821" t="s">
        <v>60</v>
      </c>
      <c r="E821" s="39" t="s">
        <v>5</v>
      </c>
    </row>
    <row r="822" spans="1:13" ht="12.75">
      <c r="A822" t="s">
        <v>49</v>
      </c>
      <c r="C822" s="31" t="s">
        <v>3483</v>
      </c>
      <c r="E822" s="33" t="s">
        <v>3484</v>
      </c>
      <c r="J822" s="32">
        <f>0</f>
      </c>
      <c s="32">
        <f>0</f>
      </c>
      <c s="32">
        <f>0+L823+L827+L831+L835+L839+L843+L847+L851+L855+L859+L863+L867+L871+L875+L879+L883+L887+L891+L895+L899+L903+L907+L911+L915+L919+L923+L927+L931+L935+L939+L943+L947+L951+L955+L959+L963+L967+L971+L975+L979+L983+L987+L991</f>
      </c>
      <c s="32">
        <f>0+M823+M827+M831+M835+M839+M843+M847+M851+M855+M859+M863+M867+M871+M875+M879+M883+M887+M891+M895+M899+M903+M907+M911+M915+M919+M923+M927+M931+M935+M939+M943+M947+M951+M955+M959+M963+M967+M971+M975+M979+M983+M987+M991</f>
      </c>
    </row>
    <row r="823" spans="1:16" ht="25.5">
      <c r="A823" t="s">
        <v>52</v>
      </c>
      <c s="34" t="s">
        <v>259</v>
      </c>
      <c s="34" t="s">
        <v>3485</v>
      </c>
      <c s="35" t="s">
        <v>5</v>
      </c>
      <c s="6" t="s">
        <v>3486</v>
      </c>
      <c s="36" t="s">
        <v>73</v>
      </c>
      <c s="37">
        <v>926.585</v>
      </c>
      <c s="36">
        <v>0</v>
      </c>
      <c s="36">
        <f>ROUND(G823*H823,6)</f>
      </c>
      <c r="L823" s="38">
        <v>0</v>
      </c>
      <c s="32">
        <f>ROUND(ROUND(L823,2)*ROUND(G823,3),2)</f>
      </c>
      <c s="36" t="s">
        <v>2482</v>
      </c>
      <c>
        <f>(M823*21)/100</f>
      </c>
      <c t="s">
        <v>27</v>
      </c>
    </row>
    <row r="824" spans="1:5" ht="25.5">
      <c r="A824" s="35" t="s">
        <v>58</v>
      </c>
      <c r="E824" s="39" t="s">
        <v>3486</v>
      </c>
    </row>
    <row r="825" spans="1:5" ht="12.75">
      <c r="A825" s="35" t="s">
        <v>59</v>
      </c>
      <c r="E825" s="40" t="s">
        <v>5</v>
      </c>
    </row>
    <row r="826" spans="1:5" ht="12.75">
      <c r="A826" t="s">
        <v>60</v>
      </c>
      <c r="E826" s="39" t="s">
        <v>5</v>
      </c>
    </row>
    <row r="827" spans="1:16" ht="25.5">
      <c r="A827" t="s">
        <v>52</v>
      </c>
      <c s="34" t="s">
        <v>3487</v>
      </c>
      <c s="34" t="s">
        <v>3488</v>
      </c>
      <c s="35" t="s">
        <v>5</v>
      </c>
      <c s="6" t="s">
        <v>3489</v>
      </c>
      <c s="36" t="s">
        <v>80</v>
      </c>
      <c s="37">
        <v>25.9</v>
      </c>
      <c s="36">
        <v>0</v>
      </c>
      <c s="36">
        <f>ROUND(G827*H827,6)</f>
      </c>
      <c r="L827" s="38">
        <v>0</v>
      </c>
      <c s="32">
        <f>ROUND(ROUND(L827,2)*ROUND(G827,3),2)</f>
      </c>
      <c s="36" t="s">
        <v>350</v>
      </c>
      <c>
        <f>(M827*21)/100</f>
      </c>
      <c t="s">
        <v>27</v>
      </c>
    </row>
    <row r="828" spans="1:5" ht="25.5">
      <c r="A828" s="35" t="s">
        <v>58</v>
      </c>
      <c r="E828" s="39" t="s">
        <v>3489</v>
      </c>
    </row>
    <row r="829" spans="1:5" ht="12.75">
      <c r="A829" s="35" t="s">
        <v>59</v>
      </c>
      <c r="E829" s="40" t="s">
        <v>5</v>
      </c>
    </row>
    <row r="830" spans="1:5" ht="12.75">
      <c r="A830" t="s">
        <v>60</v>
      </c>
      <c r="E830" s="39" t="s">
        <v>5</v>
      </c>
    </row>
    <row r="831" spans="1:16" ht="25.5">
      <c r="A831" t="s">
        <v>52</v>
      </c>
      <c s="34" t="s">
        <v>3490</v>
      </c>
      <c s="34" t="s">
        <v>3491</v>
      </c>
      <c s="35" t="s">
        <v>5</v>
      </c>
      <c s="6" t="s">
        <v>3492</v>
      </c>
      <c s="36" t="s">
        <v>80</v>
      </c>
      <c s="37">
        <v>7.12</v>
      </c>
      <c s="36">
        <v>0</v>
      </c>
      <c s="36">
        <f>ROUND(G831*H831,6)</f>
      </c>
      <c r="L831" s="38">
        <v>0</v>
      </c>
      <c s="32">
        <f>ROUND(ROUND(L831,2)*ROUND(G831,3),2)</f>
      </c>
      <c s="36" t="s">
        <v>350</v>
      </c>
      <c>
        <f>(M831*21)/100</f>
      </c>
      <c t="s">
        <v>27</v>
      </c>
    </row>
    <row r="832" spans="1:5" ht="25.5">
      <c r="A832" s="35" t="s">
        <v>58</v>
      </c>
      <c r="E832" s="39" t="s">
        <v>3492</v>
      </c>
    </row>
    <row r="833" spans="1:5" ht="12.75">
      <c r="A833" s="35" t="s">
        <v>59</v>
      </c>
      <c r="E833" s="40" t="s">
        <v>5</v>
      </c>
    </row>
    <row r="834" spans="1:5" ht="12.75">
      <c r="A834" t="s">
        <v>60</v>
      </c>
      <c r="E834" s="39" t="s">
        <v>5</v>
      </c>
    </row>
    <row r="835" spans="1:16" ht="25.5">
      <c r="A835" t="s">
        <v>52</v>
      </c>
      <c s="34" t="s">
        <v>3493</v>
      </c>
      <c s="34" t="s">
        <v>3494</v>
      </c>
      <c s="35" t="s">
        <v>5</v>
      </c>
      <c s="6" t="s">
        <v>3495</v>
      </c>
      <c s="36" t="s">
        <v>80</v>
      </c>
      <c s="37">
        <v>14.05</v>
      </c>
      <c s="36">
        <v>0</v>
      </c>
      <c s="36">
        <f>ROUND(G835*H835,6)</f>
      </c>
      <c r="L835" s="38">
        <v>0</v>
      </c>
      <c s="32">
        <f>ROUND(ROUND(L835,2)*ROUND(G835,3),2)</f>
      </c>
      <c s="36" t="s">
        <v>350</v>
      </c>
      <c>
        <f>(M835*21)/100</f>
      </c>
      <c t="s">
        <v>27</v>
      </c>
    </row>
    <row r="836" spans="1:5" ht="25.5">
      <c r="A836" s="35" t="s">
        <v>58</v>
      </c>
      <c r="E836" s="39" t="s">
        <v>3495</v>
      </c>
    </row>
    <row r="837" spans="1:5" ht="12.75">
      <c r="A837" s="35" t="s">
        <v>59</v>
      </c>
      <c r="E837" s="40" t="s">
        <v>5</v>
      </c>
    </row>
    <row r="838" spans="1:5" ht="12.75">
      <c r="A838" t="s">
        <v>60</v>
      </c>
      <c r="E838" s="39" t="s">
        <v>5</v>
      </c>
    </row>
    <row r="839" spans="1:16" ht="25.5">
      <c r="A839" t="s">
        <v>52</v>
      </c>
      <c s="34" t="s">
        <v>3496</v>
      </c>
      <c s="34" t="s">
        <v>3497</v>
      </c>
      <c s="35" t="s">
        <v>5</v>
      </c>
      <c s="6" t="s">
        <v>3498</v>
      </c>
      <c s="36" t="s">
        <v>80</v>
      </c>
      <c s="37">
        <v>17.67</v>
      </c>
      <c s="36">
        <v>0</v>
      </c>
      <c s="36">
        <f>ROUND(G839*H839,6)</f>
      </c>
      <c r="L839" s="38">
        <v>0</v>
      </c>
      <c s="32">
        <f>ROUND(ROUND(L839,2)*ROUND(G839,3),2)</f>
      </c>
      <c s="36" t="s">
        <v>350</v>
      </c>
      <c>
        <f>(M839*21)/100</f>
      </c>
      <c t="s">
        <v>27</v>
      </c>
    </row>
    <row r="840" spans="1:5" ht="25.5">
      <c r="A840" s="35" t="s">
        <v>58</v>
      </c>
      <c r="E840" s="39" t="s">
        <v>3498</v>
      </c>
    </row>
    <row r="841" spans="1:5" ht="12.75">
      <c r="A841" s="35" t="s">
        <v>59</v>
      </c>
      <c r="E841" s="40" t="s">
        <v>5</v>
      </c>
    </row>
    <row r="842" spans="1:5" ht="12.75">
      <c r="A842" t="s">
        <v>60</v>
      </c>
      <c r="E842" s="39" t="s">
        <v>5</v>
      </c>
    </row>
    <row r="843" spans="1:16" ht="25.5">
      <c r="A843" t="s">
        <v>52</v>
      </c>
      <c s="34" t="s">
        <v>3499</v>
      </c>
      <c s="34" t="s">
        <v>3500</v>
      </c>
      <c s="35" t="s">
        <v>5</v>
      </c>
      <c s="6" t="s">
        <v>3501</v>
      </c>
      <c s="36" t="s">
        <v>80</v>
      </c>
      <c s="37">
        <v>47.5</v>
      </c>
      <c s="36">
        <v>0</v>
      </c>
      <c s="36">
        <f>ROUND(G843*H843,6)</f>
      </c>
      <c r="L843" s="38">
        <v>0</v>
      </c>
      <c s="32">
        <f>ROUND(ROUND(L843,2)*ROUND(G843,3),2)</f>
      </c>
      <c s="36" t="s">
        <v>350</v>
      </c>
      <c>
        <f>(M843*21)/100</f>
      </c>
      <c t="s">
        <v>27</v>
      </c>
    </row>
    <row r="844" spans="1:5" ht="25.5">
      <c r="A844" s="35" t="s">
        <v>58</v>
      </c>
      <c r="E844" s="39" t="s">
        <v>3501</v>
      </c>
    </row>
    <row r="845" spans="1:5" ht="12.75">
      <c r="A845" s="35" t="s">
        <v>59</v>
      </c>
      <c r="E845" s="40" t="s">
        <v>5</v>
      </c>
    </row>
    <row r="846" spans="1:5" ht="12.75">
      <c r="A846" t="s">
        <v>60</v>
      </c>
      <c r="E846" s="39" t="s">
        <v>5</v>
      </c>
    </row>
    <row r="847" spans="1:16" ht="25.5">
      <c r="A847" t="s">
        <v>52</v>
      </c>
      <c s="34" t="s">
        <v>3502</v>
      </c>
      <c s="34" t="s">
        <v>3503</v>
      </c>
      <c s="35" t="s">
        <v>5</v>
      </c>
      <c s="6" t="s">
        <v>3504</v>
      </c>
      <c s="36" t="s">
        <v>80</v>
      </c>
      <c s="37">
        <v>9</v>
      </c>
      <c s="36">
        <v>0</v>
      </c>
      <c s="36">
        <f>ROUND(G847*H847,6)</f>
      </c>
      <c r="L847" s="38">
        <v>0</v>
      </c>
      <c s="32">
        <f>ROUND(ROUND(L847,2)*ROUND(G847,3),2)</f>
      </c>
      <c s="36" t="s">
        <v>350</v>
      </c>
      <c>
        <f>(M847*21)/100</f>
      </c>
      <c t="s">
        <v>27</v>
      </c>
    </row>
    <row r="848" spans="1:5" ht="38.25">
      <c r="A848" s="35" t="s">
        <v>58</v>
      </c>
      <c r="E848" s="39" t="s">
        <v>3505</v>
      </c>
    </row>
    <row r="849" spans="1:5" ht="12.75">
      <c r="A849" s="35" t="s">
        <v>59</v>
      </c>
      <c r="E849" s="40" t="s">
        <v>5</v>
      </c>
    </row>
    <row r="850" spans="1:5" ht="12.75">
      <c r="A850" t="s">
        <v>60</v>
      </c>
      <c r="E850" s="39" t="s">
        <v>5</v>
      </c>
    </row>
    <row r="851" spans="1:16" ht="25.5">
      <c r="A851" t="s">
        <v>52</v>
      </c>
      <c s="34" t="s">
        <v>3506</v>
      </c>
      <c s="34" t="s">
        <v>3507</v>
      </c>
      <c s="35" t="s">
        <v>5</v>
      </c>
      <c s="6" t="s">
        <v>3508</v>
      </c>
      <c s="36" t="s">
        <v>80</v>
      </c>
      <c s="37">
        <v>8</v>
      </c>
      <c s="36">
        <v>0</v>
      </c>
      <c s="36">
        <f>ROUND(G851*H851,6)</f>
      </c>
      <c r="L851" s="38">
        <v>0</v>
      </c>
      <c s="32">
        <f>ROUND(ROUND(L851,2)*ROUND(G851,3),2)</f>
      </c>
      <c s="36" t="s">
        <v>350</v>
      </c>
      <c>
        <f>(M851*21)/100</f>
      </c>
      <c t="s">
        <v>27</v>
      </c>
    </row>
    <row r="852" spans="1:5" ht="38.25">
      <c r="A852" s="35" t="s">
        <v>58</v>
      </c>
      <c r="E852" s="39" t="s">
        <v>3509</v>
      </c>
    </row>
    <row r="853" spans="1:5" ht="12.75">
      <c r="A853" s="35" t="s">
        <v>59</v>
      </c>
      <c r="E853" s="40" t="s">
        <v>5</v>
      </c>
    </row>
    <row r="854" spans="1:5" ht="12.75">
      <c r="A854" t="s">
        <v>60</v>
      </c>
      <c r="E854" s="39" t="s">
        <v>5</v>
      </c>
    </row>
    <row r="855" spans="1:16" ht="25.5">
      <c r="A855" t="s">
        <v>52</v>
      </c>
      <c s="34" t="s">
        <v>3510</v>
      </c>
      <c s="34" t="s">
        <v>3511</v>
      </c>
      <c s="35" t="s">
        <v>5</v>
      </c>
      <c s="6" t="s">
        <v>3512</v>
      </c>
      <c s="36" t="s">
        <v>80</v>
      </c>
      <c s="37">
        <v>4.9</v>
      </c>
      <c s="36">
        <v>0</v>
      </c>
      <c s="36">
        <f>ROUND(G855*H855,6)</f>
      </c>
      <c r="L855" s="38">
        <v>0</v>
      </c>
      <c s="32">
        <f>ROUND(ROUND(L855,2)*ROUND(G855,3),2)</f>
      </c>
      <c s="36" t="s">
        <v>350</v>
      </c>
      <c>
        <f>(M855*21)/100</f>
      </c>
      <c t="s">
        <v>27</v>
      </c>
    </row>
    <row r="856" spans="1:5" ht="38.25">
      <c r="A856" s="35" t="s">
        <v>58</v>
      </c>
      <c r="E856" s="39" t="s">
        <v>3513</v>
      </c>
    </row>
    <row r="857" spans="1:5" ht="12.75">
      <c r="A857" s="35" t="s">
        <v>59</v>
      </c>
      <c r="E857" s="40" t="s">
        <v>5</v>
      </c>
    </row>
    <row r="858" spans="1:5" ht="12.75">
      <c r="A858" t="s">
        <v>60</v>
      </c>
      <c r="E858" s="39" t="s">
        <v>5</v>
      </c>
    </row>
    <row r="859" spans="1:16" ht="25.5">
      <c r="A859" t="s">
        <v>52</v>
      </c>
      <c s="34" t="s">
        <v>3514</v>
      </c>
      <c s="34" t="s">
        <v>3515</v>
      </c>
      <c s="35" t="s">
        <v>5</v>
      </c>
      <c s="6" t="s">
        <v>3516</v>
      </c>
      <c s="36" t="s">
        <v>80</v>
      </c>
      <c s="37">
        <v>5.5</v>
      </c>
      <c s="36">
        <v>0</v>
      </c>
      <c s="36">
        <f>ROUND(G859*H859,6)</f>
      </c>
      <c r="L859" s="38">
        <v>0</v>
      </c>
      <c s="32">
        <f>ROUND(ROUND(L859,2)*ROUND(G859,3),2)</f>
      </c>
      <c s="36" t="s">
        <v>350</v>
      </c>
      <c>
        <f>(M859*21)/100</f>
      </c>
      <c t="s">
        <v>27</v>
      </c>
    </row>
    <row r="860" spans="1:5" ht="38.25">
      <c r="A860" s="35" t="s">
        <v>58</v>
      </c>
      <c r="E860" s="39" t="s">
        <v>3517</v>
      </c>
    </row>
    <row r="861" spans="1:5" ht="12.75">
      <c r="A861" s="35" t="s">
        <v>59</v>
      </c>
      <c r="E861" s="40" t="s">
        <v>5</v>
      </c>
    </row>
    <row r="862" spans="1:5" ht="12.75">
      <c r="A862" t="s">
        <v>60</v>
      </c>
      <c r="E862" s="39" t="s">
        <v>5</v>
      </c>
    </row>
    <row r="863" spans="1:16" ht="25.5">
      <c r="A863" t="s">
        <v>52</v>
      </c>
      <c s="34" t="s">
        <v>3518</v>
      </c>
      <c s="34" t="s">
        <v>3519</v>
      </c>
      <c s="35" t="s">
        <v>5</v>
      </c>
      <c s="6" t="s">
        <v>3520</v>
      </c>
      <c s="36" t="s">
        <v>80</v>
      </c>
      <c s="37">
        <v>5.3</v>
      </c>
      <c s="36">
        <v>0</v>
      </c>
      <c s="36">
        <f>ROUND(G863*H863,6)</f>
      </c>
      <c r="L863" s="38">
        <v>0</v>
      </c>
      <c s="32">
        <f>ROUND(ROUND(L863,2)*ROUND(G863,3),2)</f>
      </c>
      <c s="36" t="s">
        <v>350</v>
      </c>
      <c>
        <f>(M863*21)/100</f>
      </c>
      <c t="s">
        <v>27</v>
      </c>
    </row>
    <row r="864" spans="1:5" ht="38.25">
      <c r="A864" s="35" t="s">
        <v>58</v>
      </c>
      <c r="E864" s="39" t="s">
        <v>3521</v>
      </c>
    </row>
    <row r="865" spans="1:5" ht="12.75">
      <c r="A865" s="35" t="s">
        <v>59</v>
      </c>
      <c r="E865" s="40" t="s">
        <v>5</v>
      </c>
    </row>
    <row r="866" spans="1:5" ht="12.75">
      <c r="A866" t="s">
        <v>60</v>
      </c>
      <c r="E866" s="39" t="s">
        <v>5</v>
      </c>
    </row>
    <row r="867" spans="1:16" ht="25.5">
      <c r="A867" t="s">
        <v>52</v>
      </c>
      <c s="34" t="s">
        <v>3522</v>
      </c>
      <c s="34" t="s">
        <v>3523</v>
      </c>
      <c s="35" t="s">
        <v>5</v>
      </c>
      <c s="6" t="s">
        <v>3524</v>
      </c>
      <c s="36" t="s">
        <v>80</v>
      </c>
      <c s="37">
        <v>15</v>
      </c>
      <c s="36">
        <v>0</v>
      </c>
      <c s="36">
        <f>ROUND(G867*H867,6)</f>
      </c>
      <c r="L867" s="38">
        <v>0</v>
      </c>
      <c s="32">
        <f>ROUND(ROUND(L867,2)*ROUND(G867,3),2)</f>
      </c>
      <c s="36" t="s">
        <v>350</v>
      </c>
      <c>
        <f>(M867*21)/100</f>
      </c>
      <c t="s">
        <v>27</v>
      </c>
    </row>
    <row r="868" spans="1:5" ht="38.25">
      <c r="A868" s="35" t="s">
        <v>58</v>
      </c>
      <c r="E868" s="39" t="s">
        <v>3525</v>
      </c>
    </row>
    <row r="869" spans="1:5" ht="12.75">
      <c r="A869" s="35" t="s">
        <v>59</v>
      </c>
      <c r="E869" s="40" t="s">
        <v>5</v>
      </c>
    </row>
    <row r="870" spans="1:5" ht="12.75">
      <c r="A870" t="s">
        <v>60</v>
      </c>
      <c r="E870" s="39" t="s">
        <v>5</v>
      </c>
    </row>
    <row r="871" spans="1:16" ht="12.75">
      <c r="A871" t="s">
        <v>52</v>
      </c>
      <c s="34" t="s">
        <v>3526</v>
      </c>
      <c s="34" t="s">
        <v>3527</v>
      </c>
      <c s="35" t="s">
        <v>5</v>
      </c>
      <c s="6" t="s">
        <v>3528</v>
      </c>
      <c s="36" t="s">
        <v>80</v>
      </c>
      <c s="37">
        <v>11.5</v>
      </c>
      <c s="36">
        <v>0</v>
      </c>
      <c s="36">
        <f>ROUND(G871*H871,6)</f>
      </c>
      <c r="L871" s="38">
        <v>0</v>
      </c>
      <c s="32">
        <f>ROUND(ROUND(L871,2)*ROUND(G871,3),2)</f>
      </c>
      <c s="36" t="s">
        <v>350</v>
      </c>
      <c>
        <f>(M871*21)/100</f>
      </c>
      <c t="s">
        <v>27</v>
      </c>
    </row>
    <row r="872" spans="1:5" ht="12.75">
      <c r="A872" s="35" t="s">
        <v>58</v>
      </c>
      <c r="E872" s="39" t="s">
        <v>3528</v>
      </c>
    </row>
    <row r="873" spans="1:5" ht="12.75">
      <c r="A873" s="35" t="s">
        <v>59</v>
      </c>
      <c r="E873" s="40" t="s">
        <v>5</v>
      </c>
    </row>
    <row r="874" spans="1:5" ht="12.75">
      <c r="A874" t="s">
        <v>60</v>
      </c>
      <c r="E874" s="39" t="s">
        <v>5</v>
      </c>
    </row>
    <row r="875" spans="1:16" ht="12.75">
      <c r="A875" t="s">
        <v>52</v>
      </c>
      <c s="34" t="s">
        <v>3529</v>
      </c>
      <c s="34" t="s">
        <v>3530</v>
      </c>
      <c s="35" t="s">
        <v>5</v>
      </c>
      <c s="6" t="s">
        <v>3531</v>
      </c>
      <c s="36" t="s">
        <v>80</v>
      </c>
      <c s="37">
        <v>7.12</v>
      </c>
      <c s="36">
        <v>0</v>
      </c>
      <c s="36">
        <f>ROUND(G875*H875,6)</f>
      </c>
      <c r="L875" s="38">
        <v>0</v>
      </c>
      <c s="32">
        <f>ROUND(ROUND(L875,2)*ROUND(G875,3),2)</f>
      </c>
      <c s="36" t="s">
        <v>350</v>
      </c>
      <c>
        <f>(M875*21)/100</f>
      </c>
      <c t="s">
        <v>27</v>
      </c>
    </row>
    <row r="876" spans="1:5" ht="12.75">
      <c r="A876" s="35" t="s">
        <v>58</v>
      </c>
      <c r="E876" s="39" t="s">
        <v>3531</v>
      </c>
    </row>
    <row r="877" spans="1:5" ht="12.75">
      <c r="A877" s="35" t="s">
        <v>59</v>
      </c>
      <c r="E877" s="40" t="s">
        <v>5</v>
      </c>
    </row>
    <row r="878" spans="1:5" ht="12.75">
      <c r="A878" t="s">
        <v>60</v>
      </c>
      <c r="E878" s="39" t="s">
        <v>5</v>
      </c>
    </row>
    <row r="879" spans="1:16" ht="12.75">
      <c r="A879" t="s">
        <v>52</v>
      </c>
      <c s="34" t="s">
        <v>3532</v>
      </c>
      <c s="34" t="s">
        <v>3533</v>
      </c>
      <c s="35" t="s">
        <v>5</v>
      </c>
      <c s="6" t="s">
        <v>3534</v>
      </c>
      <c s="36" t="s">
        <v>80</v>
      </c>
      <c s="37">
        <v>14.05</v>
      </c>
      <c s="36">
        <v>0</v>
      </c>
      <c s="36">
        <f>ROUND(G879*H879,6)</f>
      </c>
      <c r="L879" s="38">
        <v>0</v>
      </c>
      <c s="32">
        <f>ROUND(ROUND(L879,2)*ROUND(G879,3),2)</f>
      </c>
      <c s="36" t="s">
        <v>350</v>
      </c>
      <c>
        <f>(M879*21)/100</f>
      </c>
      <c t="s">
        <v>27</v>
      </c>
    </row>
    <row r="880" spans="1:5" ht="12.75">
      <c r="A880" s="35" t="s">
        <v>58</v>
      </c>
      <c r="E880" s="39" t="s">
        <v>3534</v>
      </c>
    </row>
    <row r="881" spans="1:5" ht="12.75">
      <c r="A881" s="35" t="s">
        <v>59</v>
      </c>
      <c r="E881" s="40" t="s">
        <v>5</v>
      </c>
    </row>
    <row r="882" spans="1:5" ht="12.75">
      <c r="A882" t="s">
        <v>60</v>
      </c>
      <c r="E882" s="39" t="s">
        <v>5</v>
      </c>
    </row>
    <row r="883" spans="1:16" ht="12.75">
      <c r="A883" t="s">
        <v>52</v>
      </c>
      <c s="34" t="s">
        <v>3535</v>
      </c>
      <c s="34" t="s">
        <v>3536</v>
      </c>
      <c s="35" t="s">
        <v>5</v>
      </c>
      <c s="6" t="s">
        <v>3537</v>
      </c>
      <c s="36" t="s">
        <v>80</v>
      </c>
      <c s="37">
        <v>7.6</v>
      </c>
      <c s="36">
        <v>0</v>
      </c>
      <c s="36">
        <f>ROUND(G883*H883,6)</f>
      </c>
      <c r="L883" s="38">
        <v>0</v>
      </c>
      <c s="32">
        <f>ROUND(ROUND(L883,2)*ROUND(G883,3),2)</f>
      </c>
      <c s="36" t="s">
        <v>350</v>
      </c>
      <c>
        <f>(M883*21)/100</f>
      </c>
      <c t="s">
        <v>27</v>
      </c>
    </row>
    <row r="884" spans="1:5" ht="12.75">
      <c r="A884" s="35" t="s">
        <v>58</v>
      </c>
      <c r="E884" s="39" t="s">
        <v>3537</v>
      </c>
    </row>
    <row r="885" spans="1:5" ht="12.75">
      <c r="A885" s="35" t="s">
        <v>59</v>
      </c>
      <c r="E885" s="40" t="s">
        <v>5</v>
      </c>
    </row>
    <row r="886" spans="1:5" ht="12.75">
      <c r="A886" t="s">
        <v>60</v>
      </c>
      <c r="E886" s="39" t="s">
        <v>5</v>
      </c>
    </row>
    <row r="887" spans="1:16" ht="12.75">
      <c r="A887" t="s">
        <v>52</v>
      </c>
      <c s="34" t="s">
        <v>3538</v>
      </c>
      <c s="34" t="s">
        <v>3539</v>
      </c>
      <c s="35" t="s">
        <v>5</v>
      </c>
      <c s="6" t="s">
        <v>3540</v>
      </c>
      <c s="36" t="s">
        <v>80</v>
      </c>
      <c s="37">
        <v>18</v>
      </c>
      <c s="36">
        <v>0</v>
      </c>
      <c s="36">
        <f>ROUND(G887*H887,6)</f>
      </c>
      <c r="L887" s="38">
        <v>0</v>
      </c>
      <c s="32">
        <f>ROUND(ROUND(L887,2)*ROUND(G887,3),2)</f>
      </c>
      <c s="36" t="s">
        <v>350</v>
      </c>
      <c>
        <f>(M887*21)/100</f>
      </c>
      <c t="s">
        <v>27</v>
      </c>
    </row>
    <row r="888" spans="1:5" ht="12.75">
      <c r="A888" s="35" t="s">
        <v>58</v>
      </c>
      <c r="E888" s="39" t="s">
        <v>3540</v>
      </c>
    </row>
    <row r="889" spans="1:5" ht="12.75">
      <c r="A889" s="35" t="s">
        <v>59</v>
      </c>
      <c r="E889" s="40" t="s">
        <v>5</v>
      </c>
    </row>
    <row r="890" spans="1:5" ht="12.75">
      <c r="A890" t="s">
        <v>60</v>
      </c>
      <c r="E890" s="39" t="s">
        <v>5</v>
      </c>
    </row>
    <row r="891" spans="1:16" ht="25.5">
      <c r="A891" t="s">
        <v>52</v>
      </c>
      <c s="34" t="s">
        <v>3541</v>
      </c>
      <c s="34" t="s">
        <v>3542</v>
      </c>
      <c s="35" t="s">
        <v>5</v>
      </c>
      <c s="6" t="s">
        <v>3543</v>
      </c>
      <c s="36" t="s">
        <v>80</v>
      </c>
      <c s="37">
        <v>7</v>
      </c>
      <c s="36">
        <v>0</v>
      </c>
      <c s="36">
        <f>ROUND(G891*H891,6)</f>
      </c>
      <c r="L891" s="38">
        <v>0</v>
      </c>
      <c s="32">
        <f>ROUND(ROUND(L891,2)*ROUND(G891,3),2)</f>
      </c>
      <c s="36" t="s">
        <v>350</v>
      </c>
      <c>
        <f>(M891*21)/100</f>
      </c>
      <c t="s">
        <v>27</v>
      </c>
    </row>
    <row r="892" spans="1:5" ht="25.5">
      <c r="A892" s="35" t="s">
        <v>58</v>
      </c>
      <c r="E892" s="39" t="s">
        <v>3543</v>
      </c>
    </row>
    <row r="893" spans="1:5" ht="12.75">
      <c r="A893" s="35" t="s">
        <v>59</v>
      </c>
      <c r="E893" s="40" t="s">
        <v>5</v>
      </c>
    </row>
    <row r="894" spans="1:5" ht="12.75">
      <c r="A894" t="s">
        <v>60</v>
      </c>
      <c r="E894" s="39" t="s">
        <v>5</v>
      </c>
    </row>
    <row r="895" spans="1:16" ht="12.75">
      <c r="A895" t="s">
        <v>52</v>
      </c>
      <c s="34" t="s">
        <v>3544</v>
      </c>
      <c s="34" t="s">
        <v>3545</v>
      </c>
      <c s="35" t="s">
        <v>5</v>
      </c>
      <c s="6" t="s">
        <v>3546</v>
      </c>
      <c s="36" t="s">
        <v>80</v>
      </c>
      <c s="37">
        <v>13.9</v>
      </c>
      <c s="36">
        <v>0</v>
      </c>
      <c s="36">
        <f>ROUND(G895*H895,6)</f>
      </c>
      <c r="L895" s="38">
        <v>0</v>
      </c>
      <c s="32">
        <f>ROUND(ROUND(L895,2)*ROUND(G895,3),2)</f>
      </c>
      <c s="36" t="s">
        <v>350</v>
      </c>
      <c>
        <f>(M895*21)/100</f>
      </c>
      <c t="s">
        <v>27</v>
      </c>
    </row>
    <row r="896" spans="1:5" ht="12.75">
      <c r="A896" s="35" t="s">
        <v>58</v>
      </c>
      <c r="E896" s="39" t="s">
        <v>3546</v>
      </c>
    </row>
    <row r="897" spans="1:5" ht="12.75">
      <c r="A897" s="35" t="s">
        <v>59</v>
      </c>
      <c r="E897" s="40" t="s">
        <v>5</v>
      </c>
    </row>
    <row r="898" spans="1:5" ht="12.75">
      <c r="A898" t="s">
        <v>60</v>
      </c>
      <c r="E898" s="39" t="s">
        <v>5</v>
      </c>
    </row>
    <row r="899" spans="1:16" ht="25.5">
      <c r="A899" t="s">
        <v>52</v>
      </c>
      <c s="34" t="s">
        <v>3547</v>
      </c>
      <c s="34" t="s">
        <v>3548</v>
      </c>
      <c s="35" t="s">
        <v>5</v>
      </c>
      <c s="6" t="s">
        <v>3549</v>
      </c>
      <c s="36" t="s">
        <v>80</v>
      </c>
      <c s="37">
        <v>7.12</v>
      </c>
      <c s="36">
        <v>0</v>
      </c>
      <c s="36">
        <f>ROUND(G899*H899,6)</f>
      </c>
      <c r="L899" s="38">
        <v>0</v>
      </c>
      <c s="32">
        <f>ROUND(ROUND(L899,2)*ROUND(G899,3),2)</f>
      </c>
      <c s="36" t="s">
        <v>350</v>
      </c>
      <c>
        <f>(M899*21)/100</f>
      </c>
      <c t="s">
        <v>27</v>
      </c>
    </row>
    <row r="900" spans="1:5" ht="25.5">
      <c r="A900" s="35" t="s">
        <v>58</v>
      </c>
      <c r="E900" s="39" t="s">
        <v>3549</v>
      </c>
    </row>
    <row r="901" spans="1:5" ht="12.75">
      <c r="A901" s="35" t="s">
        <v>59</v>
      </c>
      <c r="E901" s="40" t="s">
        <v>5</v>
      </c>
    </row>
    <row r="902" spans="1:5" ht="12.75">
      <c r="A902" t="s">
        <v>60</v>
      </c>
      <c r="E902" s="39" t="s">
        <v>5</v>
      </c>
    </row>
    <row r="903" spans="1:16" ht="12.75">
      <c r="A903" t="s">
        <v>52</v>
      </c>
      <c s="34" t="s">
        <v>3550</v>
      </c>
      <c s="34" t="s">
        <v>3551</v>
      </c>
      <c s="35" t="s">
        <v>5</v>
      </c>
      <c s="6" t="s">
        <v>3552</v>
      </c>
      <c s="36" t="s">
        <v>80</v>
      </c>
      <c s="37">
        <v>6.3</v>
      </c>
      <c s="36">
        <v>0</v>
      </c>
      <c s="36">
        <f>ROUND(G903*H903,6)</f>
      </c>
      <c r="L903" s="38">
        <v>0</v>
      </c>
      <c s="32">
        <f>ROUND(ROUND(L903,2)*ROUND(G903,3),2)</f>
      </c>
      <c s="36" t="s">
        <v>350</v>
      </c>
      <c>
        <f>(M903*21)/100</f>
      </c>
      <c t="s">
        <v>27</v>
      </c>
    </row>
    <row r="904" spans="1:5" ht="12.75">
      <c r="A904" s="35" t="s">
        <v>58</v>
      </c>
      <c r="E904" s="39" t="s">
        <v>3552</v>
      </c>
    </row>
    <row r="905" spans="1:5" ht="12.75">
      <c r="A905" s="35" t="s">
        <v>59</v>
      </c>
      <c r="E905" s="40" t="s">
        <v>5</v>
      </c>
    </row>
    <row r="906" spans="1:5" ht="12.75">
      <c r="A906" t="s">
        <v>60</v>
      </c>
      <c r="E906" s="39" t="s">
        <v>5</v>
      </c>
    </row>
    <row r="907" spans="1:16" ht="12.75">
      <c r="A907" t="s">
        <v>52</v>
      </c>
      <c s="34" t="s">
        <v>3553</v>
      </c>
      <c s="34" t="s">
        <v>3554</v>
      </c>
      <c s="35" t="s">
        <v>5</v>
      </c>
      <c s="6" t="s">
        <v>3555</v>
      </c>
      <c s="36" t="s">
        <v>80</v>
      </c>
      <c s="37">
        <v>6.2</v>
      </c>
      <c s="36">
        <v>0</v>
      </c>
      <c s="36">
        <f>ROUND(G907*H907,6)</f>
      </c>
      <c r="L907" s="38">
        <v>0</v>
      </c>
      <c s="32">
        <f>ROUND(ROUND(L907,2)*ROUND(G907,3),2)</f>
      </c>
      <c s="36" t="s">
        <v>350</v>
      </c>
      <c>
        <f>(M907*21)/100</f>
      </c>
      <c t="s">
        <v>27</v>
      </c>
    </row>
    <row r="908" spans="1:5" ht="12.75">
      <c r="A908" s="35" t="s">
        <v>58</v>
      </c>
      <c r="E908" s="39" t="s">
        <v>3555</v>
      </c>
    </row>
    <row r="909" spans="1:5" ht="12.75">
      <c r="A909" s="35" t="s">
        <v>59</v>
      </c>
      <c r="E909" s="40" t="s">
        <v>5</v>
      </c>
    </row>
    <row r="910" spans="1:5" ht="12.75">
      <c r="A910" t="s">
        <v>60</v>
      </c>
      <c r="E910" s="39" t="s">
        <v>5</v>
      </c>
    </row>
    <row r="911" spans="1:16" ht="12.75">
      <c r="A911" t="s">
        <v>52</v>
      </c>
      <c s="34" t="s">
        <v>3556</v>
      </c>
      <c s="34" t="s">
        <v>3557</v>
      </c>
      <c s="35" t="s">
        <v>5</v>
      </c>
      <c s="6" t="s">
        <v>3558</v>
      </c>
      <c s="36" t="s">
        <v>80</v>
      </c>
      <c s="37">
        <v>7.12</v>
      </c>
      <c s="36">
        <v>0</v>
      </c>
      <c s="36">
        <f>ROUND(G911*H911,6)</f>
      </c>
      <c r="L911" s="38">
        <v>0</v>
      </c>
      <c s="32">
        <f>ROUND(ROUND(L911,2)*ROUND(G911,3),2)</f>
      </c>
      <c s="36" t="s">
        <v>350</v>
      </c>
      <c>
        <f>(M911*21)/100</f>
      </c>
      <c t="s">
        <v>27</v>
      </c>
    </row>
    <row r="912" spans="1:5" ht="12.75">
      <c r="A912" s="35" t="s">
        <v>58</v>
      </c>
      <c r="E912" s="39" t="s">
        <v>3558</v>
      </c>
    </row>
    <row r="913" spans="1:5" ht="12.75">
      <c r="A913" s="35" t="s">
        <v>59</v>
      </c>
      <c r="E913" s="40" t="s">
        <v>5</v>
      </c>
    </row>
    <row r="914" spans="1:5" ht="12.75">
      <c r="A914" t="s">
        <v>60</v>
      </c>
      <c r="E914" s="39" t="s">
        <v>5</v>
      </c>
    </row>
    <row r="915" spans="1:16" ht="12.75">
      <c r="A915" t="s">
        <v>52</v>
      </c>
      <c s="34" t="s">
        <v>3559</v>
      </c>
      <c s="34" t="s">
        <v>3560</v>
      </c>
      <c s="35" t="s">
        <v>5</v>
      </c>
      <c s="6" t="s">
        <v>3561</v>
      </c>
      <c s="36" t="s">
        <v>80</v>
      </c>
      <c s="37">
        <v>12.8</v>
      </c>
      <c s="36">
        <v>0</v>
      </c>
      <c s="36">
        <f>ROUND(G915*H915,6)</f>
      </c>
      <c r="L915" s="38">
        <v>0</v>
      </c>
      <c s="32">
        <f>ROUND(ROUND(L915,2)*ROUND(G915,3),2)</f>
      </c>
      <c s="36" t="s">
        <v>350</v>
      </c>
      <c>
        <f>(M915*21)/100</f>
      </c>
      <c t="s">
        <v>27</v>
      </c>
    </row>
    <row r="916" spans="1:5" ht="12.75">
      <c r="A916" s="35" t="s">
        <v>58</v>
      </c>
      <c r="E916" s="39" t="s">
        <v>3561</v>
      </c>
    </row>
    <row r="917" spans="1:5" ht="12.75">
      <c r="A917" s="35" t="s">
        <v>59</v>
      </c>
      <c r="E917" s="40" t="s">
        <v>5</v>
      </c>
    </row>
    <row r="918" spans="1:5" ht="12.75">
      <c r="A918" t="s">
        <v>60</v>
      </c>
      <c r="E918" s="39" t="s">
        <v>5</v>
      </c>
    </row>
    <row r="919" spans="1:16" ht="25.5">
      <c r="A919" t="s">
        <v>52</v>
      </c>
      <c s="34" t="s">
        <v>3562</v>
      </c>
      <c s="34" t="s">
        <v>3563</v>
      </c>
      <c s="35" t="s">
        <v>5</v>
      </c>
      <c s="6" t="s">
        <v>3564</v>
      </c>
      <c s="36" t="s">
        <v>80</v>
      </c>
      <c s="37">
        <v>14.05</v>
      </c>
      <c s="36">
        <v>0</v>
      </c>
      <c s="36">
        <f>ROUND(G919*H919,6)</f>
      </c>
      <c r="L919" s="38">
        <v>0</v>
      </c>
      <c s="32">
        <f>ROUND(ROUND(L919,2)*ROUND(G919,3),2)</f>
      </c>
      <c s="36" t="s">
        <v>350</v>
      </c>
      <c>
        <f>(M919*21)/100</f>
      </c>
      <c t="s">
        <v>27</v>
      </c>
    </row>
    <row r="920" spans="1:5" ht="25.5">
      <c r="A920" s="35" t="s">
        <v>58</v>
      </c>
      <c r="E920" s="39" t="s">
        <v>3564</v>
      </c>
    </row>
    <row r="921" spans="1:5" ht="12.75">
      <c r="A921" s="35" t="s">
        <v>59</v>
      </c>
      <c r="E921" s="40" t="s">
        <v>5</v>
      </c>
    </row>
    <row r="922" spans="1:5" ht="12.75">
      <c r="A922" t="s">
        <v>60</v>
      </c>
      <c r="E922" s="39" t="s">
        <v>5</v>
      </c>
    </row>
    <row r="923" spans="1:16" ht="12.75">
      <c r="A923" t="s">
        <v>52</v>
      </c>
      <c s="34" t="s">
        <v>3565</v>
      </c>
      <c s="34" t="s">
        <v>3566</v>
      </c>
      <c s="35" t="s">
        <v>5</v>
      </c>
      <c s="6" t="s">
        <v>3567</v>
      </c>
      <c s="36" t="s">
        <v>80</v>
      </c>
      <c s="37">
        <v>6.4</v>
      </c>
      <c s="36">
        <v>0</v>
      </c>
      <c s="36">
        <f>ROUND(G923*H923,6)</f>
      </c>
      <c r="L923" s="38">
        <v>0</v>
      </c>
      <c s="32">
        <f>ROUND(ROUND(L923,2)*ROUND(G923,3),2)</f>
      </c>
      <c s="36" t="s">
        <v>350</v>
      </c>
      <c>
        <f>(M923*21)/100</f>
      </c>
      <c t="s">
        <v>27</v>
      </c>
    </row>
    <row r="924" spans="1:5" ht="12.75">
      <c r="A924" s="35" t="s">
        <v>58</v>
      </c>
      <c r="E924" s="39" t="s">
        <v>3567</v>
      </c>
    </row>
    <row r="925" spans="1:5" ht="12.75">
      <c r="A925" s="35" t="s">
        <v>59</v>
      </c>
      <c r="E925" s="40" t="s">
        <v>5</v>
      </c>
    </row>
    <row r="926" spans="1:5" ht="12.75">
      <c r="A926" t="s">
        <v>60</v>
      </c>
      <c r="E926" s="39" t="s">
        <v>5</v>
      </c>
    </row>
    <row r="927" spans="1:16" ht="12.75">
      <c r="A927" t="s">
        <v>52</v>
      </c>
      <c s="34" t="s">
        <v>3568</v>
      </c>
      <c s="34" t="s">
        <v>3569</v>
      </c>
      <c s="35" t="s">
        <v>5</v>
      </c>
      <c s="6" t="s">
        <v>3570</v>
      </c>
      <c s="36" t="s">
        <v>80</v>
      </c>
      <c s="37">
        <v>6.3</v>
      </c>
      <c s="36">
        <v>0</v>
      </c>
      <c s="36">
        <f>ROUND(G927*H927,6)</f>
      </c>
      <c r="L927" s="38">
        <v>0</v>
      </c>
      <c s="32">
        <f>ROUND(ROUND(L927,2)*ROUND(G927,3),2)</f>
      </c>
      <c s="36" t="s">
        <v>350</v>
      </c>
      <c>
        <f>(M927*21)/100</f>
      </c>
      <c t="s">
        <v>27</v>
      </c>
    </row>
    <row r="928" spans="1:5" ht="12.75">
      <c r="A928" s="35" t="s">
        <v>58</v>
      </c>
      <c r="E928" s="39" t="s">
        <v>3570</v>
      </c>
    </row>
    <row r="929" spans="1:5" ht="12.75">
      <c r="A929" s="35" t="s">
        <v>59</v>
      </c>
      <c r="E929" s="40" t="s">
        <v>5</v>
      </c>
    </row>
    <row r="930" spans="1:5" ht="12.75">
      <c r="A930" t="s">
        <v>60</v>
      </c>
      <c r="E930" s="39" t="s">
        <v>5</v>
      </c>
    </row>
    <row r="931" spans="1:16" ht="12.75">
      <c r="A931" t="s">
        <v>52</v>
      </c>
      <c s="34" t="s">
        <v>3571</v>
      </c>
      <c s="34" t="s">
        <v>3572</v>
      </c>
      <c s="35" t="s">
        <v>5</v>
      </c>
      <c s="6" t="s">
        <v>3573</v>
      </c>
      <c s="36" t="s">
        <v>80</v>
      </c>
      <c s="37">
        <v>14.05</v>
      </c>
      <c s="36">
        <v>0</v>
      </c>
      <c s="36">
        <f>ROUND(G931*H931,6)</f>
      </c>
      <c r="L931" s="38">
        <v>0</v>
      </c>
      <c s="32">
        <f>ROUND(ROUND(L931,2)*ROUND(G931,3),2)</f>
      </c>
      <c s="36" t="s">
        <v>350</v>
      </c>
      <c>
        <f>(M931*21)/100</f>
      </c>
      <c t="s">
        <v>27</v>
      </c>
    </row>
    <row r="932" spans="1:5" ht="12.75">
      <c r="A932" s="35" t="s">
        <v>58</v>
      </c>
      <c r="E932" s="39" t="s">
        <v>3573</v>
      </c>
    </row>
    <row r="933" spans="1:5" ht="12.75">
      <c r="A933" s="35" t="s">
        <v>59</v>
      </c>
      <c r="E933" s="40" t="s">
        <v>5</v>
      </c>
    </row>
    <row r="934" spans="1:5" ht="12.75">
      <c r="A934" t="s">
        <v>60</v>
      </c>
      <c r="E934" s="39" t="s">
        <v>5</v>
      </c>
    </row>
    <row r="935" spans="1:16" ht="12.75">
      <c r="A935" t="s">
        <v>52</v>
      </c>
      <c s="34" t="s">
        <v>3574</v>
      </c>
      <c s="34" t="s">
        <v>3575</v>
      </c>
      <c s="35" t="s">
        <v>5</v>
      </c>
      <c s="6" t="s">
        <v>3576</v>
      </c>
      <c s="36" t="s">
        <v>80</v>
      </c>
      <c s="37">
        <v>14.05</v>
      </c>
      <c s="36">
        <v>0</v>
      </c>
      <c s="36">
        <f>ROUND(G935*H935,6)</f>
      </c>
      <c r="L935" s="38">
        <v>0</v>
      </c>
      <c s="32">
        <f>ROUND(ROUND(L935,2)*ROUND(G935,3),2)</f>
      </c>
      <c s="36" t="s">
        <v>350</v>
      </c>
      <c>
        <f>(M935*21)/100</f>
      </c>
      <c t="s">
        <v>27</v>
      </c>
    </row>
    <row r="936" spans="1:5" ht="12.75">
      <c r="A936" s="35" t="s">
        <v>58</v>
      </c>
      <c r="E936" s="39" t="s">
        <v>3576</v>
      </c>
    </row>
    <row r="937" spans="1:5" ht="12.75">
      <c r="A937" s="35" t="s">
        <v>59</v>
      </c>
      <c r="E937" s="40" t="s">
        <v>5</v>
      </c>
    </row>
    <row r="938" spans="1:5" ht="12.75">
      <c r="A938" t="s">
        <v>60</v>
      </c>
      <c r="E938" s="39" t="s">
        <v>5</v>
      </c>
    </row>
    <row r="939" spans="1:16" ht="12.75">
      <c r="A939" t="s">
        <v>52</v>
      </c>
      <c s="34" t="s">
        <v>3577</v>
      </c>
      <c s="34" t="s">
        <v>3578</v>
      </c>
      <c s="35" t="s">
        <v>5</v>
      </c>
      <c s="6" t="s">
        <v>3579</v>
      </c>
      <c s="36" t="s">
        <v>80</v>
      </c>
      <c s="37">
        <v>4.6</v>
      </c>
      <c s="36">
        <v>0</v>
      </c>
      <c s="36">
        <f>ROUND(G939*H939,6)</f>
      </c>
      <c r="L939" s="38">
        <v>0</v>
      </c>
      <c s="32">
        <f>ROUND(ROUND(L939,2)*ROUND(G939,3),2)</f>
      </c>
      <c s="36" t="s">
        <v>350</v>
      </c>
      <c>
        <f>(M939*21)/100</f>
      </c>
      <c t="s">
        <v>27</v>
      </c>
    </row>
    <row r="940" spans="1:5" ht="12.75">
      <c r="A940" s="35" t="s">
        <v>58</v>
      </c>
      <c r="E940" s="39" t="s">
        <v>3579</v>
      </c>
    </row>
    <row r="941" spans="1:5" ht="12.75">
      <c r="A941" s="35" t="s">
        <v>59</v>
      </c>
      <c r="E941" s="40" t="s">
        <v>5</v>
      </c>
    </row>
    <row r="942" spans="1:5" ht="12.75">
      <c r="A942" t="s">
        <v>60</v>
      </c>
      <c r="E942" s="39" t="s">
        <v>5</v>
      </c>
    </row>
    <row r="943" spans="1:16" ht="12.75">
      <c r="A943" t="s">
        <v>52</v>
      </c>
      <c s="34" t="s">
        <v>3580</v>
      </c>
      <c s="34" t="s">
        <v>3581</v>
      </c>
      <c s="35" t="s">
        <v>5</v>
      </c>
      <c s="6" t="s">
        <v>3582</v>
      </c>
      <c s="36" t="s">
        <v>80</v>
      </c>
      <c s="37">
        <v>9.25</v>
      </c>
      <c s="36">
        <v>0</v>
      </c>
      <c s="36">
        <f>ROUND(G943*H943,6)</f>
      </c>
      <c r="L943" s="38">
        <v>0</v>
      </c>
      <c s="32">
        <f>ROUND(ROUND(L943,2)*ROUND(G943,3),2)</f>
      </c>
      <c s="36" t="s">
        <v>350</v>
      </c>
      <c>
        <f>(M943*21)/100</f>
      </c>
      <c t="s">
        <v>27</v>
      </c>
    </row>
    <row r="944" spans="1:5" ht="12.75">
      <c r="A944" s="35" t="s">
        <v>58</v>
      </c>
      <c r="E944" s="39" t="s">
        <v>3582</v>
      </c>
    </row>
    <row r="945" spans="1:5" ht="12.75">
      <c r="A945" s="35" t="s">
        <v>59</v>
      </c>
      <c r="E945" s="40" t="s">
        <v>5</v>
      </c>
    </row>
    <row r="946" spans="1:5" ht="12.75">
      <c r="A946" t="s">
        <v>60</v>
      </c>
      <c r="E946" s="39" t="s">
        <v>5</v>
      </c>
    </row>
    <row r="947" spans="1:16" ht="12.75">
      <c r="A947" t="s">
        <v>52</v>
      </c>
      <c s="34" t="s">
        <v>3583</v>
      </c>
      <c s="34" t="s">
        <v>3584</v>
      </c>
      <c s="35" t="s">
        <v>5</v>
      </c>
      <c s="6" t="s">
        <v>3585</v>
      </c>
      <c s="36" t="s">
        <v>80</v>
      </c>
      <c s="37">
        <v>9.2</v>
      </c>
      <c s="36">
        <v>0</v>
      </c>
      <c s="36">
        <f>ROUND(G947*H947,6)</f>
      </c>
      <c r="L947" s="38">
        <v>0</v>
      </c>
      <c s="32">
        <f>ROUND(ROUND(L947,2)*ROUND(G947,3),2)</f>
      </c>
      <c s="36" t="s">
        <v>350</v>
      </c>
      <c>
        <f>(M947*21)/100</f>
      </c>
      <c t="s">
        <v>27</v>
      </c>
    </row>
    <row r="948" spans="1:5" ht="12.75">
      <c r="A948" s="35" t="s">
        <v>58</v>
      </c>
      <c r="E948" s="39" t="s">
        <v>3585</v>
      </c>
    </row>
    <row r="949" spans="1:5" ht="12.75">
      <c r="A949" s="35" t="s">
        <v>59</v>
      </c>
      <c r="E949" s="40" t="s">
        <v>5</v>
      </c>
    </row>
    <row r="950" spans="1:5" ht="12.75">
      <c r="A950" t="s">
        <v>60</v>
      </c>
      <c r="E950" s="39" t="s">
        <v>5</v>
      </c>
    </row>
    <row r="951" spans="1:16" ht="25.5">
      <c r="A951" t="s">
        <v>52</v>
      </c>
      <c s="34" t="s">
        <v>3586</v>
      </c>
      <c s="34" t="s">
        <v>3587</v>
      </c>
      <c s="35" t="s">
        <v>5</v>
      </c>
      <c s="6" t="s">
        <v>3588</v>
      </c>
      <c s="36" t="s">
        <v>80</v>
      </c>
      <c s="37">
        <v>17.67</v>
      </c>
      <c s="36">
        <v>0</v>
      </c>
      <c s="36">
        <f>ROUND(G951*H951,6)</f>
      </c>
      <c r="L951" s="38">
        <v>0</v>
      </c>
      <c s="32">
        <f>ROUND(ROUND(L951,2)*ROUND(G951,3),2)</f>
      </c>
      <c s="36" t="s">
        <v>350</v>
      </c>
      <c>
        <f>(M951*21)/100</f>
      </c>
      <c t="s">
        <v>27</v>
      </c>
    </row>
    <row r="952" spans="1:5" ht="25.5">
      <c r="A952" s="35" t="s">
        <v>58</v>
      </c>
      <c r="E952" s="39" t="s">
        <v>3588</v>
      </c>
    </row>
    <row r="953" spans="1:5" ht="12.75">
      <c r="A953" s="35" t="s">
        <v>59</v>
      </c>
      <c r="E953" s="40" t="s">
        <v>5</v>
      </c>
    </row>
    <row r="954" spans="1:5" ht="12.75">
      <c r="A954" t="s">
        <v>60</v>
      </c>
      <c r="E954" s="39" t="s">
        <v>5</v>
      </c>
    </row>
    <row r="955" spans="1:16" ht="25.5">
      <c r="A955" t="s">
        <v>52</v>
      </c>
      <c s="34" t="s">
        <v>3589</v>
      </c>
      <c s="34" t="s">
        <v>3590</v>
      </c>
      <c s="35" t="s">
        <v>5</v>
      </c>
      <c s="6" t="s">
        <v>3591</v>
      </c>
      <c s="36" t="s">
        <v>80</v>
      </c>
      <c s="37">
        <v>47.5</v>
      </c>
      <c s="36">
        <v>0</v>
      </c>
      <c s="36">
        <f>ROUND(G955*H955,6)</f>
      </c>
      <c r="L955" s="38">
        <v>0</v>
      </c>
      <c s="32">
        <f>ROUND(ROUND(L955,2)*ROUND(G955,3),2)</f>
      </c>
      <c s="36" t="s">
        <v>350</v>
      </c>
      <c>
        <f>(M955*21)/100</f>
      </c>
      <c t="s">
        <v>27</v>
      </c>
    </row>
    <row r="956" spans="1:5" ht="25.5">
      <c r="A956" s="35" t="s">
        <v>58</v>
      </c>
      <c r="E956" s="39" t="s">
        <v>3591</v>
      </c>
    </row>
    <row r="957" spans="1:5" ht="12.75">
      <c r="A957" s="35" t="s">
        <v>59</v>
      </c>
      <c r="E957" s="40" t="s">
        <v>5</v>
      </c>
    </row>
    <row r="958" spans="1:5" ht="12.75">
      <c r="A958" t="s">
        <v>60</v>
      </c>
      <c r="E958" s="39" t="s">
        <v>5</v>
      </c>
    </row>
    <row r="959" spans="1:16" ht="25.5">
      <c r="A959" t="s">
        <v>52</v>
      </c>
      <c s="34" t="s">
        <v>3592</v>
      </c>
      <c s="34" t="s">
        <v>3593</v>
      </c>
      <c s="35" t="s">
        <v>5</v>
      </c>
      <c s="6" t="s">
        <v>3594</v>
      </c>
      <c s="36" t="s">
        <v>94</v>
      </c>
      <c s="37">
        <v>2</v>
      </c>
      <c s="36">
        <v>0</v>
      </c>
      <c s="36">
        <f>ROUND(G959*H959,6)</f>
      </c>
      <c r="L959" s="38">
        <v>0</v>
      </c>
      <c s="32">
        <f>ROUND(ROUND(L959,2)*ROUND(G959,3),2)</f>
      </c>
      <c s="36" t="s">
        <v>350</v>
      </c>
      <c>
        <f>(M959*21)/100</f>
      </c>
      <c t="s">
        <v>27</v>
      </c>
    </row>
    <row r="960" spans="1:5" ht="25.5">
      <c r="A960" s="35" t="s">
        <v>58</v>
      </c>
      <c r="E960" s="39" t="s">
        <v>3595</v>
      </c>
    </row>
    <row r="961" spans="1:5" ht="12.75">
      <c r="A961" s="35" t="s">
        <v>59</v>
      </c>
      <c r="E961" s="40" t="s">
        <v>5</v>
      </c>
    </row>
    <row r="962" spans="1:5" ht="12.75">
      <c r="A962" t="s">
        <v>60</v>
      </c>
      <c r="E962" s="39" t="s">
        <v>5</v>
      </c>
    </row>
    <row r="963" spans="1:16" ht="25.5">
      <c r="A963" t="s">
        <v>52</v>
      </c>
      <c s="34" t="s">
        <v>3596</v>
      </c>
      <c s="34" t="s">
        <v>3597</v>
      </c>
      <c s="35" t="s">
        <v>5</v>
      </c>
      <c s="6" t="s">
        <v>3598</v>
      </c>
      <c s="36" t="s">
        <v>94</v>
      </c>
      <c s="37">
        <v>2</v>
      </c>
      <c s="36">
        <v>0</v>
      </c>
      <c s="36">
        <f>ROUND(G963*H963,6)</f>
      </c>
      <c r="L963" s="38">
        <v>0</v>
      </c>
      <c s="32">
        <f>ROUND(ROUND(L963,2)*ROUND(G963,3),2)</f>
      </c>
      <c s="36" t="s">
        <v>350</v>
      </c>
      <c>
        <f>(M963*21)/100</f>
      </c>
      <c t="s">
        <v>27</v>
      </c>
    </row>
    <row r="964" spans="1:5" ht="25.5">
      <c r="A964" s="35" t="s">
        <v>58</v>
      </c>
      <c r="E964" s="39" t="s">
        <v>3599</v>
      </c>
    </row>
    <row r="965" spans="1:5" ht="12.75">
      <c r="A965" s="35" t="s">
        <v>59</v>
      </c>
      <c r="E965" s="40" t="s">
        <v>5</v>
      </c>
    </row>
    <row r="966" spans="1:5" ht="12.75">
      <c r="A966" t="s">
        <v>60</v>
      </c>
      <c r="E966" s="39" t="s">
        <v>5</v>
      </c>
    </row>
    <row r="967" spans="1:16" ht="25.5">
      <c r="A967" t="s">
        <v>52</v>
      </c>
      <c s="34" t="s">
        <v>3600</v>
      </c>
      <c s="34" t="s">
        <v>3601</v>
      </c>
      <c s="35" t="s">
        <v>5</v>
      </c>
      <c s="6" t="s">
        <v>3602</v>
      </c>
      <c s="36" t="s">
        <v>94</v>
      </c>
      <c s="37">
        <v>2</v>
      </c>
      <c s="36">
        <v>0</v>
      </c>
      <c s="36">
        <f>ROUND(G967*H967,6)</f>
      </c>
      <c r="L967" s="38">
        <v>0</v>
      </c>
      <c s="32">
        <f>ROUND(ROUND(L967,2)*ROUND(G967,3),2)</f>
      </c>
      <c s="36" t="s">
        <v>350</v>
      </c>
      <c>
        <f>(M967*21)/100</f>
      </c>
      <c t="s">
        <v>27</v>
      </c>
    </row>
    <row r="968" spans="1:5" ht="25.5">
      <c r="A968" s="35" t="s">
        <v>58</v>
      </c>
      <c r="E968" s="39" t="s">
        <v>3603</v>
      </c>
    </row>
    <row r="969" spans="1:5" ht="12.75">
      <c r="A969" s="35" t="s">
        <v>59</v>
      </c>
      <c r="E969" s="40" t="s">
        <v>5</v>
      </c>
    </row>
    <row r="970" spans="1:5" ht="12.75">
      <c r="A970" t="s">
        <v>60</v>
      </c>
      <c r="E970" s="39" t="s">
        <v>5</v>
      </c>
    </row>
    <row r="971" spans="1:16" ht="38.25">
      <c r="A971" t="s">
        <v>52</v>
      </c>
      <c s="34" t="s">
        <v>3604</v>
      </c>
      <c s="34" t="s">
        <v>3605</v>
      </c>
      <c s="35" t="s">
        <v>5</v>
      </c>
      <c s="6" t="s">
        <v>3606</v>
      </c>
      <c s="36" t="s">
        <v>85</v>
      </c>
      <c s="37">
        <v>1</v>
      </c>
      <c s="36">
        <v>0</v>
      </c>
      <c s="36">
        <f>ROUND(G971*H971,6)</f>
      </c>
      <c r="L971" s="38">
        <v>0</v>
      </c>
      <c s="32">
        <f>ROUND(ROUND(L971,2)*ROUND(G971,3),2)</f>
      </c>
      <c s="36" t="s">
        <v>350</v>
      </c>
      <c>
        <f>(M971*21)/100</f>
      </c>
      <c t="s">
        <v>27</v>
      </c>
    </row>
    <row r="972" spans="1:5" ht="38.25">
      <c r="A972" s="35" t="s">
        <v>58</v>
      </c>
      <c r="E972" s="39" t="s">
        <v>3607</v>
      </c>
    </row>
    <row r="973" spans="1:5" ht="12.75">
      <c r="A973" s="35" t="s">
        <v>59</v>
      </c>
      <c r="E973" s="40" t="s">
        <v>5</v>
      </c>
    </row>
    <row r="974" spans="1:5" ht="12.75">
      <c r="A974" t="s">
        <v>60</v>
      </c>
      <c r="E974" s="39" t="s">
        <v>5</v>
      </c>
    </row>
    <row r="975" spans="1:16" ht="25.5">
      <c r="A975" t="s">
        <v>52</v>
      </c>
      <c s="34" t="s">
        <v>3608</v>
      </c>
      <c s="34" t="s">
        <v>3609</v>
      </c>
      <c s="35" t="s">
        <v>5</v>
      </c>
      <c s="6" t="s">
        <v>3610</v>
      </c>
      <c s="36" t="s">
        <v>80</v>
      </c>
      <c s="37">
        <v>10</v>
      </c>
      <c s="36">
        <v>0</v>
      </c>
      <c s="36">
        <f>ROUND(G975*H975,6)</f>
      </c>
      <c r="L975" s="38">
        <v>0</v>
      </c>
      <c s="32">
        <f>ROUND(ROUND(L975,2)*ROUND(G975,3),2)</f>
      </c>
      <c s="36" t="s">
        <v>350</v>
      </c>
      <c>
        <f>(M975*21)/100</f>
      </c>
      <c t="s">
        <v>27</v>
      </c>
    </row>
    <row r="976" spans="1:5" ht="25.5">
      <c r="A976" s="35" t="s">
        <v>58</v>
      </c>
      <c r="E976" s="39" t="s">
        <v>3610</v>
      </c>
    </row>
    <row r="977" spans="1:5" ht="12.75">
      <c r="A977" s="35" t="s">
        <v>59</v>
      </c>
      <c r="E977" s="40" t="s">
        <v>5</v>
      </c>
    </row>
    <row r="978" spans="1:5" ht="12.75">
      <c r="A978" t="s">
        <v>60</v>
      </c>
      <c r="E978" s="39" t="s">
        <v>5</v>
      </c>
    </row>
    <row r="979" spans="1:16" ht="12.75">
      <c r="A979" t="s">
        <v>52</v>
      </c>
      <c s="34" t="s">
        <v>3611</v>
      </c>
      <c s="34" t="s">
        <v>3612</v>
      </c>
      <c s="35" t="s">
        <v>5</v>
      </c>
      <c s="6" t="s">
        <v>3613</v>
      </c>
      <c s="36" t="s">
        <v>73</v>
      </c>
      <c s="37">
        <v>805.726</v>
      </c>
      <c s="36">
        <v>0</v>
      </c>
      <c s="36">
        <f>ROUND(G979*H979,6)</f>
      </c>
      <c r="L979" s="38">
        <v>0</v>
      </c>
      <c s="32">
        <f>ROUND(ROUND(L979,2)*ROUND(G979,3),2)</f>
      </c>
      <c s="36" t="s">
        <v>2482</v>
      </c>
      <c>
        <f>(M979*21)/100</f>
      </c>
      <c t="s">
        <v>27</v>
      </c>
    </row>
    <row r="980" spans="1:5" ht="12.75">
      <c r="A980" s="35" t="s">
        <v>58</v>
      </c>
      <c r="E980" s="39" t="s">
        <v>3614</v>
      </c>
    </row>
    <row r="981" spans="1:5" ht="76.5">
      <c r="A981" s="35" t="s">
        <v>59</v>
      </c>
      <c r="E981" s="40" t="s">
        <v>3615</v>
      </c>
    </row>
    <row r="982" spans="1:5" ht="12.75">
      <c r="A982" t="s">
        <v>60</v>
      </c>
      <c r="E982" s="39" t="s">
        <v>5</v>
      </c>
    </row>
    <row r="983" spans="1:16" ht="25.5">
      <c r="A983" t="s">
        <v>52</v>
      </c>
      <c s="34" t="s">
        <v>3616</v>
      </c>
      <c s="34" t="s">
        <v>3617</v>
      </c>
      <c s="35" t="s">
        <v>5</v>
      </c>
      <c s="6" t="s">
        <v>3618</v>
      </c>
      <c s="36" t="s">
        <v>73</v>
      </c>
      <c s="37">
        <v>805.726</v>
      </c>
      <c s="36">
        <v>0</v>
      </c>
      <c s="36">
        <f>ROUND(G983*H983,6)</f>
      </c>
      <c r="L983" s="38">
        <v>0</v>
      </c>
      <c s="32">
        <f>ROUND(ROUND(L983,2)*ROUND(G983,3),2)</f>
      </c>
      <c s="36" t="s">
        <v>2482</v>
      </c>
      <c>
        <f>(M983*21)/100</f>
      </c>
      <c t="s">
        <v>27</v>
      </c>
    </row>
    <row r="984" spans="1:5" ht="38.25">
      <c r="A984" s="35" t="s">
        <v>58</v>
      </c>
      <c r="E984" s="39" t="s">
        <v>3619</v>
      </c>
    </row>
    <row r="985" spans="1:5" ht="178.5">
      <c r="A985" s="35" t="s">
        <v>59</v>
      </c>
      <c r="E985" s="40" t="s">
        <v>3620</v>
      </c>
    </row>
    <row r="986" spans="1:5" ht="12.75">
      <c r="A986" t="s">
        <v>60</v>
      </c>
      <c r="E986" s="39" t="s">
        <v>5</v>
      </c>
    </row>
    <row r="987" spans="1:16" ht="12.75">
      <c r="A987" t="s">
        <v>52</v>
      </c>
      <c s="34" t="s">
        <v>3621</v>
      </c>
      <c s="34" t="s">
        <v>3622</v>
      </c>
      <c s="35" t="s">
        <v>5</v>
      </c>
      <c s="6" t="s">
        <v>3623</v>
      </c>
      <c s="36" t="s">
        <v>373</v>
      </c>
      <c s="37">
        <v>5.789</v>
      </c>
      <c s="36">
        <v>0</v>
      </c>
      <c s="36">
        <f>ROUND(G987*H987,6)</f>
      </c>
      <c r="L987" s="38">
        <v>0</v>
      </c>
      <c s="32">
        <f>ROUND(ROUND(L987,2)*ROUND(G987,3),2)</f>
      </c>
      <c s="36" t="s">
        <v>2482</v>
      </c>
      <c>
        <f>(M987*21)/100</f>
      </c>
      <c t="s">
        <v>27</v>
      </c>
    </row>
    <row r="988" spans="1:5" ht="25.5">
      <c r="A988" s="35" t="s">
        <v>58</v>
      </c>
      <c r="E988" s="39" t="s">
        <v>3624</v>
      </c>
    </row>
    <row r="989" spans="1:5" ht="12.75">
      <c r="A989" s="35" t="s">
        <v>59</v>
      </c>
      <c r="E989" s="40" t="s">
        <v>5</v>
      </c>
    </row>
    <row r="990" spans="1:5" ht="12.75">
      <c r="A990" t="s">
        <v>60</v>
      </c>
      <c r="E990" s="39" t="s">
        <v>5</v>
      </c>
    </row>
    <row r="991" spans="1:16" ht="12.75">
      <c r="A991" t="s">
        <v>52</v>
      </c>
      <c s="34" t="s">
        <v>3625</v>
      </c>
      <c s="34" t="s">
        <v>3626</v>
      </c>
      <c s="35" t="s">
        <v>5</v>
      </c>
      <c s="6" t="s">
        <v>3627</v>
      </c>
      <c s="36" t="s">
        <v>373</v>
      </c>
      <c s="37">
        <v>5.789</v>
      </c>
      <c s="36">
        <v>0</v>
      </c>
      <c s="36">
        <f>ROUND(G991*H991,6)</f>
      </c>
      <c r="L991" s="38">
        <v>0</v>
      </c>
      <c s="32">
        <f>ROUND(ROUND(L991,2)*ROUND(G991,3),2)</f>
      </c>
      <c s="36" t="s">
        <v>2482</v>
      </c>
      <c>
        <f>(M991*21)/100</f>
      </c>
      <c t="s">
        <v>27</v>
      </c>
    </row>
    <row r="992" spans="1:5" ht="38.25">
      <c r="A992" s="35" t="s">
        <v>58</v>
      </c>
      <c r="E992" s="39" t="s">
        <v>3628</v>
      </c>
    </row>
    <row r="993" spans="1:5" ht="12.75">
      <c r="A993" s="35" t="s">
        <v>59</v>
      </c>
      <c r="E993" s="40" t="s">
        <v>5</v>
      </c>
    </row>
    <row r="994" spans="1:5" ht="12.75">
      <c r="A994" t="s">
        <v>60</v>
      </c>
      <c r="E994" s="39" t="s">
        <v>5</v>
      </c>
    </row>
    <row r="995" spans="1:13" ht="12.75">
      <c r="A995" t="s">
        <v>49</v>
      </c>
      <c r="C995" s="31" t="s">
        <v>2707</v>
      </c>
      <c r="E995" s="33" t="s">
        <v>2708</v>
      </c>
      <c r="J995" s="32">
        <f>0</f>
      </c>
      <c s="32">
        <f>0</f>
      </c>
      <c s="32">
        <f>0+L996+L1000+L1004+L1008</f>
      </c>
      <c s="32">
        <f>0+M996+M1000+M1004+M1008</f>
      </c>
    </row>
    <row r="996" spans="1:16" ht="25.5">
      <c r="A996" t="s">
        <v>52</v>
      </c>
      <c s="34" t="s">
        <v>255</v>
      </c>
      <c s="34" t="s">
        <v>3629</v>
      </c>
      <c s="35" t="s">
        <v>5</v>
      </c>
      <c s="6" t="s">
        <v>3630</v>
      </c>
      <c s="36" t="s">
        <v>73</v>
      </c>
      <c s="37">
        <v>886.299</v>
      </c>
      <c s="36">
        <v>0</v>
      </c>
      <c s="36">
        <f>ROUND(G996*H996,6)</f>
      </c>
      <c r="L996" s="38">
        <v>0</v>
      </c>
      <c s="32">
        <f>ROUND(ROUND(L996,2)*ROUND(G996,3),2)</f>
      </c>
      <c s="36" t="s">
        <v>2482</v>
      </c>
      <c>
        <f>(M996*21)/100</f>
      </c>
      <c t="s">
        <v>27</v>
      </c>
    </row>
    <row r="997" spans="1:5" ht="25.5">
      <c r="A997" s="35" t="s">
        <v>58</v>
      </c>
      <c r="E997" s="39" t="s">
        <v>3630</v>
      </c>
    </row>
    <row r="998" spans="1:5" ht="12.75">
      <c r="A998" s="35" t="s">
        <v>59</v>
      </c>
      <c r="E998" s="40" t="s">
        <v>5</v>
      </c>
    </row>
    <row r="999" spans="1:5" ht="12.75">
      <c r="A999" t="s">
        <v>60</v>
      </c>
      <c r="E999" s="39" t="s">
        <v>5</v>
      </c>
    </row>
    <row r="1000" spans="1:16" ht="25.5">
      <c r="A1000" t="s">
        <v>52</v>
      </c>
      <c s="34" t="s">
        <v>3631</v>
      </c>
      <c s="34" t="s">
        <v>3632</v>
      </c>
      <c s="35" t="s">
        <v>5</v>
      </c>
      <c s="6" t="s">
        <v>3633</v>
      </c>
      <c s="36" t="s">
        <v>73</v>
      </c>
      <c s="37">
        <v>805.726</v>
      </c>
      <c s="36">
        <v>0</v>
      </c>
      <c s="36">
        <f>ROUND(G1000*H1000,6)</f>
      </c>
      <c r="L1000" s="38">
        <v>0</v>
      </c>
      <c s="32">
        <f>ROUND(ROUND(L1000,2)*ROUND(G1000,3),2)</f>
      </c>
      <c s="36" t="s">
        <v>2482</v>
      </c>
      <c>
        <f>(M1000*21)/100</f>
      </c>
      <c t="s">
        <v>27</v>
      </c>
    </row>
    <row r="1001" spans="1:5" ht="25.5">
      <c r="A1001" s="35" t="s">
        <v>58</v>
      </c>
      <c r="E1001" s="39" t="s">
        <v>3634</v>
      </c>
    </row>
    <row r="1002" spans="1:5" ht="76.5">
      <c r="A1002" s="35" t="s">
        <v>59</v>
      </c>
      <c r="E1002" s="40" t="s">
        <v>3635</v>
      </c>
    </row>
    <row r="1003" spans="1:5" ht="12.75">
      <c r="A1003" t="s">
        <v>60</v>
      </c>
      <c r="E1003" s="39" t="s">
        <v>5</v>
      </c>
    </row>
    <row r="1004" spans="1:16" ht="12.75">
      <c r="A1004" t="s">
        <v>52</v>
      </c>
      <c s="34" t="s">
        <v>3636</v>
      </c>
      <c s="34" t="s">
        <v>3637</v>
      </c>
      <c s="35" t="s">
        <v>5</v>
      </c>
      <c s="6" t="s">
        <v>3638</v>
      </c>
      <c s="36" t="s">
        <v>373</v>
      </c>
      <c s="37">
        <v>0.23</v>
      </c>
      <c s="36">
        <v>0</v>
      </c>
      <c s="36">
        <f>ROUND(G1004*H1004,6)</f>
      </c>
      <c r="L1004" s="38">
        <v>0</v>
      </c>
      <c s="32">
        <f>ROUND(ROUND(L1004,2)*ROUND(G1004,3),2)</f>
      </c>
      <c s="36" t="s">
        <v>2482</v>
      </c>
      <c>
        <f>(M1004*21)/100</f>
      </c>
      <c t="s">
        <v>27</v>
      </c>
    </row>
    <row r="1005" spans="1:5" ht="25.5">
      <c r="A1005" s="35" t="s">
        <v>58</v>
      </c>
      <c r="E1005" s="39" t="s">
        <v>3639</v>
      </c>
    </row>
    <row r="1006" spans="1:5" ht="12.75">
      <c r="A1006" s="35" t="s">
        <v>59</v>
      </c>
      <c r="E1006" s="40" t="s">
        <v>5</v>
      </c>
    </row>
    <row r="1007" spans="1:5" ht="12.75">
      <c r="A1007" t="s">
        <v>60</v>
      </c>
      <c r="E1007" s="39" t="s">
        <v>5</v>
      </c>
    </row>
    <row r="1008" spans="1:16" ht="12.75">
      <c r="A1008" t="s">
        <v>52</v>
      </c>
      <c s="34" t="s">
        <v>3640</v>
      </c>
      <c s="34" t="s">
        <v>3641</v>
      </c>
      <c s="35" t="s">
        <v>5</v>
      </c>
      <c s="6" t="s">
        <v>3642</v>
      </c>
      <c s="36" t="s">
        <v>373</v>
      </c>
      <c s="37">
        <v>0.23</v>
      </c>
      <c s="36">
        <v>0</v>
      </c>
      <c s="36">
        <f>ROUND(G1008*H1008,6)</f>
      </c>
      <c r="L1008" s="38">
        <v>0</v>
      </c>
      <c s="32">
        <f>ROUND(ROUND(L1008,2)*ROUND(G1008,3),2)</f>
      </c>
      <c s="36" t="s">
        <v>2482</v>
      </c>
      <c>
        <f>(M1008*21)/100</f>
      </c>
      <c t="s">
        <v>27</v>
      </c>
    </row>
    <row r="1009" spans="1:5" ht="38.25">
      <c r="A1009" s="35" t="s">
        <v>58</v>
      </c>
      <c r="E1009" s="39" t="s">
        <v>3643</v>
      </c>
    </row>
    <row r="1010" spans="1:5" ht="12.75">
      <c r="A1010" s="35" t="s">
        <v>59</v>
      </c>
      <c r="E1010" s="40" t="s">
        <v>5</v>
      </c>
    </row>
    <row r="1011" spans="1:5" ht="12.75">
      <c r="A1011" t="s">
        <v>60</v>
      </c>
      <c r="E1011" s="39" t="s">
        <v>5</v>
      </c>
    </row>
    <row r="1012" spans="1:13" ht="12.75">
      <c r="A1012" t="s">
        <v>49</v>
      </c>
      <c r="C1012" s="31" t="s">
        <v>3644</v>
      </c>
      <c r="E1012" s="33" t="s">
        <v>3645</v>
      </c>
      <c r="J1012" s="32">
        <f>0</f>
      </c>
      <c s="32">
        <f>0</f>
      </c>
      <c s="32">
        <f>0+L1013+L1017+L1021+L1025+L1029+L1033+L1037+L1041+L1045+L1049+L1053+L1057+L1061+L1065+L1069+L1073+L1077+L1081+L1085+L1089+L1093+L1097+L1101+L1105+L1109+L1113+L1117+L1121+L1125+L1129+L1133+L1137+L1141+L1145</f>
      </c>
      <c s="32">
        <f>0+M1013+M1017+M1021+M1025+M1029+M1033+M1037+M1041+M1045+M1049+M1053+M1057+M1061+M1065+M1069+M1073+M1077+M1081+M1085+M1089+M1093+M1097+M1101+M1105+M1109+M1113+M1117+M1121+M1125+M1129+M1133+M1137+M1141+M1145</f>
      </c>
    </row>
    <row r="1013" spans="1:16" ht="38.25">
      <c r="A1013" t="s">
        <v>52</v>
      </c>
      <c s="34" t="s">
        <v>3646</v>
      </c>
      <c s="34" t="s">
        <v>3647</v>
      </c>
      <c s="35" t="s">
        <v>5</v>
      </c>
      <c s="6" t="s">
        <v>3648</v>
      </c>
      <c s="36" t="s">
        <v>85</v>
      </c>
      <c s="37">
        <v>2</v>
      </c>
      <c s="36">
        <v>0</v>
      </c>
      <c s="36">
        <f>ROUND(G1013*H1013,6)</f>
      </c>
      <c r="L1013" s="38">
        <v>0</v>
      </c>
      <c s="32">
        <f>ROUND(ROUND(L1013,2)*ROUND(G1013,3),2)</f>
      </c>
      <c s="36" t="s">
        <v>350</v>
      </c>
      <c>
        <f>(M1013*21)/100</f>
      </c>
      <c t="s">
        <v>27</v>
      </c>
    </row>
    <row r="1014" spans="1:5" ht="38.25">
      <c r="A1014" s="35" t="s">
        <v>58</v>
      </c>
      <c r="E1014" s="39" t="s">
        <v>3649</v>
      </c>
    </row>
    <row r="1015" spans="1:5" ht="12.75">
      <c r="A1015" s="35" t="s">
        <v>59</v>
      </c>
      <c r="E1015" s="40" t="s">
        <v>5</v>
      </c>
    </row>
    <row r="1016" spans="1:5" ht="12.75">
      <c r="A1016" t="s">
        <v>60</v>
      </c>
      <c r="E1016" s="39" t="s">
        <v>5</v>
      </c>
    </row>
    <row r="1017" spans="1:16" ht="38.25">
      <c r="A1017" t="s">
        <v>52</v>
      </c>
      <c s="34" t="s">
        <v>3650</v>
      </c>
      <c s="34" t="s">
        <v>3651</v>
      </c>
      <c s="35" t="s">
        <v>5</v>
      </c>
      <c s="6" t="s">
        <v>3652</v>
      </c>
      <c s="36" t="s">
        <v>85</v>
      </c>
      <c s="37">
        <v>1</v>
      </c>
      <c s="36">
        <v>0</v>
      </c>
      <c s="36">
        <f>ROUND(G1017*H1017,6)</f>
      </c>
      <c r="L1017" s="38">
        <v>0</v>
      </c>
      <c s="32">
        <f>ROUND(ROUND(L1017,2)*ROUND(G1017,3),2)</f>
      </c>
      <c s="36" t="s">
        <v>350</v>
      </c>
      <c>
        <f>(M1017*21)/100</f>
      </c>
      <c t="s">
        <v>27</v>
      </c>
    </row>
    <row r="1018" spans="1:5" ht="38.25">
      <c r="A1018" s="35" t="s">
        <v>58</v>
      </c>
      <c r="E1018" s="39" t="s">
        <v>3653</v>
      </c>
    </row>
    <row r="1019" spans="1:5" ht="12.75">
      <c r="A1019" s="35" t="s">
        <v>59</v>
      </c>
      <c r="E1019" s="40" t="s">
        <v>5</v>
      </c>
    </row>
    <row r="1020" spans="1:5" ht="12.75">
      <c r="A1020" t="s">
        <v>60</v>
      </c>
      <c r="E1020" s="39" t="s">
        <v>5</v>
      </c>
    </row>
    <row r="1021" spans="1:16" ht="38.25">
      <c r="A1021" t="s">
        <v>52</v>
      </c>
      <c s="34" t="s">
        <v>3654</v>
      </c>
      <c s="34" t="s">
        <v>3655</v>
      </c>
      <c s="35" t="s">
        <v>5</v>
      </c>
      <c s="6" t="s">
        <v>3656</v>
      </c>
      <c s="36" t="s">
        <v>85</v>
      </c>
      <c s="37">
        <v>1</v>
      </c>
      <c s="36">
        <v>0</v>
      </c>
      <c s="36">
        <f>ROUND(G1021*H1021,6)</f>
      </c>
      <c r="L1021" s="38">
        <v>0</v>
      </c>
      <c s="32">
        <f>ROUND(ROUND(L1021,2)*ROUND(G1021,3),2)</f>
      </c>
      <c s="36" t="s">
        <v>350</v>
      </c>
      <c>
        <f>(M1021*21)/100</f>
      </c>
      <c t="s">
        <v>27</v>
      </c>
    </row>
    <row r="1022" spans="1:5" ht="38.25">
      <c r="A1022" s="35" t="s">
        <v>58</v>
      </c>
      <c r="E1022" s="39" t="s">
        <v>3657</v>
      </c>
    </row>
    <row r="1023" spans="1:5" ht="12.75">
      <c r="A1023" s="35" t="s">
        <v>59</v>
      </c>
      <c r="E1023" s="40" t="s">
        <v>5</v>
      </c>
    </row>
    <row r="1024" spans="1:5" ht="12.75">
      <c r="A1024" t="s">
        <v>60</v>
      </c>
      <c r="E1024" s="39" t="s">
        <v>5</v>
      </c>
    </row>
    <row r="1025" spans="1:16" ht="25.5">
      <c r="A1025" t="s">
        <v>52</v>
      </c>
      <c s="34" t="s">
        <v>3658</v>
      </c>
      <c s="34" t="s">
        <v>3659</v>
      </c>
      <c s="35" t="s">
        <v>5</v>
      </c>
      <c s="6" t="s">
        <v>3660</v>
      </c>
      <c s="36" t="s">
        <v>85</v>
      </c>
      <c s="37">
        <v>1</v>
      </c>
      <c s="36">
        <v>0</v>
      </c>
      <c s="36">
        <f>ROUND(G1025*H1025,6)</f>
      </c>
      <c r="L1025" s="38">
        <v>0</v>
      </c>
      <c s="32">
        <f>ROUND(ROUND(L1025,2)*ROUND(G1025,3),2)</f>
      </c>
      <c s="36" t="s">
        <v>350</v>
      </c>
      <c>
        <f>(M1025*21)/100</f>
      </c>
      <c t="s">
        <v>27</v>
      </c>
    </row>
    <row r="1026" spans="1:5" ht="51">
      <c r="A1026" s="35" t="s">
        <v>58</v>
      </c>
      <c r="E1026" s="39" t="s">
        <v>3661</v>
      </c>
    </row>
    <row r="1027" spans="1:5" ht="12.75">
      <c r="A1027" s="35" t="s">
        <v>59</v>
      </c>
      <c r="E1027" s="40" t="s">
        <v>5</v>
      </c>
    </row>
    <row r="1028" spans="1:5" ht="12.75">
      <c r="A1028" t="s">
        <v>60</v>
      </c>
      <c r="E1028" s="39" t="s">
        <v>5</v>
      </c>
    </row>
    <row r="1029" spans="1:16" ht="25.5">
      <c r="A1029" t="s">
        <v>52</v>
      </c>
      <c s="34" t="s">
        <v>3662</v>
      </c>
      <c s="34" t="s">
        <v>3663</v>
      </c>
      <c s="35" t="s">
        <v>5</v>
      </c>
      <c s="6" t="s">
        <v>3664</v>
      </c>
      <c s="36" t="s">
        <v>85</v>
      </c>
      <c s="37">
        <v>1</v>
      </c>
      <c s="36">
        <v>0</v>
      </c>
      <c s="36">
        <f>ROUND(G1029*H1029,6)</f>
      </c>
      <c r="L1029" s="38">
        <v>0</v>
      </c>
      <c s="32">
        <f>ROUND(ROUND(L1029,2)*ROUND(G1029,3),2)</f>
      </c>
      <c s="36" t="s">
        <v>350</v>
      </c>
      <c>
        <f>(M1029*21)/100</f>
      </c>
      <c t="s">
        <v>27</v>
      </c>
    </row>
    <row r="1030" spans="1:5" ht="51">
      <c r="A1030" s="35" t="s">
        <v>58</v>
      </c>
      <c r="E1030" s="39" t="s">
        <v>3665</v>
      </c>
    </row>
    <row r="1031" spans="1:5" ht="12.75">
      <c r="A1031" s="35" t="s">
        <v>59</v>
      </c>
      <c r="E1031" s="40" t="s">
        <v>5</v>
      </c>
    </row>
    <row r="1032" spans="1:5" ht="12.75">
      <c r="A1032" t="s">
        <v>60</v>
      </c>
      <c r="E1032" s="39" t="s">
        <v>5</v>
      </c>
    </row>
    <row r="1033" spans="1:16" ht="25.5">
      <c r="A1033" t="s">
        <v>52</v>
      </c>
      <c s="34" t="s">
        <v>3666</v>
      </c>
      <c s="34" t="s">
        <v>3667</v>
      </c>
      <c s="35" t="s">
        <v>5</v>
      </c>
      <c s="6" t="s">
        <v>3668</v>
      </c>
      <c s="36" t="s">
        <v>85</v>
      </c>
      <c s="37">
        <v>1</v>
      </c>
      <c s="36">
        <v>0</v>
      </c>
      <c s="36">
        <f>ROUND(G1033*H1033,6)</f>
      </c>
      <c r="L1033" s="38">
        <v>0</v>
      </c>
      <c s="32">
        <f>ROUND(ROUND(L1033,2)*ROUND(G1033,3),2)</f>
      </c>
      <c s="36" t="s">
        <v>350</v>
      </c>
      <c>
        <f>(M1033*21)/100</f>
      </c>
      <c t="s">
        <v>27</v>
      </c>
    </row>
    <row r="1034" spans="1:5" ht="38.25">
      <c r="A1034" s="35" t="s">
        <v>58</v>
      </c>
      <c r="E1034" s="39" t="s">
        <v>3669</v>
      </c>
    </row>
    <row r="1035" spans="1:5" ht="12.75">
      <c r="A1035" s="35" t="s">
        <v>59</v>
      </c>
      <c r="E1035" s="40" t="s">
        <v>5</v>
      </c>
    </row>
    <row r="1036" spans="1:5" ht="12.75">
      <c r="A1036" t="s">
        <v>60</v>
      </c>
      <c r="E1036" s="39" t="s">
        <v>5</v>
      </c>
    </row>
    <row r="1037" spans="1:16" ht="25.5">
      <c r="A1037" t="s">
        <v>52</v>
      </c>
      <c s="34" t="s">
        <v>3670</v>
      </c>
      <c s="34" t="s">
        <v>3671</v>
      </c>
      <c s="35" t="s">
        <v>5</v>
      </c>
      <c s="6" t="s">
        <v>3672</v>
      </c>
      <c s="36" t="s">
        <v>85</v>
      </c>
      <c s="37">
        <v>2</v>
      </c>
      <c s="36">
        <v>0</v>
      </c>
      <c s="36">
        <f>ROUND(G1037*H1037,6)</f>
      </c>
      <c r="L1037" s="38">
        <v>0</v>
      </c>
      <c s="32">
        <f>ROUND(ROUND(L1037,2)*ROUND(G1037,3),2)</f>
      </c>
      <c s="36" t="s">
        <v>350</v>
      </c>
      <c>
        <f>(M1037*21)/100</f>
      </c>
      <c t="s">
        <v>27</v>
      </c>
    </row>
    <row r="1038" spans="1:5" ht="51">
      <c r="A1038" s="35" t="s">
        <v>58</v>
      </c>
      <c r="E1038" s="39" t="s">
        <v>3673</v>
      </c>
    </row>
    <row r="1039" spans="1:5" ht="12.75">
      <c r="A1039" s="35" t="s">
        <v>59</v>
      </c>
      <c r="E1039" s="40" t="s">
        <v>5</v>
      </c>
    </row>
    <row r="1040" spans="1:5" ht="12.75">
      <c r="A1040" t="s">
        <v>60</v>
      </c>
      <c r="E1040" s="39" t="s">
        <v>5</v>
      </c>
    </row>
    <row r="1041" spans="1:16" ht="25.5">
      <c r="A1041" t="s">
        <v>52</v>
      </c>
      <c s="34" t="s">
        <v>3674</v>
      </c>
      <c s="34" t="s">
        <v>3675</v>
      </c>
      <c s="35" t="s">
        <v>5</v>
      </c>
      <c s="6" t="s">
        <v>3676</v>
      </c>
      <c s="36" t="s">
        <v>85</v>
      </c>
      <c s="37">
        <v>1</v>
      </c>
      <c s="36">
        <v>0</v>
      </c>
      <c s="36">
        <f>ROUND(G1041*H1041,6)</f>
      </c>
      <c r="L1041" s="38">
        <v>0</v>
      </c>
      <c s="32">
        <f>ROUND(ROUND(L1041,2)*ROUND(G1041,3),2)</f>
      </c>
      <c s="36" t="s">
        <v>350</v>
      </c>
      <c>
        <f>(M1041*21)/100</f>
      </c>
      <c t="s">
        <v>27</v>
      </c>
    </row>
    <row r="1042" spans="1:5" ht="51">
      <c r="A1042" s="35" t="s">
        <v>58</v>
      </c>
      <c r="E1042" s="39" t="s">
        <v>3677</v>
      </c>
    </row>
    <row r="1043" spans="1:5" ht="12.75">
      <c r="A1043" s="35" t="s">
        <v>59</v>
      </c>
      <c r="E1043" s="40" t="s">
        <v>5</v>
      </c>
    </row>
    <row r="1044" spans="1:5" ht="12.75">
      <c r="A1044" t="s">
        <v>60</v>
      </c>
      <c r="E1044" s="39" t="s">
        <v>5</v>
      </c>
    </row>
    <row r="1045" spans="1:16" ht="25.5">
      <c r="A1045" t="s">
        <v>52</v>
      </c>
      <c s="34" t="s">
        <v>3678</v>
      </c>
      <c s="34" t="s">
        <v>3679</v>
      </c>
      <c s="35" t="s">
        <v>5</v>
      </c>
      <c s="6" t="s">
        <v>3680</v>
      </c>
      <c s="36" t="s">
        <v>85</v>
      </c>
      <c s="37">
        <v>1</v>
      </c>
      <c s="36">
        <v>0</v>
      </c>
      <c s="36">
        <f>ROUND(G1045*H1045,6)</f>
      </c>
      <c r="L1045" s="38">
        <v>0</v>
      </c>
      <c s="32">
        <f>ROUND(ROUND(L1045,2)*ROUND(G1045,3),2)</f>
      </c>
      <c s="36" t="s">
        <v>350</v>
      </c>
      <c>
        <f>(M1045*21)/100</f>
      </c>
      <c t="s">
        <v>27</v>
      </c>
    </row>
    <row r="1046" spans="1:5" ht="51">
      <c r="A1046" s="35" t="s">
        <v>58</v>
      </c>
      <c r="E1046" s="39" t="s">
        <v>3681</v>
      </c>
    </row>
    <row r="1047" spans="1:5" ht="12.75">
      <c r="A1047" s="35" t="s">
        <v>59</v>
      </c>
      <c r="E1047" s="40" t="s">
        <v>5</v>
      </c>
    </row>
    <row r="1048" spans="1:5" ht="12.75">
      <c r="A1048" t="s">
        <v>60</v>
      </c>
      <c r="E1048" s="39" t="s">
        <v>5</v>
      </c>
    </row>
    <row r="1049" spans="1:16" ht="25.5">
      <c r="A1049" t="s">
        <v>52</v>
      </c>
      <c s="34" t="s">
        <v>3682</v>
      </c>
      <c s="34" t="s">
        <v>3683</v>
      </c>
      <c s="35" t="s">
        <v>5</v>
      </c>
      <c s="6" t="s">
        <v>3684</v>
      </c>
      <c s="36" t="s">
        <v>85</v>
      </c>
      <c s="37">
        <v>1</v>
      </c>
      <c s="36">
        <v>0</v>
      </c>
      <c s="36">
        <f>ROUND(G1049*H1049,6)</f>
      </c>
      <c r="L1049" s="38">
        <v>0</v>
      </c>
      <c s="32">
        <f>ROUND(ROUND(L1049,2)*ROUND(G1049,3),2)</f>
      </c>
      <c s="36" t="s">
        <v>350</v>
      </c>
      <c>
        <f>(M1049*21)/100</f>
      </c>
      <c t="s">
        <v>27</v>
      </c>
    </row>
    <row r="1050" spans="1:5" ht="51">
      <c r="A1050" s="35" t="s">
        <v>58</v>
      </c>
      <c r="E1050" s="39" t="s">
        <v>3685</v>
      </c>
    </row>
    <row r="1051" spans="1:5" ht="12.75">
      <c r="A1051" s="35" t="s">
        <v>59</v>
      </c>
      <c r="E1051" s="40" t="s">
        <v>5</v>
      </c>
    </row>
    <row r="1052" spans="1:5" ht="12.75">
      <c r="A1052" t="s">
        <v>60</v>
      </c>
      <c r="E1052" s="39" t="s">
        <v>5</v>
      </c>
    </row>
    <row r="1053" spans="1:16" ht="25.5">
      <c r="A1053" t="s">
        <v>52</v>
      </c>
      <c s="34" t="s">
        <v>3686</v>
      </c>
      <c s="34" t="s">
        <v>3687</v>
      </c>
      <c s="35" t="s">
        <v>5</v>
      </c>
      <c s="6" t="s">
        <v>3688</v>
      </c>
      <c s="36" t="s">
        <v>85</v>
      </c>
      <c s="37">
        <v>1</v>
      </c>
      <c s="36">
        <v>0</v>
      </c>
      <c s="36">
        <f>ROUND(G1053*H1053,6)</f>
      </c>
      <c r="L1053" s="38">
        <v>0</v>
      </c>
      <c s="32">
        <f>ROUND(ROUND(L1053,2)*ROUND(G1053,3),2)</f>
      </c>
      <c s="36" t="s">
        <v>350</v>
      </c>
      <c>
        <f>(M1053*21)/100</f>
      </c>
      <c t="s">
        <v>27</v>
      </c>
    </row>
    <row r="1054" spans="1:5" ht="38.25">
      <c r="A1054" s="35" t="s">
        <v>58</v>
      </c>
      <c r="E1054" s="39" t="s">
        <v>3689</v>
      </c>
    </row>
    <row r="1055" spans="1:5" ht="12.75">
      <c r="A1055" s="35" t="s">
        <v>59</v>
      </c>
      <c r="E1055" s="40" t="s">
        <v>5</v>
      </c>
    </row>
    <row r="1056" spans="1:5" ht="12.75">
      <c r="A1056" t="s">
        <v>60</v>
      </c>
      <c r="E1056" s="39" t="s">
        <v>5</v>
      </c>
    </row>
    <row r="1057" spans="1:16" ht="25.5">
      <c r="A1057" t="s">
        <v>52</v>
      </c>
      <c s="34" t="s">
        <v>3690</v>
      </c>
      <c s="34" t="s">
        <v>3691</v>
      </c>
      <c s="35" t="s">
        <v>5</v>
      </c>
      <c s="6" t="s">
        <v>3692</v>
      </c>
      <c s="36" t="s">
        <v>85</v>
      </c>
      <c s="37">
        <v>1</v>
      </c>
      <c s="36">
        <v>0</v>
      </c>
      <c s="36">
        <f>ROUND(G1057*H1057,6)</f>
      </c>
      <c r="L1057" s="38">
        <v>0</v>
      </c>
      <c s="32">
        <f>ROUND(ROUND(L1057,2)*ROUND(G1057,3),2)</f>
      </c>
      <c s="36" t="s">
        <v>350</v>
      </c>
      <c>
        <f>(M1057*21)/100</f>
      </c>
      <c t="s">
        <v>27</v>
      </c>
    </row>
    <row r="1058" spans="1:5" ht="38.25">
      <c r="A1058" s="35" t="s">
        <v>58</v>
      </c>
      <c r="E1058" s="39" t="s">
        <v>3693</v>
      </c>
    </row>
    <row r="1059" spans="1:5" ht="12.75">
      <c r="A1059" s="35" t="s">
        <v>59</v>
      </c>
      <c r="E1059" s="40" t="s">
        <v>5</v>
      </c>
    </row>
    <row r="1060" spans="1:5" ht="12.75">
      <c r="A1060" t="s">
        <v>60</v>
      </c>
      <c r="E1060" s="39" t="s">
        <v>5</v>
      </c>
    </row>
    <row r="1061" spans="1:16" ht="25.5">
      <c r="A1061" t="s">
        <v>52</v>
      </c>
      <c s="34" t="s">
        <v>3694</v>
      </c>
      <c s="34" t="s">
        <v>3695</v>
      </c>
      <c s="35" t="s">
        <v>5</v>
      </c>
      <c s="6" t="s">
        <v>3696</v>
      </c>
      <c s="36" t="s">
        <v>85</v>
      </c>
      <c s="37">
        <v>1</v>
      </c>
      <c s="36">
        <v>0</v>
      </c>
      <c s="36">
        <f>ROUND(G1061*H1061,6)</f>
      </c>
      <c r="L1061" s="38">
        <v>0</v>
      </c>
      <c s="32">
        <f>ROUND(ROUND(L1061,2)*ROUND(G1061,3),2)</f>
      </c>
      <c s="36" t="s">
        <v>350</v>
      </c>
      <c>
        <f>(M1061*21)/100</f>
      </c>
      <c t="s">
        <v>27</v>
      </c>
    </row>
    <row r="1062" spans="1:5" ht="51">
      <c r="A1062" s="35" t="s">
        <v>58</v>
      </c>
      <c r="E1062" s="39" t="s">
        <v>3697</v>
      </c>
    </row>
    <row r="1063" spans="1:5" ht="12.75">
      <c r="A1063" s="35" t="s">
        <v>59</v>
      </c>
      <c r="E1063" s="40" t="s">
        <v>5</v>
      </c>
    </row>
    <row r="1064" spans="1:5" ht="12.75">
      <c r="A1064" t="s">
        <v>60</v>
      </c>
      <c r="E1064" s="39" t="s">
        <v>5</v>
      </c>
    </row>
    <row r="1065" spans="1:16" ht="25.5">
      <c r="A1065" t="s">
        <v>52</v>
      </c>
      <c s="34" t="s">
        <v>3698</v>
      </c>
      <c s="34" t="s">
        <v>3699</v>
      </c>
      <c s="35" t="s">
        <v>5</v>
      </c>
      <c s="6" t="s">
        <v>3700</v>
      </c>
      <c s="36" t="s">
        <v>85</v>
      </c>
      <c s="37">
        <v>2</v>
      </c>
      <c s="36">
        <v>0</v>
      </c>
      <c s="36">
        <f>ROUND(G1065*H1065,6)</f>
      </c>
      <c r="L1065" s="38">
        <v>0</v>
      </c>
      <c s="32">
        <f>ROUND(ROUND(L1065,2)*ROUND(G1065,3),2)</f>
      </c>
      <c s="36" t="s">
        <v>350</v>
      </c>
      <c>
        <f>(M1065*21)/100</f>
      </c>
      <c t="s">
        <v>27</v>
      </c>
    </row>
    <row r="1066" spans="1:5" ht="51">
      <c r="A1066" s="35" t="s">
        <v>58</v>
      </c>
      <c r="E1066" s="39" t="s">
        <v>3701</v>
      </c>
    </row>
    <row r="1067" spans="1:5" ht="12.75">
      <c r="A1067" s="35" t="s">
        <v>59</v>
      </c>
      <c r="E1067" s="40" t="s">
        <v>5</v>
      </c>
    </row>
    <row r="1068" spans="1:5" ht="12.75">
      <c r="A1068" t="s">
        <v>60</v>
      </c>
      <c r="E1068" s="39" t="s">
        <v>5</v>
      </c>
    </row>
    <row r="1069" spans="1:16" ht="25.5">
      <c r="A1069" t="s">
        <v>52</v>
      </c>
      <c s="34" t="s">
        <v>3702</v>
      </c>
      <c s="34" t="s">
        <v>3703</v>
      </c>
      <c s="35" t="s">
        <v>5</v>
      </c>
      <c s="6" t="s">
        <v>3704</v>
      </c>
      <c s="36" t="s">
        <v>85</v>
      </c>
      <c s="37">
        <v>1</v>
      </c>
      <c s="36">
        <v>0</v>
      </c>
      <c s="36">
        <f>ROUND(G1069*H1069,6)</f>
      </c>
      <c r="L1069" s="38">
        <v>0</v>
      </c>
      <c s="32">
        <f>ROUND(ROUND(L1069,2)*ROUND(G1069,3),2)</f>
      </c>
      <c s="36" t="s">
        <v>350</v>
      </c>
      <c>
        <f>(M1069*21)/100</f>
      </c>
      <c t="s">
        <v>27</v>
      </c>
    </row>
    <row r="1070" spans="1:5" ht="51">
      <c r="A1070" s="35" t="s">
        <v>58</v>
      </c>
      <c r="E1070" s="39" t="s">
        <v>3705</v>
      </c>
    </row>
    <row r="1071" spans="1:5" ht="12.75">
      <c r="A1071" s="35" t="s">
        <v>59</v>
      </c>
      <c r="E1071" s="40" t="s">
        <v>5</v>
      </c>
    </row>
    <row r="1072" spans="1:5" ht="12.75">
      <c r="A1072" t="s">
        <v>60</v>
      </c>
      <c r="E1072" s="39" t="s">
        <v>5</v>
      </c>
    </row>
    <row r="1073" spans="1:16" ht="25.5">
      <c r="A1073" t="s">
        <v>52</v>
      </c>
      <c s="34" t="s">
        <v>3706</v>
      </c>
      <c s="34" t="s">
        <v>3707</v>
      </c>
      <c s="35" t="s">
        <v>5</v>
      </c>
      <c s="6" t="s">
        <v>3708</v>
      </c>
      <c s="36" t="s">
        <v>85</v>
      </c>
      <c s="37">
        <v>1</v>
      </c>
      <c s="36">
        <v>0</v>
      </c>
      <c s="36">
        <f>ROUND(G1073*H1073,6)</f>
      </c>
      <c r="L1073" s="38">
        <v>0</v>
      </c>
      <c s="32">
        <f>ROUND(ROUND(L1073,2)*ROUND(G1073,3),2)</f>
      </c>
      <c s="36" t="s">
        <v>350</v>
      </c>
      <c>
        <f>(M1073*21)/100</f>
      </c>
      <c t="s">
        <v>27</v>
      </c>
    </row>
    <row r="1074" spans="1:5" ht="51">
      <c r="A1074" s="35" t="s">
        <v>58</v>
      </c>
      <c r="E1074" s="39" t="s">
        <v>3709</v>
      </c>
    </row>
    <row r="1075" spans="1:5" ht="12.75">
      <c r="A1075" s="35" t="s">
        <v>59</v>
      </c>
      <c r="E1075" s="40" t="s">
        <v>5</v>
      </c>
    </row>
    <row r="1076" spans="1:5" ht="12.75">
      <c r="A1076" t="s">
        <v>60</v>
      </c>
      <c r="E1076" s="39" t="s">
        <v>5</v>
      </c>
    </row>
    <row r="1077" spans="1:16" ht="25.5">
      <c r="A1077" t="s">
        <v>52</v>
      </c>
      <c s="34" t="s">
        <v>3710</v>
      </c>
      <c s="34" t="s">
        <v>3711</v>
      </c>
      <c s="35" t="s">
        <v>5</v>
      </c>
      <c s="6" t="s">
        <v>3712</v>
      </c>
      <c s="36" t="s">
        <v>85</v>
      </c>
      <c s="37">
        <v>1</v>
      </c>
      <c s="36">
        <v>0</v>
      </c>
      <c s="36">
        <f>ROUND(G1077*H1077,6)</f>
      </c>
      <c r="L1077" s="38">
        <v>0</v>
      </c>
      <c s="32">
        <f>ROUND(ROUND(L1077,2)*ROUND(G1077,3),2)</f>
      </c>
      <c s="36" t="s">
        <v>350</v>
      </c>
      <c>
        <f>(M1077*21)/100</f>
      </c>
      <c t="s">
        <v>27</v>
      </c>
    </row>
    <row r="1078" spans="1:5" ht="51">
      <c r="A1078" s="35" t="s">
        <v>58</v>
      </c>
      <c r="E1078" s="39" t="s">
        <v>3713</v>
      </c>
    </row>
    <row r="1079" spans="1:5" ht="12.75">
      <c r="A1079" s="35" t="s">
        <v>59</v>
      </c>
      <c r="E1079" s="40" t="s">
        <v>5</v>
      </c>
    </row>
    <row r="1080" spans="1:5" ht="12.75">
      <c r="A1080" t="s">
        <v>60</v>
      </c>
      <c r="E1080" s="39" t="s">
        <v>5</v>
      </c>
    </row>
    <row r="1081" spans="1:16" ht="25.5">
      <c r="A1081" t="s">
        <v>52</v>
      </c>
      <c s="34" t="s">
        <v>3714</v>
      </c>
      <c s="34" t="s">
        <v>3715</v>
      </c>
      <c s="35" t="s">
        <v>5</v>
      </c>
      <c s="6" t="s">
        <v>3716</v>
      </c>
      <c s="36" t="s">
        <v>85</v>
      </c>
      <c s="37">
        <v>1</v>
      </c>
      <c s="36">
        <v>0</v>
      </c>
      <c s="36">
        <f>ROUND(G1081*H1081,6)</f>
      </c>
      <c r="L1081" s="38">
        <v>0</v>
      </c>
      <c s="32">
        <f>ROUND(ROUND(L1081,2)*ROUND(G1081,3),2)</f>
      </c>
      <c s="36" t="s">
        <v>350</v>
      </c>
      <c>
        <f>(M1081*21)/100</f>
      </c>
      <c t="s">
        <v>27</v>
      </c>
    </row>
    <row r="1082" spans="1:5" ht="51">
      <c r="A1082" s="35" t="s">
        <v>58</v>
      </c>
      <c r="E1082" s="39" t="s">
        <v>3717</v>
      </c>
    </row>
    <row r="1083" spans="1:5" ht="12.75">
      <c r="A1083" s="35" t="s">
        <v>59</v>
      </c>
      <c r="E1083" s="40" t="s">
        <v>5</v>
      </c>
    </row>
    <row r="1084" spans="1:5" ht="12.75">
      <c r="A1084" t="s">
        <v>60</v>
      </c>
      <c r="E1084" s="39" t="s">
        <v>5</v>
      </c>
    </row>
    <row r="1085" spans="1:16" ht="25.5">
      <c r="A1085" t="s">
        <v>52</v>
      </c>
      <c s="34" t="s">
        <v>3718</v>
      </c>
      <c s="34" t="s">
        <v>3719</v>
      </c>
      <c s="35" t="s">
        <v>5</v>
      </c>
      <c s="6" t="s">
        <v>3720</v>
      </c>
      <c s="36" t="s">
        <v>85</v>
      </c>
      <c s="37">
        <v>2</v>
      </c>
      <c s="36">
        <v>0</v>
      </c>
      <c s="36">
        <f>ROUND(G1085*H1085,6)</f>
      </c>
      <c r="L1085" s="38">
        <v>0</v>
      </c>
      <c s="32">
        <f>ROUND(ROUND(L1085,2)*ROUND(G1085,3),2)</f>
      </c>
      <c s="36" t="s">
        <v>350</v>
      </c>
      <c>
        <f>(M1085*21)/100</f>
      </c>
      <c t="s">
        <v>27</v>
      </c>
    </row>
    <row r="1086" spans="1:5" ht="51">
      <c r="A1086" s="35" t="s">
        <v>58</v>
      </c>
      <c r="E1086" s="39" t="s">
        <v>3721</v>
      </c>
    </row>
    <row r="1087" spans="1:5" ht="12.75">
      <c r="A1087" s="35" t="s">
        <v>59</v>
      </c>
      <c r="E1087" s="40" t="s">
        <v>5</v>
      </c>
    </row>
    <row r="1088" spans="1:5" ht="12.75">
      <c r="A1088" t="s">
        <v>60</v>
      </c>
      <c r="E1088" s="39" t="s">
        <v>5</v>
      </c>
    </row>
    <row r="1089" spans="1:16" ht="25.5">
      <c r="A1089" t="s">
        <v>52</v>
      </c>
      <c s="34" t="s">
        <v>3722</v>
      </c>
      <c s="34" t="s">
        <v>3723</v>
      </c>
      <c s="35" t="s">
        <v>5</v>
      </c>
      <c s="6" t="s">
        <v>3724</v>
      </c>
      <c s="36" t="s">
        <v>85</v>
      </c>
      <c s="37">
        <v>1</v>
      </c>
      <c s="36">
        <v>0</v>
      </c>
      <c s="36">
        <f>ROUND(G1089*H1089,6)</f>
      </c>
      <c r="L1089" s="38">
        <v>0</v>
      </c>
      <c s="32">
        <f>ROUND(ROUND(L1089,2)*ROUND(G1089,3),2)</f>
      </c>
      <c s="36" t="s">
        <v>350</v>
      </c>
      <c>
        <f>(M1089*21)/100</f>
      </c>
      <c t="s">
        <v>27</v>
      </c>
    </row>
    <row r="1090" spans="1:5" ht="38.25">
      <c r="A1090" s="35" t="s">
        <v>58</v>
      </c>
      <c r="E1090" s="39" t="s">
        <v>3725</v>
      </c>
    </row>
    <row r="1091" spans="1:5" ht="12.75">
      <c r="A1091" s="35" t="s">
        <v>59</v>
      </c>
      <c r="E1091" s="40" t="s">
        <v>5</v>
      </c>
    </row>
    <row r="1092" spans="1:5" ht="12.75">
      <c r="A1092" t="s">
        <v>60</v>
      </c>
      <c r="E1092" s="39" t="s">
        <v>5</v>
      </c>
    </row>
    <row r="1093" spans="1:16" ht="25.5">
      <c r="A1093" t="s">
        <v>52</v>
      </c>
      <c s="34" t="s">
        <v>3726</v>
      </c>
      <c s="34" t="s">
        <v>3727</v>
      </c>
      <c s="35" t="s">
        <v>5</v>
      </c>
      <c s="6" t="s">
        <v>3728</v>
      </c>
      <c s="36" t="s">
        <v>85</v>
      </c>
      <c s="37">
        <v>1</v>
      </c>
      <c s="36">
        <v>0</v>
      </c>
      <c s="36">
        <f>ROUND(G1093*H1093,6)</f>
      </c>
      <c r="L1093" s="38">
        <v>0</v>
      </c>
      <c s="32">
        <f>ROUND(ROUND(L1093,2)*ROUND(G1093,3),2)</f>
      </c>
      <c s="36" t="s">
        <v>350</v>
      </c>
      <c>
        <f>(M1093*21)/100</f>
      </c>
      <c t="s">
        <v>27</v>
      </c>
    </row>
    <row r="1094" spans="1:5" ht="51">
      <c r="A1094" s="35" t="s">
        <v>58</v>
      </c>
      <c r="E1094" s="39" t="s">
        <v>3729</v>
      </c>
    </row>
    <row r="1095" spans="1:5" ht="12.75">
      <c r="A1095" s="35" t="s">
        <v>59</v>
      </c>
      <c r="E1095" s="40" t="s">
        <v>5</v>
      </c>
    </row>
    <row r="1096" spans="1:5" ht="12.75">
      <c r="A1096" t="s">
        <v>60</v>
      </c>
      <c r="E1096" s="39" t="s">
        <v>5</v>
      </c>
    </row>
    <row r="1097" spans="1:16" ht="25.5">
      <c r="A1097" t="s">
        <v>52</v>
      </c>
      <c s="34" t="s">
        <v>3730</v>
      </c>
      <c s="34" t="s">
        <v>3731</v>
      </c>
      <c s="35" t="s">
        <v>5</v>
      </c>
      <c s="6" t="s">
        <v>3732</v>
      </c>
      <c s="36" t="s">
        <v>85</v>
      </c>
      <c s="37">
        <v>3</v>
      </c>
      <c s="36">
        <v>0</v>
      </c>
      <c s="36">
        <f>ROUND(G1097*H1097,6)</f>
      </c>
      <c r="L1097" s="38">
        <v>0</v>
      </c>
      <c s="32">
        <f>ROUND(ROUND(L1097,2)*ROUND(G1097,3),2)</f>
      </c>
      <c s="36" t="s">
        <v>350</v>
      </c>
      <c>
        <f>(M1097*21)/100</f>
      </c>
      <c t="s">
        <v>27</v>
      </c>
    </row>
    <row r="1098" spans="1:5" ht="38.25">
      <c r="A1098" s="35" t="s">
        <v>58</v>
      </c>
      <c r="E1098" s="39" t="s">
        <v>3733</v>
      </c>
    </row>
    <row r="1099" spans="1:5" ht="12.75">
      <c r="A1099" s="35" t="s">
        <v>59</v>
      </c>
      <c r="E1099" s="40" t="s">
        <v>5</v>
      </c>
    </row>
    <row r="1100" spans="1:5" ht="12.75">
      <c r="A1100" t="s">
        <v>60</v>
      </c>
      <c r="E1100" s="39" t="s">
        <v>5</v>
      </c>
    </row>
    <row r="1101" spans="1:16" ht="25.5">
      <c r="A1101" t="s">
        <v>52</v>
      </c>
      <c s="34" t="s">
        <v>3734</v>
      </c>
      <c s="34" t="s">
        <v>3735</v>
      </c>
      <c s="35" t="s">
        <v>5</v>
      </c>
      <c s="6" t="s">
        <v>3736</v>
      </c>
      <c s="36" t="s">
        <v>85</v>
      </c>
      <c s="37">
        <v>1</v>
      </c>
      <c s="36">
        <v>0</v>
      </c>
      <c s="36">
        <f>ROUND(G1101*H1101,6)</f>
      </c>
      <c r="L1101" s="38">
        <v>0</v>
      </c>
      <c s="32">
        <f>ROUND(ROUND(L1101,2)*ROUND(G1101,3),2)</f>
      </c>
      <c s="36" t="s">
        <v>350</v>
      </c>
      <c>
        <f>(M1101*21)/100</f>
      </c>
      <c t="s">
        <v>27</v>
      </c>
    </row>
    <row r="1102" spans="1:5" ht="38.25">
      <c r="A1102" s="35" t="s">
        <v>58</v>
      </c>
      <c r="E1102" s="39" t="s">
        <v>3737</v>
      </c>
    </row>
    <row r="1103" spans="1:5" ht="12.75">
      <c r="A1103" s="35" t="s">
        <v>59</v>
      </c>
      <c r="E1103" s="40" t="s">
        <v>5</v>
      </c>
    </row>
    <row r="1104" spans="1:5" ht="12.75">
      <c r="A1104" t="s">
        <v>60</v>
      </c>
      <c r="E1104" s="39" t="s">
        <v>5</v>
      </c>
    </row>
    <row r="1105" spans="1:16" ht="38.25">
      <c r="A1105" t="s">
        <v>52</v>
      </c>
      <c s="34" t="s">
        <v>3738</v>
      </c>
      <c s="34" t="s">
        <v>3739</v>
      </c>
      <c s="35" t="s">
        <v>5</v>
      </c>
      <c s="6" t="s">
        <v>3740</v>
      </c>
      <c s="36" t="s">
        <v>85</v>
      </c>
      <c s="37">
        <v>5</v>
      </c>
      <c s="36">
        <v>0</v>
      </c>
      <c s="36">
        <f>ROUND(G1105*H1105,6)</f>
      </c>
      <c r="L1105" s="38">
        <v>0</v>
      </c>
      <c s="32">
        <f>ROUND(ROUND(L1105,2)*ROUND(G1105,3),2)</f>
      </c>
      <c s="36" t="s">
        <v>350</v>
      </c>
      <c>
        <f>(M1105*21)/100</f>
      </c>
      <c t="s">
        <v>27</v>
      </c>
    </row>
    <row r="1106" spans="1:5" ht="38.25">
      <c r="A1106" s="35" t="s">
        <v>58</v>
      </c>
      <c r="E1106" s="39" t="s">
        <v>3741</v>
      </c>
    </row>
    <row r="1107" spans="1:5" ht="12.75">
      <c r="A1107" s="35" t="s">
        <v>59</v>
      </c>
      <c r="E1107" s="40" t="s">
        <v>5</v>
      </c>
    </row>
    <row r="1108" spans="1:5" ht="12.75">
      <c r="A1108" t="s">
        <v>60</v>
      </c>
      <c r="E1108" s="39" t="s">
        <v>5</v>
      </c>
    </row>
    <row r="1109" spans="1:16" ht="38.25">
      <c r="A1109" t="s">
        <v>52</v>
      </c>
      <c s="34" t="s">
        <v>3742</v>
      </c>
      <c s="34" t="s">
        <v>3743</v>
      </c>
      <c s="35" t="s">
        <v>5</v>
      </c>
      <c s="6" t="s">
        <v>3744</v>
      </c>
      <c s="36" t="s">
        <v>85</v>
      </c>
      <c s="37">
        <v>6</v>
      </c>
      <c s="36">
        <v>0</v>
      </c>
      <c s="36">
        <f>ROUND(G1109*H1109,6)</f>
      </c>
      <c r="L1109" s="38">
        <v>0</v>
      </c>
      <c s="32">
        <f>ROUND(ROUND(L1109,2)*ROUND(G1109,3),2)</f>
      </c>
      <c s="36" t="s">
        <v>350</v>
      </c>
      <c>
        <f>(M1109*21)/100</f>
      </c>
      <c t="s">
        <v>27</v>
      </c>
    </row>
    <row r="1110" spans="1:5" ht="38.25">
      <c r="A1110" s="35" t="s">
        <v>58</v>
      </c>
      <c r="E1110" s="39" t="s">
        <v>3745</v>
      </c>
    </row>
    <row r="1111" spans="1:5" ht="12.75">
      <c r="A1111" s="35" t="s">
        <v>59</v>
      </c>
      <c r="E1111" s="40" t="s">
        <v>5</v>
      </c>
    </row>
    <row r="1112" spans="1:5" ht="12.75">
      <c r="A1112" t="s">
        <v>60</v>
      </c>
      <c r="E1112" s="39" t="s">
        <v>5</v>
      </c>
    </row>
    <row r="1113" spans="1:16" ht="38.25">
      <c r="A1113" t="s">
        <v>52</v>
      </c>
      <c s="34" t="s">
        <v>3746</v>
      </c>
      <c s="34" t="s">
        <v>3747</v>
      </c>
      <c s="35" t="s">
        <v>5</v>
      </c>
      <c s="6" t="s">
        <v>3748</v>
      </c>
      <c s="36" t="s">
        <v>85</v>
      </c>
      <c s="37">
        <v>2</v>
      </c>
      <c s="36">
        <v>0</v>
      </c>
      <c s="36">
        <f>ROUND(G1113*H1113,6)</f>
      </c>
      <c r="L1113" s="38">
        <v>0</v>
      </c>
      <c s="32">
        <f>ROUND(ROUND(L1113,2)*ROUND(G1113,3),2)</f>
      </c>
      <c s="36" t="s">
        <v>350</v>
      </c>
      <c>
        <f>(M1113*21)/100</f>
      </c>
      <c t="s">
        <v>27</v>
      </c>
    </row>
    <row r="1114" spans="1:5" ht="38.25">
      <c r="A1114" s="35" t="s">
        <v>58</v>
      </c>
      <c r="E1114" s="39" t="s">
        <v>3749</v>
      </c>
    </row>
    <row r="1115" spans="1:5" ht="12.75">
      <c r="A1115" s="35" t="s">
        <v>59</v>
      </c>
      <c r="E1115" s="40" t="s">
        <v>5</v>
      </c>
    </row>
    <row r="1116" spans="1:5" ht="12.75">
      <c r="A1116" t="s">
        <v>60</v>
      </c>
      <c r="E1116" s="39" t="s">
        <v>5</v>
      </c>
    </row>
    <row r="1117" spans="1:16" ht="38.25">
      <c r="A1117" t="s">
        <v>52</v>
      </c>
      <c s="34" t="s">
        <v>3750</v>
      </c>
      <c s="34" t="s">
        <v>3751</v>
      </c>
      <c s="35" t="s">
        <v>5</v>
      </c>
      <c s="6" t="s">
        <v>3752</v>
      </c>
      <c s="36" t="s">
        <v>85</v>
      </c>
      <c s="37">
        <v>2</v>
      </c>
      <c s="36">
        <v>0</v>
      </c>
      <c s="36">
        <f>ROUND(G1117*H1117,6)</f>
      </c>
      <c r="L1117" s="38">
        <v>0</v>
      </c>
      <c s="32">
        <f>ROUND(ROUND(L1117,2)*ROUND(G1117,3),2)</f>
      </c>
      <c s="36" t="s">
        <v>350</v>
      </c>
      <c>
        <f>(M1117*21)/100</f>
      </c>
      <c t="s">
        <v>27</v>
      </c>
    </row>
    <row r="1118" spans="1:5" ht="38.25">
      <c r="A1118" s="35" t="s">
        <v>58</v>
      </c>
      <c r="E1118" s="39" t="s">
        <v>3753</v>
      </c>
    </row>
    <row r="1119" spans="1:5" ht="12.75">
      <c r="A1119" s="35" t="s">
        <v>59</v>
      </c>
      <c r="E1119" s="40" t="s">
        <v>5</v>
      </c>
    </row>
    <row r="1120" spans="1:5" ht="12.75">
      <c r="A1120" t="s">
        <v>60</v>
      </c>
      <c r="E1120" s="39" t="s">
        <v>5</v>
      </c>
    </row>
    <row r="1121" spans="1:16" ht="38.25">
      <c r="A1121" t="s">
        <v>52</v>
      </c>
      <c s="34" t="s">
        <v>3754</v>
      </c>
      <c s="34" t="s">
        <v>3755</v>
      </c>
      <c s="35" t="s">
        <v>5</v>
      </c>
      <c s="6" t="s">
        <v>3756</v>
      </c>
      <c s="36" t="s">
        <v>85</v>
      </c>
      <c s="37">
        <v>1</v>
      </c>
      <c s="36">
        <v>0</v>
      </c>
      <c s="36">
        <f>ROUND(G1121*H1121,6)</f>
      </c>
      <c r="L1121" s="38">
        <v>0</v>
      </c>
      <c s="32">
        <f>ROUND(ROUND(L1121,2)*ROUND(G1121,3),2)</f>
      </c>
      <c s="36" t="s">
        <v>350</v>
      </c>
      <c>
        <f>(M1121*21)/100</f>
      </c>
      <c t="s">
        <v>27</v>
      </c>
    </row>
    <row r="1122" spans="1:5" ht="38.25">
      <c r="A1122" s="35" t="s">
        <v>58</v>
      </c>
      <c r="E1122" s="39" t="s">
        <v>3757</v>
      </c>
    </row>
    <row r="1123" spans="1:5" ht="12.75">
      <c r="A1123" s="35" t="s">
        <v>59</v>
      </c>
      <c r="E1123" s="40" t="s">
        <v>5</v>
      </c>
    </row>
    <row r="1124" spans="1:5" ht="12.75">
      <c r="A1124" t="s">
        <v>60</v>
      </c>
      <c r="E1124" s="39" t="s">
        <v>5</v>
      </c>
    </row>
    <row r="1125" spans="1:16" ht="38.25">
      <c r="A1125" t="s">
        <v>52</v>
      </c>
      <c s="34" t="s">
        <v>3758</v>
      </c>
      <c s="34" t="s">
        <v>3759</v>
      </c>
      <c s="35" t="s">
        <v>5</v>
      </c>
      <c s="6" t="s">
        <v>3760</v>
      </c>
      <c s="36" t="s">
        <v>85</v>
      </c>
      <c s="37">
        <v>5</v>
      </c>
      <c s="36">
        <v>0</v>
      </c>
      <c s="36">
        <f>ROUND(G1125*H1125,6)</f>
      </c>
      <c r="L1125" s="38">
        <v>0</v>
      </c>
      <c s="32">
        <f>ROUND(ROUND(L1125,2)*ROUND(G1125,3),2)</f>
      </c>
      <c s="36" t="s">
        <v>350</v>
      </c>
      <c>
        <f>(M1125*21)/100</f>
      </c>
      <c t="s">
        <v>27</v>
      </c>
    </row>
    <row r="1126" spans="1:5" ht="38.25">
      <c r="A1126" s="35" t="s">
        <v>58</v>
      </c>
      <c r="E1126" s="39" t="s">
        <v>3761</v>
      </c>
    </row>
    <row r="1127" spans="1:5" ht="12.75">
      <c r="A1127" s="35" t="s">
        <v>59</v>
      </c>
      <c r="E1127" s="40" t="s">
        <v>5</v>
      </c>
    </row>
    <row r="1128" spans="1:5" ht="12.75">
      <c r="A1128" t="s">
        <v>60</v>
      </c>
      <c r="E1128" s="39" t="s">
        <v>5</v>
      </c>
    </row>
    <row r="1129" spans="1:16" ht="25.5">
      <c r="A1129" t="s">
        <v>52</v>
      </c>
      <c s="34" t="s">
        <v>3762</v>
      </c>
      <c s="34" t="s">
        <v>3763</v>
      </c>
      <c s="35" t="s">
        <v>5</v>
      </c>
      <c s="6" t="s">
        <v>3764</v>
      </c>
      <c s="36" t="s">
        <v>85</v>
      </c>
      <c s="37">
        <v>2</v>
      </c>
      <c s="36">
        <v>0</v>
      </c>
      <c s="36">
        <f>ROUND(G1129*H1129,6)</f>
      </c>
      <c r="L1129" s="38">
        <v>0</v>
      </c>
      <c s="32">
        <f>ROUND(ROUND(L1129,2)*ROUND(G1129,3),2)</f>
      </c>
      <c s="36" t="s">
        <v>350</v>
      </c>
      <c>
        <f>(M1129*21)/100</f>
      </c>
      <c t="s">
        <v>27</v>
      </c>
    </row>
    <row r="1130" spans="1:5" ht="25.5">
      <c r="A1130" s="35" t="s">
        <v>58</v>
      </c>
      <c r="E1130" s="39" t="s">
        <v>3764</v>
      </c>
    </row>
    <row r="1131" spans="1:5" ht="12.75">
      <c r="A1131" s="35" t="s">
        <v>59</v>
      </c>
      <c r="E1131" s="40" t="s">
        <v>5</v>
      </c>
    </row>
    <row r="1132" spans="1:5" ht="12.75">
      <c r="A1132" t="s">
        <v>60</v>
      </c>
      <c r="E1132" s="39" t="s">
        <v>5</v>
      </c>
    </row>
    <row r="1133" spans="1:16" ht="25.5">
      <c r="A1133" t="s">
        <v>52</v>
      </c>
      <c s="34" t="s">
        <v>3765</v>
      </c>
      <c s="34" t="s">
        <v>3766</v>
      </c>
      <c s="35" t="s">
        <v>5</v>
      </c>
      <c s="6" t="s">
        <v>3767</v>
      </c>
      <c s="36" t="s">
        <v>85</v>
      </c>
      <c s="37">
        <v>4</v>
      </c>
      <c s="36">
        <v>0</v>
      </c>
      <c s="36">
        <f>ROUND(G1133*H1133,6)</f>
      </c>
      <c r="L1133" s="38">
        <v>0</v>
      </c>
      <c s="32">
        <f>ROUND(ROUND(L1133,2)*ROUND(G1133,3),2)</f>
      </c>
      <c s="36" t="s">
        <v>350</v>
      </c>
      <c>
        <f>(M1133*21)/100</f>
      </c>
      <c t="s">
        <v>27</v>
      </c>
    </row>
    <row r="1134" spans="1:5" ht="25.5">
      <c r="A1134" s="35" t="s">
        <v>58</v>
      </c>
      <c r="E1134" s="39" t="s">
        <v>3767</v>
      </c>
    </row>
    <row r="1135" spans="1:5" ht="12.75">
      <c r="A1135" s="35" t="s">
        <v>59</v>
      </c>
      <c r="E1135" s="40" t="s">
        <v>5</v>
      </c>
    </row>
    <row r="1136" spans="1:5" ht="12.75">
      <c r="A1136" t="s">
        <v>60</v>
      </c>
      <c r="E1136" s="39" t="s">
        <v>5</v>
      </c>
    </row>
    <row r="1137" spans="1:16" ht="38.25">
      <c r="A1137" t="s">
        <v>52</v>
      </c>
      <c s="34" t="s">
        <v>3768</v>
      </c>
      <c s="34" t="s">
        <v>3769</v>
      </c>
      <c s="35" t="s">
        <v>5</v>
      </c>
      <c s="6" t="s">
        <v>3770</v>
      </c>
      <c s="36" t="s">
        <v>85</v>
      </c>
      <c s="37">
        <v>1</v>
      </c>
      <c s="36">
        <v>0</v>
      </c>
      <c s="36">
        <f>ROUND(G1137*H1137,6)</f>
      </c>
      <c r="L1137" s="38">
        <v>0</v>
      </c>
      <c s="32">
        <f>ROUND(ROUND(L1137,2)*ROUND(G1137,3),2)</f>
      </c>
      <c s="36" t="s">
        <v>350</v>
      </c>
      <c>
        <f>(M1137*21)/100</f>
      </c>
      <c t="s">
        <v>27</v>
      </c>
    </row>
    <row r="1138" spans="1:5" ht="38.25">
      <c r="A1138" s="35" t="s">
        <v>58</v>
      </c>
      <c r="E1138" s="39" t="s">
        <v>3771</v>
      </c>
    </row>
    <row r="1139" spans="1:5" ht="12.75">
      <c r="A1139" s="35" t="s">
        <v>59</v>
      </c>
      <c r="E1139" s="40" t="s">
        <v>5</v>
      </c>
    </row>
    <row r="1140" spans="1:5" ht="12.75">
      <c r="A1140" t="s">
        <v>60</v>
      </c>
      <c r="E1140" s="39" t="s">
        <v>5</v>
      </c>
    </row>
    <row r="1141" spans="1:16" ht="25.5">
      <c r="A1141" t="s">
        <v>52</v>
      </c>
      <c s="34" t="s">
        <v>3772</v>
      </c>
      <c s="34" t="s">
        <v>3773</v>
      </c>
      <c s="35" t="s">
        <v>5</v>
      </c>
      <c s="6" t="s">
        <v>3774</v>
      </c>
      <c s="36" t="s">
        <v>85</v>
      </c>
      <c s="37">
        <v>2</v>
      </c>
      <c s="36">
        <v>0</v>
      </c>
      <c s="36">
        <f>ROUND(G1141*H1141,6)</f>
      </c>
      <c r="L1141" s="38">
        <v>0</v>
      </c>
      <c s="32">
        <f>ROUND(ROUND(L1141,2)*ROUND(G1141,3),2)</f>
      </c>
      <c s="36" t="s">
        <v>350</v>
      </c>
      <c>
        <f>(M1141*21)/100</f>
      </c>
      <c t="s">
        <v>27</v>
      </c>
    </row>
    <row r="1142" spans="1:5" ht="25.5">
      <c r="A1142" s="35" t="s">
        <v>58</v>
      </c>
      <c r="E1142" s="39" t="s">
        <v>3774</v>
      </c>
    </row>
    <row r="1143" spans="1:5" ht="12.75">
      <c r="A1143" s="35" t="s">
        <v>59</v>
      </c>
      <c r="E1143" s="40" t="s">
        <v>5</v>
      </c>
    </row>
    <row r="1144" spans="1:5" ht="12.75">
      <c r="A1144" t="s">
        <v>60</v>
      </c>
      <c r="E1144" s="39" t="s">
        <v>5</v>
      </c>
    </row>
    <row r="1145" spans="1:16" ht="25.5">
      <c r="A1145" t="s">
        <v>52</v>
      </c>
      <c s="34" t="s">
        <v>3775</v>
      </c>
      <c s="34" t="s">
        <v>3776</v>
      </c>
      <c s="35" t="s">
        <v>5</v>
      </c>
      <c s="6" t="s">
        <v>3777</v>
      </c>
      <c s="36" t="s">
        <v>85</v>
      </c>
      <c s="37">
        <v>1</v>
      </c>
      <c s="36">
        <v>0</v>
      </c>
      <c s="36">
        <f>ROUND(G1145*H1145,6)</f>
      </c>
      <c r="L1145" s="38">
        <v>0</v>
      </c>
      <c s="32">
        <f>ROUND(ROUND(L1145,2)*ROUND(G1145,3),2)</f>
      </c>
      <c s="36" t="s">
        <v>350</v>
      </c>
      <c>
        <f>(M1145*21)/100</f>
      </c>
      <c t="s">
        <v>27</v>
      </c>
    </row>
    <row r="1146" spans="1:5" ht="25.5">
      <c r="A1146" s="35" t="s">
        <v>58</v>
      </c>
      <c r="E1146" s="39" t="s">
        <v>3777</v>
      </c>
    </row>
    <row r="1147" spans="1:5" ht="12.75">
      <c r="A1147" s="35" t="s">
        <v>59</v>
      </c>
      <c r="E1147" s="40" t="s">
        <v>5</v>
      </c>
    </row>
    <row r="1148" spans="1:5" ht="12.75">
      <c r="A1148" t="s">
        <v>60</v>
      </c>
      <c r="E1148" s="39" t="s">
        <v>5</v>
      </c>
    </row>
    <row r="1149" spans="1:13" ht="12.75">
      <c r="A1149" t="s">
        <v>49</v>
      </c>
      <c r="C1149" s="31" t="s">
        <v>2713</v>
      </c>
      <c r="E1149" s="33" t="s">
        <v>2714</v>
      </c>
      <c r="J1149" s="32">
        <f>0</f>
      </c>
      <c s="32">
        <f>0</f>
      </c>
      <c s="32">
        <f>0+L1150+L1154+L1158+L1162+L1166+L1170+L1174+L1178+L1182+L1186+L1190+L1194</f>
      </c>
      <c s="32">
        <f>0+M1150+M1154+M1158+M1162+M1166+M1170+M1174+M1178+M1182+M1186+M1190+M1194</f>
      </c>
    </row>
    <row r="1150" spans="1:16" ht="25.5">
      <c r="A1150" t="s">
        <v>52</v>
      </c>
      <c s="34" t="s">
        <v>3778</v>
      </c>
      <c s="34" t="s">
        <v>3779</v>
      </c>
      <c s="35" t="s">
        <v>5</v>
      </c>
      <c s="6" t="s">
        <v>3780</v>
      </c>
      <c s="36" t="s">
        <v>85</v>
      </c>
      <c s="37">
        <v>5</v>
      </c>
      <c s="36">
        <v>0</v>
      </c>
      <c s="36">
        <f>ROUND(G1150*H1150,6)</f>
      </c>
      <c r="L1150" s="38">
        <v>0</v>
      </c>
      <c s="32">
        <f>ROUND(ROUND(L1150,2)*ROUND(G1150,3),2)</f>
      </c>
      <c s="36" t="s">
        <v>350</v>
      </c>
      <c>
        <f>(M1150*21)/100</f>
      </c>
      <c t="s">
        <v>27</v>
      </c>
    </row>
    <row r="1151" spans="1:5" ht="38.25">
      <c r="A1151" s="35" t="s">
        <v>58</v>
      </c>
      <c r="E1151" s="39" t="s">
        <v>3781</v>
      </c>
    </row>
    <row r="1152" spans="1:5" ht="12.75">
      <c r="A1152" s="35" t="s">
        <v>59</v>
      </c>
      <c r="E1152" s="40" t="s">
        <v>5</v>
      </c>
    </row>
    <row r="1153" spans="1:5" ht="12.75">
      <c r="A1153" t="s">
        <v>60</v>
      </c>
      <c r="E1153" s="39" t="s">
        <v>5</v>
      </c>
    </row>
    <row r="1154" spans="1:16" ht="38.25">
      <c r="A1154" t="s">
        <v>52</v>
      </c>
      <c s="34" t="s">
        <v>3782</v>
      </c>
      <c s="34" t="s">
        <v>3783</v>
      </c>
      <c s="35" t="s">
        <v>5</v>
      </c>
      <c s="6" t="s">
        <v>3784</v>
      </c>
      <c s="36" t="s">
        <v>85</v>
      </c>
      <c s="37">
        <v>2</v>
      </c>
      <c s="36">
        <v>0</v>
      </c>
      <c s="36">
        <f>ROUND(G1154*H1154,6)</f>
      </c>
      <c r="L1154" s="38">
        <v>0</v>
      </c>
      <c s="32">
        <f>ROUND(ROUND(L1154,2)*ROUND(G1154,3),2)</f>
      </c>
      <c s="36" t="s">
        <v>350</v>
      </c>
      <c>
        <f>(M1154*21)/100</f>
      </c>
      <c t="s">
        <v>27</v>
      </c>
    </row>
    <row r="1155" spans="1:5" ht="38.25">
      <c r="A1155" s="35" t="s">
        <v>58</v>
      </c>
      <c r="E1155" s="39" t="s">
        <v>3785</v>
      </c>
    </row>
    <row r="1156" spans="1:5" ht="12.75">
      <c r="A1156" s="35" t="s">
        <v>59</v>
      </c>
      <c r="E1156" s="40" t="s">
        <v>5</v>
      </c>
    </row>
    <row r="1157" spans="1:5" ht="12.75">
      <c r="A1157" t="s">
        <v>60</v>
      </c>
      <c r="E1157" s="39" t="s">
        <v>5</v>
      </c>
    </row>
    <row r="1158" spans="1:16" ht="38.25">
      <c r="A1158" t="s">
        <v>52</v>
      </c>
      <c s="34" t="s">
        <v>3786</v>
      </c>
      <c s="34" t="s">
        <v>3787</v>
      </c>
      <c s="35" t="s">
        <v>5</v>
      </c>
      <c s="6" t="s">
        <v>3788</v>
      </c>
      <c s="36" t="s">
        <v>85</v>
      </c>
      <c s="37">
        <v>1</v>
      </c>
      <c s="36">
        <v>0</v>
      </c>
      <c s="36">
        <f>ROUND(G1158*H1158,6)</f>
      </c>
      <c r="L1158" s="38">
        <v>0</v>
      </c>
      <c s="32">
        <f>ROUND(ROUND(L1158,2)*ROUND(G1158,3),2)</f>
      </c>
      <c s="36" t="s">
        <v>350</v>
      </c>
      <c>
        <f>(M1158*21)/100</f>
      </c>
      <c t="s">
        <v>27</v>
      </c>
    </row>
    <row r="1159" spans="1:5" ht="38.25">
      <c r="A1159" s="35" t="s">
        <v>58</v>
      </c>
      <c r="E1159" s="39" t="s">
        <v>3789</v>
      </c>
    </row>
    <row r="1160" spans="1:5" ht="12.75">
      <c r="A1160" s="35" t="s">
        <v>59</v>
      </c>
      <c r="E1160" s="40" t="s">
        <v>5</v>
      </c>
    </row>
    <row r="1161" spans="1:5" ht="12.75">
      <c r="A1161" t="s">
        <v>60</v>
      </c>
      <c r="E1161" s="39" t="s">
        <v>5</v>
      </c>
    </row>
    <row r="1162" spans="1:16" ht="12.75">
      <c r="A1162" t="s">
        <v>52</v>
      </c>
      <c s="34" t="s">
        <v>3790</v>
      </c>
      <c s="34" t="s">
        <v>3791</v>
      </c>
      <c s="35" t="s">
        <v>5</v>
      </c>
      <c s="6" t="s">
        <v>3792</v>
      </c>
      <c s="36" t="s">
        <v>1726</v>
      </c>
      <c s="37">
        <v>1168.43</v>
      </c>
      <c s="36">
        <v>0</v>
      </c>
      <c s="36">
        <f>ROUND(G1162*H1162,6)</f>
      </c>
      <c r="L1162" s="38">
        <v>0</v>
      </c>
      <c s="32">
        <f>ROUND(ROUND(L1162,2)*ROUND(G1162,3),2)</f>
      </c>
      <c s="36" t="s">
        <v>350</v>
      </c>
      <c>
        <f>(M1162*21)/100</f>
      </c>
      <c t="s">
        <v>27</v>
      </c>
    </row>
    <row r="1163" spans="1:5" ht="12.75">
      <c r="A1163" s="35" t="s">
        <v>58</v>
      </c>
      <c r="E1163" s="39" t="s">
        <v>3792</v>
      </c>
    </row>
    <row r="1164" spans="1:5" ht="12.75">
      <c r="A1164" s="35" t="s">
        <v>59</v>
      </c>
      <c r="E1164" s="40" t="s">
        <v>5</v>
      </c>
    </row>
    <row r="1165" spans="1:5" ht="12.75">
      <c r="A1165" t="s">
        <v>60</v>
      </c>
      <c r="E1165" s="39" t="s">
        <v>5</v>
      </c>
    </row>
    <row r="1166" spans="1:16" ht="25.5">
      <c r="A1166" t="s">
        <v>52</v>
      </c>
      <c s="34" t="s">
        <v>3793</v>
      </c>
      <c s="34" t="s">
        <v>3794</v>
      </c>
      <c s="35" t="s">
        <v>5</v>
      </c>
      <c s="6" t="s">
        <v>3795</v>
      </c>
      <c s="36" t="s">
        <v>1726</v>
      </c>
      <c s="37">
        <v>115.19</v>
      </c>
      <c s="36">
        <v>0</v>
      </c>
      <c s="36">
        <f>ROUND(G1166*H1166,6)</f>
      </c>
      <c r="L1166" s="38">
        <v>0</v>
      </c>
      <c s="32">
        <f>ROUND(ROUND(L1166,2)*ROUND(G1166,3),2)</f>
      </c>
      <c s="36" t="s">
        <v>350</v>
      </c>
      <c>
        <f>(M1166*21)/100</f>
      </c>
      <c t="s">
        <v>27</v>
      </c>
    </row>
    <row r="1167" spans="1:5" ht="25.5">
      <c r="A1167" s="35" t="s">
        <v>58</v>
      </c>
      <c r="E1167" s="39" t="s">
        <v>3795</v>
      </c>
    </row>
    <row r="1168" spans="1:5" ht="12.75">
      <c r="A1168" s="35" t="s">
        <v>59</v>
      </c>
      <c r="E1168" s="40" t="s">
        <v>5</v>
      </c>
    </row>
    <row r="1169" spans="1:5" ht="12.75">
      <c r="A1169" t="s">
        <v>60</v>
      </c>
      <c r="E1169" s="39" t="s">
        <v>5</v>
      </c>
    </row>
    <row r="1170" spans="1:16" ht="25.5">
      <c r="A1170" t="s">
        <v>52</v>
      </c>
      <c s="34" t="s">
        <v>3796</v>
      </c>
      <c s="34" t="s">
        <v>3797</v>
      </c>
      <c s="35" t="s">
        <v>5</v>
      </c>
      <c s="6" t="s">
        <v>3798</v>
      </c>
      <c s="36" t="s">
        <v>1726</v>
      </c>
      <c s="37">
        <v>10.88</v>
      </c>
      <c s="36">
        <v>0</v>
      </c>
      <c s="36">
        <f>ROUND(G1170*H1170,6)</f>
      </c>
      <c r="L1170" s="38">
        <v>0</v>
      </c>
      <c s="32">
        <f>ROUND(ROUND(L1170,2)*ROUND(G1170,3),2)</f>
      </c>
      <c s="36" t="s">
        <v>350</v>
      </c>
      <c>
        <f>(M1170*21)/100</f>
      </c>
      <c t="s">
        <v>27</v>
      </c>
    </row>
    <row r="1171" spans="1:5" ht="25.5">
      <c r="A1171" s="35" t="s">
        <v>58</v>
      </c>
      <c r="E1171" s="39" t="s">
        <v>3798</v>
      </c>
    </row>
    <row r="1172" spans="1:5" ht="12.75">
      <c r="A1172" s="35" t="s">
        <v>59</v>
      </c>
      <c r="E1172" s="40" t="s">
        <v>5</v>
      </c>
    </row>
    <row r="1173" spans="1:5" ht="12.75">
      <c r="A1173" t="s">
        <v>60</v>
      </c>
      <c r="E1173" s="39" t="s">
        <v>5</v>
      </c>
    </row>
    <row r="1174" spans="1:16" ht="25.5">
      <c r="A1174" t="s">
        <v>52</v>
      </c>
      <c s="34" t="s">
        <v>3799</v>
      </c>
      <c s="34" t="s">
        <v>3800</v>
      </c>
      <c s="35" t="s">
        <v>5</v>
      </c>
      <c s="6" t="s">
        <v>3801</v>
      </c>
      <c s="36" t="s">
        <v>1726</v>
      </c>
      <c s="37">
        <v>199.71</v>
      </c>
      <c s="36">
        <v>0</v>
      </c>
      <c s="36">
        <f>ROUND(G1174*H1174,6)</f>
      </c>
      <c r="L1174" s="38">
        <v>0</v>
      </c>
      <c s="32">
        <f>ROUND(ROUND(L1174,2)*ROUND(G1174,3),2)</f>
      </c>
      <c s="36" t="s">
        <v>350</v>
      </c>
      <c>
        <f>(M1174*21)/100</f>
      </c>
      <c t="s">
        <v>27</v>
      </c>
    </row>
    <row r="1175" spans="1:5" ht="25.5">
      <c r="A1175" s="35" t="s">
        <v>58</v>
      </c>
      <c r="E1175" s="39" t="s">
        <v>3801</v>
      </c>
    </row>
    <row r="1176" spans="1:5" ht="12.75">
      <c r="A1176" s="35" t="s">
        <v>59</v>
      </c>
      <c r="E1176" s="40" t="s">
        <v>5</v>
      </c>
    </row>
    <row r="1177" spans="1:5" ht="12.75">
      <c r="A1177" t="s">
        <v>60</v>
      </c>
      <c r="E1177" s="39" t="s">
        <v>5</v>
      </c>
    </row>
    <row r="1178" spans="1:16" ht="25.5">
      <c r="A1178" t="s">
        <v>52</v>
      </c>
      <c s="34" t="s">
        <v>3802</v>
      </c>
      <c s="34" t="s">
        <v>3803</v>
      </c>
      <c s="35" t="s">
        <v>5</v>
      </c>
      <c s="6" t="s">
        <v>3804</v>
      </c>
      <c s="36" t="s">
        <v>1726</v>
      </c>
      <c s="37">
        <v>127.18</v>
      </c>
      <c s="36">
        <v>0</v>
      </c>
      <c s="36">
        <f>ROUND(G1178*H1178,6)</f>
      </c>
      <c r="L1178" s="38">
        <v>0</v>
      </c>
      <c s="32">
        <f>ROUND(ROUND(L1178,2)*ROUND(G1178,3),2)</f>
      </c>
      <c s="36" t="s">
        <v>350</v>
      </c>
      <c>
        <f>(M1178*21)/100</f>
      </c>
      <c t="s">
        <v>27</v>
      </c>
    </row>
    <row r="1179" spans="1:5" ht="25.5">
      <c r="A1179" s="35" t="s">
        <v>58</v>
      </c>
      <c r="E1179" s="39" t="s">
        <v>3804</v>
      </c>
    </row>
    <row r="1180" spans="1:5" ht="12.75">
      <c r="A1180" s="35" t="s">
        <v>59</v>
      </c>
      <c r="E1180" s="40" t="s">
        <v>5</v>
      </c>
    </row>
    <row r="1181" spans="1:5" ht="12.75">
      <c r="A1181" t="s">
        <v>60</v>
      </c>
      <c r="E1181" s="39" t="s">
        <v>5</v>
      </c>
    </row>
    <row r="1182" spans="1:16" ht="38.25">
      <c r="A1182" t="s">
        <v>52</v>
      </c>
      <c s="34" t="s">
        <v>3805</v>
      </c>
      <c s="34" t="s">
        <v>3806</v>
      </c>
      <c s="35" t="s">
        <v>5</v>
      </c>
      <c s="6" t="s">
        <v>3807</v>
      </c>
      <c s="36" t="s">
        <v>85</v>
      </c>
      <c s="37">
        <v>1</v>
      </c>
      <c s="36">
        <v>0</v>
      </c>
      <c s="36">
        <f>ROUND(G1182*H1182,6)</f>
      </c>
      <c r="L1182" s="38">
        <v>0</v>
      </c>
      <c s="32">
        <f>ROUND(ROUND(L1182,2)*ROUND(G1182,3),2)</f>
      </c>
      <c s="36" t="s">
        <v>350</v>
      </c>
      <c>
        <f>(M1182*21)/100</f>
      </c>
      <c t="s">
        <v>27</v>
      </c>
    </row>
    <row r="1183" spans="1:5" ht="51">
      <c r="A1183" s="35" t="s">
        <v>58</v>
      </c>
      <c r="E1183" s="39" t="s">
        <v>3808</v>
      </c>
    </row>
    <row r="1184" spans="1:5" ht="12.75">
      <c r="A1184" s="35" t="s">
        <v>59</v>
      </c>
      <c r="E1184" s="40" t="s">
        <v>5</v>
      </c>
    </row>
    <row r="1185" spans="1:5" ht="12.75">
      <c r="A1185" t="s">
        <v>60</v>
      </c>
      <c r="E1185" s="39" t="s">
        <v>5</v>
      </c>
    </row>
    <row r="1186" spans="1:16" ht="25.5">
      <c r="A1186" t="s">
        <v>52</v>
      </c>
      <c s="34" t="s">
        <v>3809</v>
      </c>
      <c s="34" t="s">
        <v>3810</v>
      </c>
      <c s="35" t="s">
        <v>5</v>
      </c>
      <c s="6" t="s">
        <v>3811</v>
      </c>
      <c s="36" t="s">
        <v>85</v>
      </c>
      <c s="37">
        <v>1</v>
      </c>
      <c s="36">
        <v>0</v>
      </c>
      <c s="36">
        <f>ROUND(G1186*H1186,6)</f>
      </c>
      <c r="L1186" s="38">
        <v>0</v>
      </c>
      <c s="32">
        <f>ROUND(ROUND(L1186,2)*ROUND(G1186,3),2)</f>
      </c>
      <c s="36" t="s">
        <v>350</v>
      </c>
      <c>
        <f>(M1186*21)/100</f>
      </c>
      <c t="s">
        <v>27</v>
      </c>
    </row>
    <row r="1187" spans="1:5" ht="38.25">
      <c r="A1187" s="35" t="s">
        <v>58</v>
      </c>
      <c r="E1187" s="39" t="s">
        <v>3812</v>
      </c>
    </row>
    <row r="1188" spans="1:5" ht="12.75">
      <c r="A1188" s="35" t="s">
        <v>59</v>
      </c>
      <c r="E1188" s="40" t="s">
        <v>5</v>
      </c>
    </row>
    <row r="1189" spans="1:5" ht="12.75">
      <c r="A1189" t="s">
        <v>60</v>
      </c>
      <c r="E1189" s="39" t="s">
        <v>5</v>
      </c>
    </row>
    <row r="1190" spans="1:16" ht="25.5">
      <c r="A1190" t="s">
        <v>52</v>
      </c>
      <c s="34" t="s">
        <v>3813</v>
      </c>
      <c s="34" t="s">
        <v>3814</v>
      </c>
      <c s="35" t="s">
        <v>5</v>
      </c>
      <c s="6" t="s">
        <v>3815</v>
      </c>
      <c s="36" t="s">
        <v>85</v>
      </c>
      <c s="37">
        <v>9</v>
      </c>
      <c s="36">
        <v>0</v>
      </c>
      <c s="36">
        <f>ROUND(G1190*H1190,6)</f>
      </c>
      <c r="L1190" s="38">
        <v>0</v>
      </c>
      <c s="32">
        <f>ROUND(ROUND(L1190,2)*ROUND(G1190,3),2)</f>
      </c>
      <c s="36" t="s">
        <v>350</v>
      </c>
      <c>
        <f>(M1190*21)/100</f>
      </c>
      <c t="s">
        <v>27</v>
      </c>
    </row>
    <row r="1191" spans="1:5" ht="25.5">
      <c r="A1191" s="35" t="s">
        <v>58</v>
      </c>
      <c r="E1191" s="39" t="s">
        <v>3815</v>
      </c>
    </row>
    <row r="1192" spans="1:5" ht="12.75">
      <c r="A1192" s="35" t="s">
        <v>59</v>
      </c>
      <c r="E1192" s="40" t="s">
        <v>5</v>
      </c>
    </row>
    <row r="1193" spans="1:5" ht="12.75">
      <c r="A1193" t="s">
        <v>60</v>
      </c>
      <c r="E1193" s="39" t="s">
        <v>5</v>
      </c>
    </row>
    <row r="1194" spans="1:16" ht="25.5">
      <c r="A1194" t="s">
        <v>52</v>
      </c>
      <c s="34" t="s">
        <v>3813</v>
      </c>
      <c s="34" t="s">
        <v>3814</v>
      </c>
      <c s="35" t="s">
        <v>53</v>
      </c>
      <c s="6" t="s">
        <v>3816</v>
      </c>
      <c s="36" t="s">
        <v>85</v>
      </c>
      <c s="37">
        <v>9</v>
      </c>
      <c s="36">
        <v>0</v>
      </c>
      <c s="36">
        <f>ROUND(G1194*H1194,6)</f>
      </c>
      <c r="L1194" s="38">
        <v>0</v>
      </c>
      <c s="32">
        <f>ROUND(ROUND(L1194,2)*ROUND(G1194,3),2)</f>
      </c>
      <c s="36" t="s">
        <v>350</v>
      </c>
      <c>
        <f>(M1194*21)/100</f>
      </c>
      <c t="s">
        <v>27</v>
      </c>
    </row>
    <row r="1195" spans="1:5" ht="25.5">
      <c r="A1195" s="35" t="s">
        <v>58</v>
      </c>
      <c r="E1195" s="39" t="s">
        <v>3815</v>
      </c>
    </row>
    <row r="1196" spans="1:5" ht="12.75">
      <c r="A1196" s="35" t="s">
        <v>59</v>
      </c>
      <c r="E1196" s="40" t="s">
        <v>5</v>
      </c>
    </row>
    <row r="1197" spans="1:5" ht="12.75">
      <c r="A1197" t="s">
        <v>60</v>
      </c>
      <c r="E1197" s="39" t="s">
        <v>5</v>
      </c>
    </row>
    <row r="1198" spans="1:13" ht="12.75">
      <c r="A1198" t="s">
        <v>49</v>
      </c>
      <c r="C1198" s="31" t="s">
        <v>2718</v>
      </c>
      <c r="E1198" s="33" t="s">
        <v>2719</v>
      </c>
      <c r="J1198" s="32">
        <f>0</f>
      </c>
      <c s="32">
        <f>0</f>
      </c>
      <c s="32">
        <f>0+L1199+L1203+L1207+L1211+L1215+L1219+L1223+L1227+L1231+L1235+L1239+L1243</f>
      </c>
      <c s="32">
        <f>0+M1199+M1203+M1207+M1211+M1215+M1219+M1223+M1227+M1231+M1235+M1239+M1243</f>
      </c>
    </row>
    <row r="1199" spans="1:16" ht="12.75">
      <c r="A1199" t="s">
        <v>52</v>
      </c>
      <c s="34" t="s">
        <v>3817</v>
      </c>
      <c s="34" t="s">
        <v>3818</v>
      </c>
      <c s="35" t="s">
        <v>5</v>
      </c>
      <c s="6" t="s">
        <v>3819</v>
      </c>
      <c s="36" t="s">
        <v>73</v>
      </c>
      <c s="37">
        <v>108.233</v>
      </c>
      <c s="36">
        <v>0</v>
      </c>
      <c s="36">
        <f>ROUND(G1199*H1199,6)</f>
      </c>
      <c r="L1199" s="38">
        <v>0</v>
      </c>
      <c s="32">
        <f>ROUND(ROUND(L1199,2)*ROUND(G1199,3),2)</f>
      </c>
      <c s="36" t="s">
        <v>350</v>
      </c>
      <c>
        <f>(M1199*21)/100</f>
      </c>
      <c t="s">
        <v>27</v>
      </c>
    </row>
    <row r="1200" spans="1:5" ht="12.75">
      <c r="A1200" s="35" t="s">
        <v>58</v>
      </c>
      <c r="E1200" s="39" t="s">
        <v>3819</v>
      </c>
    </row>
    <row r="1201" spans="1:5" ht="255">
      <c r="A1201" s="35" t="s">
        <v>59</v>
      </c>
      <c r="E1201" s="40" t="s">
        <v>3820</v>
      </c>
    </row>
    <row r="1202" spans="1:5" ht="12.75">
      <c r="A1202" t="s">
        <v>60</v>
      </c>
      <c r="E1202" s="39" t="s">
        <v>5</v>
      </c>
    </row>
    <row r="1203" spans="1:16" ht="12.75">
      <c r="A1203" t="s">
        <v>52</v>
      </c>
      <c s="34" t="s">
        <v>3821</v>
      </c>
      <c s="34" t="s">
        <v>3822</v>
      </c>
      <c s="35" t="s">
        <v>5</v>
      </c>
      <c s="6" t="s">
        <v>3823</v>
      </c>
      <c s="36" t="s">
        <v>73</v>
      </c>
      <c s="37">
        <v>84.19</v>
      </c>
      <c s="36">
        <v>0</v>
      </c>
      <c s="36">
        <f>ROUND(G1203*H1203,6)</f>
      </c>
      <c r="L1203" s="38">
        <v>0</v>
      </c>
      <c s="32">
        <f>ROUND(ROUND(L1203,2)*ROUND(G1203,3),2)</f>
      </c>
      <c s="36" t="s">
        <v>2482</v>
      </c>
      <c>
        <f>(M1203*21)/100</f>
      </c>
      <c t="s">
        <v>27</v>
      </c>
    </row>
    <row r="1204" spans="1:5" ht="12.75">
      <c r="A1204" s="35" t="s">
        <v>58</v>
      </c>
      <c r="E1204" s="39" t="s">
        <v>3824</v>
      </c>
    </row>
    <row r="1205" spans="1:5" ht="216.75">
      <c r="A1205" s="35" t="s">
        <v>59</v>
      </c>
      <c r="E1205" s="40" t="s">
        <v>3825</v>
      </c>
    </row>
    <row r="1206" spans="1:5" ht="76.5">
      <c r="A1206" t="s">
        <v>60</v>
      </c>
      <c r="E1206" s="39" t="s">
        <v>3826</v>
      </c>
    </row>
    <row r="1207" spans="1:16" ht="12.75">
      <c r="A1207" t="s">
        <v>52</v>
      </c>
      <c s="34" t="s">
        <v>3827</v>
      </c>
      <c s="34" t="s">
        <v>3828</v>
      </c>
      <c s="35" t="s">
        <v>5</v>
      </c>
      <c s="6" t="s">
        <v>3829</v>
      </c>
      <c s="36" t="s">
        <v>73</v>
      </c>
      <c s="37">
        <v>84.19</v>
      </c>
      <c s="36">
        <v>0</v>
      </c>
      <c s="36">
        <f>ROUND(G1207*H1207,6)</f>
      </c>
      <c r="L1207" s="38">
        <v>0</v>
      </c>
      <c s="32">
        <f>ROUND(ROUND(L1207,2)*ROUND(G1207,3),2)</f>
      </c>
      <c s="36" t="s">
        <v>2482</v>
      </c>
      <c>
        <f>(M1207*21)/100</f>
      </c>
      <c t="s">
        <v>27</v>
      </c>
    </row>
    <row r="1208" spans="1:5" ht="25.5">
      <c r="A1208" s="35" t="s">
        <v>58</v>
      </c>
      <c r="E1208" s="39" t="s">
        <v>3830</v>
      </c>
    </row>
    <row r="1209" spans="1:5" ht="216.75">
      <c r="A1209" s="35" t="s">
        <v>59</v>
      </c>
      <c r="E1209" s="40" t="s">
        <v>3831</v>
      </c>
    </row>
    <row r="1210" spans="1:5" ht="76.5">
      <c r="A1210" t="s">
        <v>60</v>
      </c>
      <c r="E1210" s="39" t="s">
        <v>3826</v>
      </c>
    </row>
    <row r="1211" spans="1:16" ht="12.75">
      <c r="A1211" t="s">
        <v>52</v>
      </c>
      <c s="34" t="s">
        <v>3832</v>
      </c>
      <c s="34" t="s">
        <v>3833</v>
      </c>
      <c s="35" t="s">
        <v>5</v>
      </c>
      <c s="6" t="s">
        <v>3834</v>
      </c>
      <c s="36" t="s">
        <v>80</v>
      </c>
      <c s="37">
        <v>94.69</v>
      </c>
      <c s="36">
        <v>0</v>
      </c>
      <c s="36">
        <f>ROUND(G1211*H1211,6)</f>
      </c>
      <c r="L1211" s="38">
        <v>0</v>
      </c>
      <c s="32">
        <f>ROUND(ROUND(L1211,2)*ROUND(G1211,3),2)</f>
      </c>
      <c s="36" t="s">
        <v>2482</v>
      </c>
      <c>
        <f>(M1211*21)/100</f>
      </c>
      <c t="s">
        <v>27</v>
      </c>
    </row>
    <row r="1212" spans="1:5" ht="25.5">
      <c r="A1212" s="35" t="s">
        <v>58</v>
      </c>
      <c r="E1212" s="39" t="s">
        <v>3835</v>
      </c>
    </row>
    <row r="1213" spans="1:5" ht="216.75">
      <c r="A1213" s="35" t="s">
        <v>59</v>
      </c>
      <c r="E1213" s="40" t="s">
        <v>3836</v>
      </c>
    </row>
    <row r="1214" spans="1:5" ht="12.75">
      <c r="A1214" t="s">
        <v>60</v>
      </c>
      <c r="E1214" s="39" t="s">
        <v>5</v>
      </c>
    </row>
    <row r="1215" spans="1:16" ht="25.5">
      <c r="A1215" t="s">
        <v>52</v>
      </c>
      <c s="34" t="s">
        <v>3837</v>
      </c>
      <c s="34" t="s">
        <v>3838</v>
      </c>
      <c s="35" t="s">
        <v>5</v>
      </c>
      <c s="6" t="s">
        <v>3839</v>
      </c>
      <c s="36" t="s">
        <v>73</v>
      </c>
      <c s="37">
        <v>84.19</v>
      </c>
      <c s="36">
        <v>0</v>
      </c>
      <c s="36">
        <f>ROUND(G1215*H1215,6)</f>
      </c>
      <c r="L1215" s="38">
        <v>0</v>
      </c>
      <c s="32">
        <f>ROUND(ROUND(L1215,2)*ROUND(G1215,3),2)</f>
      </c>
      <c s="36" t="s">
        <v>2482</v>
      </c>
      <c>
        <f>(M1215*21)/100</f>
      </c>
      <c t="s">
        <v>27</v>
      </c>
    </row>
    <row r="1216" spans="1:5" ht="25.5">
      <c r="A1216" s="35" t="s">
        <v>58</v>
      </c>
      <c r="E1216" s="39" t="s">
        <v>3840</v>
      </c>
    </row>
    <row r="1217" spans="1:5" ht="280.5">
      <c r="A1217" s="35" t="s">
        <v>59</v>
      </c>
      <c r="E1217" s="40" t="s">
        <v>3841</v>
      </c>
    </row>
    <row r="1218" spans="1:5" ht="12.75">
      <c r="A1218" t="s">
        <v>60</v>
      </c>
      <c r="E1218" s="39" t="s">
        <v>3842</v>
      </c>
    </row>
    <row r="1219" spans="1:16" ht="12.75">
      <c r="A1219" t="s">
        <v>52</v>
      </c>
      <c s="34" t="s">
        <v>3843</v>
      </c>
      <c s="34" t="s">
        <v>3844</v>
      </c>
      <c s="35" t="s">
        <v>5</v>
      </c>
      <c s="6" t="s">
        <v>3845</v>
      </c>
      <c s="36" t="s">
        <v>73</v>
      </c>
      <c s="37">
        <v>84.19</v>
      </c>
      <c s="36">
        <v>0</v>
      </c>
      <c s="36">
        <f>ROUND(G1219*H1219,6)</f>
      </c>
      <c r="L1219" s="38">
        <v>0</v>
      </c>
      <c s="32">
        <f>ROUND(ROUND(L1219,2)*ROUND(G1219,3),2)</f>
      </c>
      <c s="36" t="s">
        <v>2482</v>
      </c>
      <c>
        <f>(M1219*21)/100</f>
      </c>
      <c t="s">
        <v>27</v>
      </c>
    </row>
    <row r="1220" spans="1:5" ht="12.75">
      <c r="A1220" s="35" t="s">
        <v>58</v>
      </c>
      <c r="E1220" s="39" t="s">
        <v>3846</v>
      </c>
    </row>
    <row r="1221" spans="1:5" ht="216.75">
      <c r="A1221" s="35" t="s">
        <v>59</v>
      </c>
      <c r="E1221" s="40" t="s">
        <v>3847</v>
      </c>
    </row>
    <row r="1222" spans="1:5" ht="76.5">
      <c r="A1222" t="s">
        <v>60</v>
      </c>
      <c r="E1222" s="39" t="s">
        <v>3826</v>
      </c>
    </row>
    <row r="1223" spans="1:16" ht="12.75">
      <c r="A1223" t="s">
        <v>52</v>
      </c>
      <c s="34" t="s">
        <v>3848</v>
      </c>
      <c s="34" t="s">
        <v>3849</v>
      </c>
      <c s="35" t="s">
        <v>5</v>
      </c>
      <c s="6" t="s">
        <v>3850</v>
      </c>
      <c s="36" t="s">
        <v>73</v>
      </c>
      <c s="37">
        <v>36.18</v>
      </c>
      <c s="36">
        <v>0</v>
      </c>
      <c s="36">
        <f>ROUND(G1223*H1223,6)</f>
      </c>
      <c r="L1223" s="38">
        <v>0</v>
      </c>
      <c s="32">
        <f>ROUND(ROUND(L1223,2)*ROUND(G1223,3),2)</f>
      </c>
      <c s="36" t="s">
        <v>2482</v>
      </c>
      <c>
        <f>(M1223*21)/100</f>
      </c>
      <c t="s">
        <v>27</v>
      </c>
    </row>
    <row r="1224" spans="1:5" ht="12.75">
      <c r="A1224" s="35" t="s">
        <v>58</v>
      </c>
      <c r="E1224" s="39" t="s">
        <v>3851</v>
      </c>
    </row>
    <row r="1225" spans="1:5" ht="140.25">
      <c r="A1225" s="35" t="s">
        <v>59</v>
      </c>
      <c r="E1225" s="40" t="s">
        <v>3852</v>
      </c>
    </row>
    <row r="1226" spans="1:5" ht="63.75">
      <c r="A1226" t="s">
        <v>60</v>
      </c>
      <c r="E1226" s="39" t="s">
        <v>3853</v>
      </c>
    </row>
    <row r="1227" spans="1:16" ht="12.75">
      <c r="A1227" t="s">
        <v>52</v>
      </c>
      <c s="34" t="s">
        <v>3854</v>
      </c>
      <c s="34" t="s">
        <v>3855</v>
      </c>
      <c s="35" t="s">
        <v>5</v>
      </c>
      <c s="6" t="s">
        <v>3856</v>
      </c>
      <c s="36" t="s">
        <v>80</v>
      </c>
      <c s="37">
        <v>131.56</v>
      </c>
      <c s="36">
        <v>0</v>
      </c>
      <c s="36">
        <f>ROUND(G1227*H1227,6)</f>
      </c>
      <c r="L1227" s="38">
        <v>0</v>
      </c>
      <c s="32">
        <f>ROUND(ROUND(L1227,2)*ROUND(G1227,3),2)</f>
      </c>
      <c s="36" t="s">
        <v>2482</v>
      </c>
      <c>
        <f>(M1227*21)/100</f>
      </c>
      <c t="s">
        <v>27</v>
      </c>
    </row>
    <row r="1228" spans="1:5" ht="12.75">
      <c r="A1228" s="35" t="s">
        <v>58</v>
      </c>
      <c r="E1228" s="39" t="s">
        <v>3857</v>
      </c>
    </row>
    <row r="1229" spans="1:5" ht="280.5">
      <c r="A1229" s="35" t="s">
        <v>59</v>
      </c>
      <c r="E1229" s="40" t="s">
        <v>3858</v>
      </c>
    </row>
    <row r="1230" spans="1:5" ht="51">
      <c r="A1230" t="s">
        <v>60</v>
      </c>
      <c r="E1230" s="39" t="s">
        <v>3859</v>
      </c>
    </row>
    <row r="1231" spans="1:16" ht="12.75">
      <c r="A1231" t="s">
        <v>52</v>
      </c>
      <c s="34" t="s">
        <v>3860</v>
      </c>
      <c s="34" t="s">
        <v>3861</v>
      </c>
      <c s="35" t="s">
        <v>5</v>
      </c>
      <c s="6" t="s">
        <v>3862</v>
      </c>
      <c s="36" t="s">
        <v>80</v>
      </c>
      <c s="37">
        <v>70.84</v>
      </c>
      <c s="36">
        <v>0</v>
      </c>
      <c s="36">
        <f>ROUND(G1231*H1231,6)</f>
      </c>
      <c r="L1231" s="38">
        <v>0</v>
      </c>
      <c s="32">
        <f>ROUND(ROUND(L1231,2)*ROUND(G1231,3),2)</f>
      </c>
      <c s="36" t="s">
        <v>2482</v>
      </c>
      <c>
        <f>(M1231*21)/100</f>
      </c>
      <c t="s">
        <v>27</v>
      </c>
    </row>
    <row r="1232" spans="1:5" ht="12.75">
      <c r="A1232" s="35" t="s">
        <v>58</v>
      </c>
      <c r="E1232" s="39" t="s">
        <v>3863</v>
      </c>
    </row>
    <row r="1233" spans="1:5" ht="140.25">
      <c r="A1233" s="35" t="s">
        <v>59</v>
      </c>
      <c r="E1233" s="40" t="s">
        <v>3864</v>
      </c>
    </row>
    <row r="1234" spans="1:5" ht="63.75">
      <c r="A1234" t="s">
        <v>60</v>
      </c>
      <c r="E1234" s="39" t="s">
        <v>3853</v>
      </c>
    </row>
    <row r="1235" spans="1:16" ht="25.5">
      <c r="A1235" t="s">
        <v>52</v>
      </c>
      <c s="34" t="s">
        <v>3865</v>
      </c>
      <c s="34" t="s">
        <v>3866</v>
      </c>
      <c s="35" t="s">
        <v>5</v>
      </c>
      <c s="6" t="s">
        <v>3867</v>
      </c>
      <c s="36" t="s">
        <v>73</v>
      </c>
      <c s="37">
        <v>84.19</v>
      </c>
      <c s="36">
        <v>0</v>
      </c>
      <c s="36">
        <f>ROUND(G1235*H1235,6)</f>
      </c>
      <c r="L1235" s="38">
        <v>0</v>
      </c>
      <c s="32">
        <f>ROUND(ROUND(L1235,2)*ROUND(G1235,3),2)</f>
      </c>
      <c s="36" t="s">
        <v>2482</v>
      </c>
      <c>
        <f>(M1235*21)/100</f>
      </c>
      <c t="s">
        <v>27</v>
      </c>
    </row>
    <row r="1236" spans="1:5" ht="25.5">
      <c r="A1236" s="35" t="s">
        <v>58</v>
      </c>
      <c r="E1236" s="39" t="s">
        <v>3868</v>
      </c>
    </row>
    <row r="1237" spans="1:5" ht="216.75">
      <c r="A1237" s="35" t="s">
        <v>59</v>
      </c>
      <c r="E1237" s="40" t="s">
        <v>3869</v>
      </c>
    </row>
    <row r="1238" spans="1:5" ht="12.75">
      <c r="A1238" t="s">
        <v>60</v>
      </c>
      <c r="E1238" s="39" t="s">
        <v>5</v>
      </c>
    </row>
    <row r="1239" spans="1:16" ht="12.75">
      <c r="A1239" t="s">
        <v>52</v>
      </c>
      <c s="34" t="s">
        <v>3870</v>
      </c>
      <c s="34" t="s">
        <v>3871</v>
      </c>
      <c s="35" t="s">
        <v>5</v>
      </c>
      <c s="6" t="s">
        <v>3872</v>
      </c>
      <c s="36" t="s">
        <v>373</v>
      </c>
      <c s="37">
        <v>3.262</v>
      </c>
      <c s="36">
        <v>0</v>
      </c>
      <c s="36">
        <f>ROUND(G1239*H1239,6)</f>
      </c>
      <c r="L1239" s="38">
        <v>0</v>
      </c>
      <c s="32">
        <f>ROUND(ROUND(L1239,2)*ROUND(G1239,3),2)</f>
      </c>
      <c s="36" t="s">
        <v>2482</v>
      </c>
      <c>
        <f>(M1239*21)/100</f>
      </c>
      <c t="s">
        <v>27</v>
      </c>
    </row>
    <row r="1240" spans="1:5" ht="25.5">
      <c r="A1240" s="35" t="s">
        <v>58</v>
      </c>
      <c r="E1240" s="39" t="s">
        <v>3873</v>
      </c>
    </row>
    <row r="1241" spans="1:5" ht="12.75">
      <c r="A1241" s="35" t="s">
        <v>59</v>
      </c>
      <c r="E1241" s="40" t="s">
        <v>5</v>
      </c>
    </row>
    <row r="1242" spans="1:5" ht="127.5">
      <c r="A1242" t="s">
        <v>60</v>
      </c>
      <c r="E1242" s="39" t="s">
        <v>3260</v>
      </c>
    </row>
    <row r="1243" spans="1:16" ht="12.75">
      <c r="A1243" t="s">
        <v>52</v>
      </c>
      <c s="34" t="s">
        <v>3874</v>
      </c>
      <c s="34" t="s">
        <v>3875</v>
      </c>
      <c s="35" t="s">
        <v>5</v>
      </c>
      <c s="6" t="s">
        <v>3876</v>
      </c>
      <c s="36" t="s">
        <v>373</v>
      </c>
      <c s="37">
        <v>3.262</v>
      </c>
      <c s="36">
        <v>0</v>
      </c>
      <c s="36">
        <f>ROUND(G1243*H1243,6)</f>
      </c>
      <c r="L1243" s="38">
        <v>0</v>
      </c>
      <c s="32">
        <f>ROUND(ROUND(L1243,2)*ROUND(G1243,3),2)</f>
      </c>
      <c s="36" t="s">
        <v>2482</v>
      </c>
      <c>
        <f>(M1243*21)/100</f>
      </c>
      <c t="s">
        <v>27</v>
      </c>
    </row>
    <row r="1244" spans="1:5" ht="38.25">
      <c r="A1244" s="35" t="s">
        <v>58</v>
      </c>
      <c r="E1244" s="39" t="s">
        <v>3877</v>
      </c>
    </row>
    <row r="1245" spans="1:5" ht="12.75">
      <c r="A1245" s="35" t="s">
        <v>59</v>
      </c>
      <c r="E1245" s="40" t="s">
        <v>5</v>
      </c>
    </row>
    <row r="1246" spans="1:5" ht="12.75">
      <c r="A1246" t="s">
        <v>60</v>
      </c>
      <c r="E1246" s="39" t="s">
        <v>5</v>
      </c>
    </row>
    <row r="1247" spans="1:13" ht="12.75">
      <c r="A1247" t="s">
        <v>49</v>
      </c>
      <c r="C1247" s="31" t="s">
        <v>3878</v>
      </c>
      <c r="E1247" s="33" t="s">
        <v>3879</v>
      </c>
      <c r="J1247" s="32">
        <f>0</f>
      </c>
      <c s="32">
        <f>0</f>
      </c>
      <c s="32">
        <f>0+L1248+L1252+L1256+L1260+L1264+L1268+L1272+L1276+L1280+L1284</f>
      </c>
      <c s="32">
        <f>0+M1248+M1252+M1256+M1260+M1264+M1268+M1272+M1276+M1280+M1284</f>
      </c>
    </row>
    <row r="1248" spans="1:16" ht="12.75">
      <c r="A1248" t="s">
        <v>52</v>
      </c>
      <c s="34" t="s">
        <v>3880</v>
      </c>
      <c s="34" t="s">
        <v>3881</v>
      </c>
      <c s="35" t="s">
        <v>5</v>
      </c>
      <c s="6" t="s">
        <v>3882</v>
      </c>
      <c s="36" t="s">
        <v>373</v>
      </c>
      <c s="37">
        <v>6.537</v>
      </c>
      <c s="36">
        <v>0</v>
      </c>
      <c s="36">
        <f>ROUND(G1248*H1248,6)</f>
      </c>
      <c r="L1248" s="38">
        <v>0</v>
      </c>
      <c s="32">
        <f>ROUND(ROUND(L1248,2)*ROUND(G1248,3),2)</f>
      </c>
      <c s="36" t="s">
        <v>2482</v>
      </c>
      <c>
        <f>(M1248*21)/100</f>
      </c>
      <c t="s">
        <v>27</v>
      </c>
    </row>
    <row r="1249" spans="1:5" ht="12.75">
      <c r="A1249" s="35" t="s">
        <v>58</v>
      </c>
      <c r="E1249" s="39" t="s">
        <v>3882</v>
      </c>
    </row>
    <row r="1250" spans="1:5" ht="12.75">
      <c r="A1250" s="35" t="s">
        <v>59</v>
      </c>
      <c r="E1250" s="40" t="s">
        <v>5</v>
      </c>
    </row>
    <row r="1251" spans="1:5" ht="12.75">
      <c r="A1251" t="s">
        <v>60</v>
      </c>
      <c r="E1251" s="39" t="s">
        <v>5</v>
      </c>
    </row>
    <row r="1252" spans="1:16" ht="12.75">
      <c r="A1252" t="s">
        <v>52</v>
      </c>
      <c s="34" t="s">
        <v>3821</v>
      </c>
      <c s="34" t="s">
        <v>3822</v>
      </c>
      <c s="35" t="s">
        <v>5</v>
      </c>
      <c s="6" t="s">
        <v>3823</v>
      </c>
      <c s="36" t="s">
        <v>73</v>
      </c>
      <c s="37">
        <v>163.42</v>
      </c>
      <c s="36">
        <v>0</v>
      </c>
      <c s="36">
        <f>ROUND(G1252*H1252,6)</f>
      </c>
      <c r="L1252" s="38">
        <v>0</v>
      </c>
      <c s="32">
        <f>ROUND(ROUND(L1252,2)*ROUND(G1252,3),2)</f>
      </c>
      <c s="36" t="s">
        <v>2482</v>
      </c>
      <c>
        <f>(M1252*21)/100</f>
      </c>
      <c t="s">
        <v>27</v>
      </c>
    </row>
    <row r="1253" spans="1:5" ht="12.75">
      <c r="A1253" s="35" t="s">
        <v>58</v>
      </c>
      <c r="E1253" s="39" t="s">
        <v>3824</v>
      </c>
    </row>
    <row r="1254" spans="1:5" ht="102">
      <c r="A1254" s="35" t="s">
        <v>59</v>
      </c>
      <c r="E1254" s="40" t="s">
        <v>3883</v>
      </c>
    </row>
    <row r="1255" spans="1:5" ht="76.5">
      <c r="A1255" t="s">
        <v>60</v>
      </c>
      <c r="E1255" s="39" t="s">
        <v>3826</v>
      </c>
    </row>
    <row r="1256" spans="1:16" ht="12.75">
      <c r="A1256" t="s">
        <v>52</v>
      </c>
      <c s="34" t="s">
        <v>3884</v>
      </c>
      <c s="34" t="s">
        <v>3885</v>
      </c>
      <c s="35" t="s">
        <v>5</v>
      </c>
      <c s="6" t="s">
        <v>3845</v>
      </c>
      <c s="36" t="s">
        <v>73</v>
      </c>
      <c s="37">
        <v>163.42</v>
      </c>
      <c s="36">
        <v>0</v>
      </c>
      <c s="36">
        <f>ROUND(G1256*H1256,6)</f>
      </c>
      <c r="L1256" s="38">
        <v>0</v>
      </c>
      <c s="32">
        <f>ROUND(ROUND(L1256,2)*ROUND(G1256,3),2)</f>
      </c>
      <c s="36" t="s">
        <v>2482</v>
      </c>
      <c>
        <f>(M1256*21)/100</f>
      </c>
      <c t="s">
        <v>27</v>
      </c>
    </row>
    <row r="1257" spans="1:5" ht="12.75">
      <c r="A1257" s="35" t="s">
        <v>58</v>
      </c>
      <c r="E1257" s="39" t="s">
        <v>3846</v>
      </c>
    </row>
    <row r="1258" spans="1:5" ht="102">
      <c r="A1258" s="35" t="s">
        <v>59</v>
      </c>
      <c r="E1258" s="40" t="s">
        <v>3886</v>
      </c>
    </row>
    <row r="1259" spans="1:5" ht="76.5">
      <c r="A1259" t="s">
        <v>60</v>
      </c>
      <c r="E1259" s="39" t="s">
        <v>3826</v>
      </c>
    </row>
    <row r="1260" spans="1:16" ht="12.75">
      <c r="A1260" t="s">
        <v>52</v>
      </c>
      <c s="34" t="s">
        <v>3887</v>
      </c>
      <c s="34" t="s">
        <v>3888</v>
      </c>
      <c s="35" t="s">
        <v>5</v>
      </c>
      <c s="6" t="s">
        <v>3889</v>
      </c>
      <c s="36" t="s">
        <v>73</v>
      </c>
      <c s="37">
        <v>163.42</v>
      </c>
      <c s="36">
        <v>0</v>
      </c>
      <c s="36">
        <f>ROUND(G1260*H1260,6)</f>
      </c>
      <c r="L1260" s="38">
        <v>0</v>
      </c>
      <c s="32">
        <f>ROUND(ROUND(L1260,2)*ROUND(G1260,3),2)</f>
      </c>
      <c s="36" t="s">
        <v>2482</v>
      </c>
      <c>
        <f>(M1260*21)/100</f>
      </c>
      <c t="s">
        <v>27</v>
      </c>
    </row>
    <row r="1261" spans="1:5" ht="25.5">
      <c r="A1261" s="35" t="s">
        <v>58</v>
      </c>
      <c r="E1261" s="39" t="s">
        <v>3890</v>
      </c>
    </row>
    <row r="1262" spans="1:5" ht="102">
      <c r="A1262" s="35" t="s">
        <v>59</v>
      </c>
      <c r="E1262" s="40" t="s">
        <v>3891</v>
      </c>
    </row>
    <row r="1263" spans="1:5" ht="76.5">
      <c r="A1263" t="s">
        <v>60</v>
      </c>
      <c r="E1263" s="39" t="s">
        <v>3826</v>
      </c>
    </row>
    <row r="1264" spans="1:16" ht="12.75">
      <c r="A1264" t="s">
        <v>52</v>
      </c>
      <c s="34" t="s">
        <v>3848</v>
      </c>
      <c s="34" t="s">
        <v>3849</v>
      </c>
      <c s="35" t="s">
        <v>5</v>
      </c>
      <c s="6" t="s">
        <v>3850</v>
      </c>
      <c s="36" t="s">
        <v>73</v>
      </c>
      <c s="37">
        <v>33.67</v>
      </c>
      <c s="36">
        <v>0</v>
      </c>
      <c s="36">
        <f>ROUND(G1264*H1264,6)</f>
      </c>
      <c r="L1264" s="38">
        <v>0</v>
      </c>
      <c s="32">
        <f>ROUND(ROUND(L1264,2)*ROUND(G1264,3),2)</f>
      </c>
      <c s="36" t="s">
        <v>2482</v>
      </c>
      <c>
        <f>(M1264*21)/100</f>
      </c>
      <c t="s">
        <v>27</v>
      </c>
    </row>
    <row r="1265" spans="1:5" ht="12.75">
      <c r="A1265" s="35" t="s">
        <v>58</v>
      </c>
      <c r="E1265" s="39" t="s">
        <v>3851</v>
      </c>
    </row>
    <row r="1266" spans="1:5" ht="63.75">
      <c r="A1266" s="35" t="s">
        <v>59</v>
      </c>
      <c r="E1266" s="40" t="s">
        <v>3892</v>
      </c>
    </row>
    <row r="1267" spans="1:5" ht="63.75">
      <c r="A1267" t="s">
        <v>60</v>
      </c>
      <c r="E1267" s="39" t="s">
        <v>3853</v>
      </c>
    </row>
    <row r="1268" spans="1:16" ht="12.75">
      <c r="A1268" t="s">
        <v>52</v>
      </c>
      <c s="34" t="s">
        <v>3860</v>
      </c>
      <c s="34" t="s">
        <v>3861</v>
      </c>
      <c s="35" t="s">
        <v>5</v>
      </c>
      <c s="6" t="s">
        <v>3862</v>
      </c>
      <c s="36" t="s">
        <v>80</v>
      </c>
      <c s="37">
        <v>53.7</v>
      </c>
      <c s="36">
        <v>0</v>
      </c>
      <c s="36">
        <f>ROUND(G1268*H1268,6)</f>
      </c>
      <c r="L1268" s="38">
        <v>0</v>
      </c>
      <c s="32">
        <f>ROUND(ROUND(L1268,2)*ROUND(G1268,3),2)</f>
      </c>
      <c s="36" t="s">
        <v>2482</v>
      </c>
      <c>
        <f>(M1268*21)/100</f>
      </c>
      <c t="s">
        <v>27</v>
      </c>
    </row>
    <row r="1269" spans="1:5" ht="12.75">
      <c r="A1269" s="35" t="s">
        <v>58</v>
      </c>
      <c r="E1269" s="39" t="s">
        <v>3863</v>
      </c>
    </row>
    <row r="1270" spans="1:5" ht="63.75">
      <c r="A1270" s="35" t="s">
        <v>59</v>
      </c>
      <c r="E1270" s="40" t="s">
        <v>3893</v>
      </c>
    </row>
    <row r="1271" spans="1:5" ht="63.75">
      <c r="A1271" t="s">
        <v>60</v>
      </c>
      <c r="E1271" s="39" t="s">
        <v>3853</v>
      </c>
    </row>
    <row r="1272" spans="1:16" ht="12.75">
      <c r="A1272" t="s">
        <v>52</v>
      </c>
      <c s="34" t="s">
        <v>3894</v>
      </c>
      <c s="34" t="s">
        <v>3895</v>
      </c>
      <c s="35" t="s">
        <v>5</v>
      </c>
      <c s="6" t="s">
        <v>3896</v>
      </c>
      <c s="36" t="s">
        <v>80</v>
      </c>
      <c s="37">
        <v>147.8</v>
      </c>
      <c s="36">
        <v>0</v>
      </c>
      <c s="36">
        <f>ROUND(G1272*H1272,6)</f>
      </c>
      <c r="L1272" s="38">
        <v>0</v>
      </c>
      <c s="32">
        <f>ROUND(ROUND(L1272,2)*ROUND(G1272,3),2)</f>
      </c>
      <c s="36" t="s">
        <v>2482</v>
      </c>
      <c>
        <f>(M1272*21)/100</f>
      </c>
      <c t="s">
        <v>27</v>
      </c>
    </row>
    <row r="1273" spans="1:5" ht="25.5">
      <c r="A1273" s="35" t="s">
        <v>58</v>
      </c>
      <c r="E1273" s="39" t="s">
        <v>3897</v>
      </c>
    </row>
    <row r="1274" spans="1:5" ht="127.5">
      <c r="A1274" s="35" t="s">
        <v>59</v>
      </c>
      <c r="E1274" s="40" t="s">
        <v>3898</v>
      </c>
    </row>
    <row r="1275" spans="1:5" ht="12.75">
      <c r="A1275" t="s">
        <v>60</v>
      </c>
      <c r="E1275" s="39" t="s">
        <v>5</v>
      </c>
    </row>
    <row r="1276" spans="1:16" ht="12.75">
      <c r="A1276" t="s">
        <v>52</v>
      </c>
      <c s="34" t="s">
        <v>3899</v>
      </c>
      <c s="34" t="s">
        <v>3900</v>
      </c>
      <c s="35" t="s">
        <v>5</v>
      </c>
      <c s="6" t="s">
        <v>3901</v>
      </c>
      <c s="36" t="s">
        <v>73</v>
      </c>
      <c s="37">
        <v>163.42</v>
      </c>
      <c s="36">
        <v>0</v>
      </c>
      <c s="36">
        <f>ROUND(G1276*H1276,6)</f>
      </c>
      <c r="L1276" s="38">
        <v>0</v>
      </c>
      <c s="32">
        <f>ROUND(ROUND(L1276,2)*ROUND(G1276,3),2)</f>
      </c>
      <c s="36" t="s">
        <v>2482</v>
      </c>
      <c>
        <f>(M1276*21)/100</f>
      </c>
      <c t="s">
        <v>27</v>
      </c>
    </row>
    <row r="1277" spans="1:5" ht="25.5">
      <c r="A1277" s="35" t="s">
        <v>58</v>
      </c>
      <c r="E1277" s="39" t="s">
        <v>3902</v>
      </c>
    </row>
    <row r="1278" spans="1:5" ht="127.5">
      <c r="A1278" s="35" t="s">
        <v>59</v>
      </c>
      <c r="E1278" s="40" t="s">
        <v>3903</v>
      </c>
    </row>
    <row r="1279" spans="1:5" ht="114.75">
      <c r="A1279" t="s">
        <v>60</v>
      </c>
      <c r="E1279" s="39" t="s">
        <v>3904</v>
      </c>
    </row>
    <row r="1280" spans="1:16" ht="12.75">
      <c r="A1280" t="s">
        <v>52</v>
      </c>
      <c s="34" t="s">
        <v>3905</v>
      </c>
      <c s="34" t="s">
        <v>3906</v>
      </c>
      <c s="35" t="s">
        <v>5</v>
      </c>
      <c s="6" t="s">
        <v>3907</v>
      </c>
      <c s="36" t="s">
        <v>373</v>
      </c>
      <c s="37">
        <v>11.823</v>
      </c>
      <c s="36">
        <v>0</v>
      </c>
      <c s="36">
        <f>ROUND(G1280*H1280,6)</f>
      </c>
      <c r="L1280" s="38">
        <v>0</v>
      </c>
      <c s="32">
        <f>ROUND(ROUND(L1280,2)*ROUND(G1280,3),2)</f>
      </c>
      <c s="36" t="s">
        <v>2482</v>
      </c>
      <c>
        <f>(M1280*21)/100</f>
      </c>
      <c t="s">
        <v>27</v>
      </c>
    </row>
    <row r="1281" spans="1:5" ht="25.5">
      <c r="A1281" s="35" t="s">
        <v>58</v>
      </c>
      <c r="E1281" s="39" t="s">
        <v>3908</v>
      </c>
    </row>
    <row r="1282" spans="1:5" ht="12.75">
      <c r="A1282" s="35" t="s">
        <v>59</v>
      </c>
      <c r="E1282" s="40" t="s">
        <v>5</v>
      </c>
    </row>
    <row r="1283" spans="1:5" ht="127.5">
      <c r="A1283" t="s">
        <v>60</v>
      </c>
      <c r="E1283" s="39" t="s">
        <v>3909</v>
      </c>
    </row>
    <row r="1284" spans="1:16" ht="12.75">
      <c r="A1284" t="s">
        <v>52</v>
      </c>
      <c s="34" t="s">
        <v>3910</v>
      </c>
      <c s="34" t="s">
        <v>3911</v>
      </c>
      <c s="35" t="s">
        <v>5</v>
      </c>
      <c s="6" t="s">
        <v>3912</v>
      </c>
      <c s="36" t="s">
        <v>373</v>
      </c>
      <c s="37">
        <v>11.823</v>
      </c>
      <c s="36">
        <v>0</v>
      </c>
      <c s="36">
        <f>ROUND(G1284*H1284,6)</f>
      </c>
      <c r="L1284" s="38">
        <v>0</v>
      </c>
      <c s="32">
        <f>ROUND(ROUND(L1284,2)*ROUND(G1284,3),2)</f>
      </c>
      <c s="36" t="s">
        <v>2482</v>
      </c>
      <c>
        <f>(M1284*21)/100</f>
      </c>
      <c t="s">
        <v>27</v>
      </c>
    </row>
    <row r="1285" spans="1:5" ht="38.25">
      <c r="A1285" s="35" t="s">
        <v>58</v>
      </c>
      <c r="E1285" s="39" t="s">
        <v>3913</v>
      </c>
    </row>
    <row r="1286" spans="1:5" ht="12.75">
      <c r="A1286" s="35" t="s">
        <v>59</v>
      </c>
      <c r="E1286" s="40" t="s">
        <v>5</v>
      </c>
    </row>
    <row r="1287" spans="1:5" ht="12.75">
      <c r="A1287" t="s">
        <v>60</v>
      </c>
      <c r="E1287" s="39" t="s">
        <v>5</v>
      </c>
    </row>
    <row r="1288" spans="1:13" ht="12.75">
      <c r="A1288" t="s">
        <v>49</v>
      </c>
      <c r="C1288" s="31" t="s">
        <v>3914</v>
      </c>
      <c r="E1288" s="33" t="s">
        <v>3915</v>
      </c>
      <c r="J1288" s="32">
        <f>0</f>
      </c>
      <c s="32">
        <f>0</f>
      </c>
      <c s="32">
        <f>0+L1289+L1293+L1297+L1301+L1305+L1309+L1313+L1317+L1321+L1325+L1329+L1333+L1337</f>
      </c>
      <c s="32">
        <f>0+M1289+M1293+M1297+M1301+M1305+M1309+M1313+M1317+M1321+M1325+M1329+M1333+M1337</f>
      </c>
    </row>
    <row r="1289" spans="1:16" ht="12.75">
      <c r="A1289" t="s">
        <v>52</v>
      </c>
      <c s="34" t="s">
        <v>317</v>
      </c>
      <c s="34" t="s">
        <v>3916</v>
      </c>
      <c s="35" t="s">
        <v>5</v>
      </c>
      <c s="6" t="s">
        <v>3917</v>
      </c>
      <c s="36" t="s">
        <v>73</v>
      </c>
      <c s="37">
        <v>34.32</v>
      </c>
      <c s="36">
        <v>0</v>
      </c>
      <c s="36">
        <f>ROUND(G1289*H1289,6)</f>
      </c>
      <c r="L1289" s="38">
        <v>0</v>
      </c>
      <c s="32">
        <f>ROUND(ROUND(L1289,2)*ROUND(G1289,3),2)</f>
      </c>
      <c s="36" t="s">
        <v>350</v>
      </c>
      <c>
        <f>(M1289*21)/100</f>
      </c>
      <c t="s">
        <v>27</v>
      </c>
    </row>
    <row r="1290" spans="1:5" ht="12.75">
      <c r="A1290" s="35" t="s">
        <v>58</v>
      </c>
      <c r="E1290" s="39" t="s">
        <v>3917</v>
      </c>
    </row>
    <row r="1291" spans="1:5" ht="12.75">
      <c r="A1291" s="35" t="s">
        <v>59</v>
      </c>
      <c r="E1291" s="40" t="s">
        <v>5</v>
      </c>
    </row>
    <row r="1292" spans="1:5" ht="12.75">
      <c r="A1292" t="s">
        <v>60</v>
      </c>
      <c r="E1292" s="39" t="s">
        <v>5</v>
      </c>
    </row>
    <row r="1293" spans="1:16" ht="12.75">
      <c r="A1293" t="s">
        <v>52</v>
      </c>
      <c s="34" t="s">
        <v>321</v>
      </c>
      <c s="34" t="s">
        <v>3918</v>
      </c>
      <c s="35" t="s">
        <v>5</v>
      </c>
      <c s="6" t="s">
        <v>3919</v>
      </c>
      <c s="36" t="s">
        <v>73</v>
      </c>
      <c s="37">
        <v>62.117</v>
      </c>
      <c s="36">
        <v>0</v>
      </c>
      <c s="36">
        <f>ROUND(G1293*H1293,6)</f>
      </c>
      <c r="L1293" s="38">
        <v>0</v>
      </c>
      <c s="32">
        <f>ROUND(ROUND(L1293,2)*ROUND(G1293,3),2)</f>
      </c>
      <c s="36" t="s">
        <v>350</v>
      </c>
      <c>
        <f>(M1293*21)/100</f>
      </c>
      <c t="s">
        <v>27</v>
      </c>
    </row>
    <row r="1294" spans="1:5" ht="12.75">
      <c r="A1294" s="35" t="s">
        <v>58</v>
      </c>
      <c r="E1294" s="39" t="s">
        <v>3919</v>
      </c>
    </row>
    <row r="1295" spans="1:5" ht="12.75">
      <c r="A1295" s="35" t="s">
        <v>59</v>
      </c>
      <c r="E1295" s="40" t="s">
        <v>5</v>
      </c>
    </row>
    <row r="1296" spans="1:5" ht="12.75">
      <c r="A1296" t="s">
        <v>60</v>
      </c>
      <c r="E1296" s="39" t="s">
        <v>5</v>
      </c>
    </row>
    <row r="1297" spans="1:16" ht="12.75">
      <c r="A1297" t="s">
        <v>52</v>
      </c>
      <c s="34" t="s">
        <v>325</v>
      </c>
      <c s="34" t="s">
        <v>3920</v>
      </c>
      <c s="35" t="s">
        <v>5</v>
      </c>
      <c s="6" t="s">
        <v>3921</v>
      </c>
      <c s="36" t="s">
        <v>73</v>
      </c>
      <c s="37">
        <v>18.172</v>
      </c>
      <c s="36">
        <v>0</v>
      </c>
      <c s="36">
        <f>ROUND(G1297*H1297,6)</f>
      </c>
      <c r="L1297" s="38">
        <v>0</v>
      </c>
      <c s="32">
        <f>ROUND(ROUND(L1297,2)*ROUND(G1297,3),2)</f>
      </c>
      <c s="36" t="s">
        <v>350</v>
      </c>
      <c>
        <f>(M1297*21)/100</f>
      </c>
      <c t="s">
        <v>27</v>
      </c>
    </row>
    <row r="1298" spans="1:5" ht="12.75">
      <c r="A1298" s="35" t="s">
        <v>58</v>
      </c>
      <c r="E1298" s="39" t="s">
        <v>3921</v>
      </c>
    </row>
    <row r="1299" spans="1:5" ht="12.75">
      <c r="A1299" s="35" t="s">
        <v>59</v>
      </c>
      <c r="E1299" s="40" t="s">
        <v>5</v>
      </c>
    </row>
    <row r="1300" spans="1:5" ht="12.75">
      <c r="A1300" t="s">
        <v>60</v>
      </c>
      <c r="E1300" s="39" t="s">
        <v>5</v>
      </c>
    </row>
    <row r="1301" spans="1:16" ht="12.75">
      <c r="A1301" t="s">
        <v>52</v>
      </c>
      <c s="34" t="s">
        <v>3922</v>
      </c>
      <c s="34" t="s">
        <v>3923</v>
      </c>
      <c s="35" t="s">
        <v>5</v>
      </c>
      <c s="6" t="s">
        <v>3924</v>
      </c>
      <c s="36" t="s">
        <v>80</v>
      </c>
      <c s="37">
        <v>114.79</v>
      </c>
      <c s="36">
        <v>0</v>
      </c>
      <c s="36">
        <f>ROUND(G1301*H1301,6)</f>
      </c>
      <c r="L1301" s="38">
        <v>0</v>
      </c>
      <c s="32">
        <f>ROUND(ROUND(L1301,2)*ROUND(G1301,3),2)</f>
      </c>
      <c s="36" t="s">
        <v>2482</v>
      </c>
      <c>
        <f>(M1301*21)/100</f>
      </c>
      <c t="s">
        <v>27</v>
      </c>
    </row>
    <row r="1302" spans="1:5" ht="12.75">
      <c r="A1302" s="35" t="s">
        <v>58</v>
      </c>
      <c r="E1302" s="39" t="s">
        <v>3924</v>
      </c>
    </row>
    <row r="1303" spans="1:5" ht="12.75">
      <c r="A1303" s="35" t="s">
        <v>59</v>
      </c>
      <c r="E1303" s="40" t="s">
        <v>5</v>
      </c>
    </row>
    <row r="1304" spans="1:5" ht="12.75">
      <c r="A1304" t="s">
        <v>60</v>
      </c>
      <c r="E1304" s="39" t="s">
        <v>5</v>
      </c>
    </row>
    <row r="1305" spans="1:16" ht="12.75">
      <c r="A1305" t="s">
        <v>52</v>
      </c>
      <c s="34" t="s">
        <v>3925</v>
      </c>
      <c s="34" t="s">
        <v>3926</v>
      </c>
      <c s="35" t="s">
        <v>5</v>
      </c>
      <c s="6" t="s">
        <v>3927</v>
      </c>
      <c s="36" t="s">
        <v>73</v>
      </c>
      <c s="37">
        <v>104.19</v>
      </c>
      <c s="36">
        <v>0</v>
      </c>
      <c s="36">
        <f>ROUND(G1305*H1305,6)</f>
      </c>
      <c r="L1305" s="38">
        <v>0</v>
      </c>
      <c s="32">
        <f>ROUND(ROUND(L1305,2)*ROUND(G1305,3),2)</f>
      </c>
      <c s="36" t="s">
        <v>2482</v>
      </c>
      <c>
        <f>(M1305*21)/100</f>
      </c>
      <c t="s">
        <v>27</v>
      </c>
    </row>
    <row r="1306" spans="1:5" ht="12.75">
      <c r="A1306" s="35" t="s">
        <v>58</v>
      </c>
      <c r="E1306" s="39" t="s">
        <v>3928</v>
      </c>
    </row>
    <row r="1307" spans="1:5" ht="216.75">
      <c r="A1307" s="35" t="s">
        <v>59</v>
      </c>
      <c r="E1307" s="40" t="s">
        <v>3929</v>
      </c>
    </row>
    <row r="1308" spans="1:5" ht="38.25">
      <c r="A1308" t="s">
        <v>60</v>
      </c>
      <c r="E1308" s="39" t="s">
        <v>3930</v>
      </c>
    </row>
    <row r="1309" spans="1:16" ht="12.75">
      <c r="A1309" t="s">
        <v>52</v>
      </c>
      <c s="34" t="s">
        <v>3931</v>
      </c>
      <c s="34" t="s">
        <v>3932</v>
      </c>
      <c s="35" t="s">
        <v>5</v>
      </c>
      <c s="6" t="s">
        <v>3933</v>
      </c>
      <c s="36" t="s">
        <v>73</v>
      </c>
      <c s="37">
        <v>104.19</v>
      </c>
      <c s="36">
        <v>0</v>
      </c>
      <c s="36">
        <f>ROUND(G1309*H1309,6)</f>
      </c>
      <c r="L1309" s="38">
        <v>0</v>
      </c>
      <c s="32">
        <f>ROUND(ROUND(L1309,2)*ROUND(G1309,3),2)</f>
      </c>
      <c s="36" t="s">
        <v>2482</v>
      </c>
      <c>
        <f>(M1309*21)/100</f>
      </c>
      <c t="s">
        <v>27</v>
      </c>
    </row>
    <row r="1310" spans="1:5" ht="12.75">
      <c r="A1310" s="35" t="s">
        <v>58</v>
      </c>
      <c r="E1310" s="39" t="s">
        <v>3934</v>
      </c>
    </row>
    <row r="1311" spans="1:5" ht="216.75">
      <c r="A1311" s="35" t="s">
        <v>59</v>
      </c>
      <c r="E1311" s="40" t="s">
        <v>3935</v>
      </c>
    </row>
    <row r="1312" spans="1:5" ht="38.25">
      <c r="A1312" t="s">
        <v>60</v>
      </c>
      <c r="E1312" s="39" t="s">
        <v>3930</v>
      </c>
    </row>
    <row r="1313" spans="1:16" ht="12.75">
      <c r="A1313" t="s">
        <v>52</v>
      </c>
      <c s="34" t="s">
        <v>3936</v>
      </c>
      <c s="34" t="s">
        <v>3937</v>
      </c>
      <c s="35" t="s">
        <v>5</v>
      </c>
      <c s="6" t="s">
        <v>3938</v>
      </c>
      <c s="36" t="s">
        <v>73</v>
      </c>
      <c s="37">
        <v>104.19</v>
      </c>
      <c s="36">
        <v>0</v>
      </c>
      <c s="36">
        <f>ROUND(G1313*H1313,6)</f>
      </c>
      <c r="L1313" s="38">
        <v>0</v>
      </c>
      <c s="32">
        <f>ROUND(ROUND(L1313,2)*ROUND(G1313,3),2)</f>
      </c>
      <c s="36" t="s">
        <v>2482</v>
      </c>
      <c>
        <f>(M1313*21)/100</f>
      </c>
      <c t="s">
        <v>27</v>
      </c>
    </row>
    <row r="1314" spans="1:5" ht="25.5">
      <c r="A1314" s="35" t="s">
        <v>58</v>
      </c>
      <c r="E1314" s="39" t="s">
        <v>3939</v>
      </c>
    </row>
    <row r="1315" spans="1:5" ht="216.75">
      <c r="A1315" s="35" t="s">
        <v>59</v>
      </c>
      <c r="E1315" s="40" t="s">
        <v>3940</v>
      </c>
    </row>
    <row r="1316" spans="1:5" ht="12.75">
      <c r="A1316" t="s">
        <v>60</v>
      </c>
      <c r="E1316" s="39" t="s">
        <v>5</v>
      </c>
    </row>
    <row r="1317" spans="1:16" ht="12.75">
      <c r="A1317" t="s">
        <v>52</v>
      </c>
      <c s="34" t="s">
        <v>3941</v>
      </c>
      <c s="34" t="s">
        <v>3942</v>
      </c>
      <c s="35" t="s">
        <v>5</v>
      </c>
      <c s="6" t="s">
        <v>3943</v>
      </c>
      <c s="36" t="s">
        <v>73</v>
      </c>
      <c s="37">
        <v>16.52</v>
      </c>
      <c s="36">
        <v>0</v>
      </c>
      <c s="36">
        <f>ROUND(G1317*H1317,6)</f>
      </c>
      <c r="L1317" s="38">
        <v>0</v>
      </c>
      <c s="32">
        <f>ROUND(ROUND(L1317,2)*ROUND(G1317,3),2)</f>
      </c>
      <c s="36" t="s">
        <v>2482</v>
      </c>
      <c>
        <f>(M1317*21)/100</f>
      </c>
      <c t="s">
        <v>27</v>
      </c>
    </row>
    <row r="1318" spans="1:5" ht="12.75">
      <c r="A1318" s="35" t="s">
        <v>58</v>
      </c>
      <c r="E1318" s="39" t="s">
        <v>3944</v>
      </c>
    </row>
    <row r="1319" spans="1:5" ht="76.5">
      <c r="A1319" s="35" t="s">
        <v>59</v>
      </c>
      <c r="E1319" s="40" t="s">
        <v>3945</v>
      </c>
    </row>
    <row r="1320" spans="1:5" ht="12.75">
      <c r="A1320" t="s">
        <v>60</v>
      </c>
      <c r="E1320" s="39" t="s">
        <v>5</v>
      </c>
    </row>
    <row r="1321" spans="1:16" ht="12.75">
      <c r="A1321" t="s">
        <v>52</v>
      </c>
      <c s="34" t="s">
        <v>3946</v>
      </c>
      <c s="34" t="s">
        <v>3947</v>
      </c>
      <c s="35" t="s">
        <v>5</v>
      </c>
      <c s="6" t="s">
        <v>3948</v>
      </c>
      <c s="36" t="s">
        <v>73</v>
      </c>
      <c s="37">
        <v>31.2</v>
      </c>
      <c s="36">
        <v>0</v>
      </c>
      <c s="36">
        <f>ROUND(G1321*H1321,6)</f>
      </c>
      <c r="L1321" s="38">
        <v>0</v>
      </c>
      <c s="32">
        <f>ROUND(ROUND(L1321,2)*ROUND(G1321,3),2)</f>
      </c>
      <c s="36" t="s">
        <v>2482</v>
      </c>
      <c>
        <f>(M1321*21)/100</f>
      </c>
      <c t="s">
        <v>27</v>
      </c>
    </row>
    <row r="1322" spans="1:5" ht="25.5">
      <c r="A1322" s="35" t="s">
        <v>58</v>
      </c>
      <c r="E1322" s="39" t="s">
        <v>3949</v>
      </c>
    </row>
    <row r="1323" spans="1:5" ht="127.5">
      <c r="A1323" s="35" t="s">
        <v>59</v>
      </c>
      <c r="E1323" s="40" t="s">
        <v>3950</v>
      </c>
    </row>
    <row r="1324" spans="1:5" ht="12.75">
      <c r="A1324" t="s">
        <v>60</v>
      </c>
      <c r="E1324" s="39" t="s">
        <v>5</v>
      </c>
    </row>
    <row r="1325" spans="1:16" ht="12.75">
      <c r="A1325" t="s">
        <v>52</v>
      </c>
      <c s="34" t="s">
        <v>3951</v>
      </c>
      <c s="34" t="s">
        <v>3952</v>
      </c>
      <c s="35" t="s">
        <v>5</v>
      </c>
      <c s="6" t="s">
        <v>3953</v>
      </c>
      <c s="36" t="s">
        <v>73</v>
      </c>
      <c s="37">
        <v>56.47</v>
      </c>
      <c s="36">
        <v>0</v>
      </c>
      <c s="36">
        <f>ROUND(G1325*H1325,6)</f>
      </c>
      <c r="L1325" s="38">
        <v>0</v>
      </c>
      <c s="32">
        <f>ROUND(ROUND(L1325,2)*ROUND(G1325,3),2)</f>
      </c>
      <c s="36" t="s">
        <v>2482</v>
      </c>
      <c>
        <f>(M1325*21)/100</f>
      </c>
      <c t="s">
        <v>27</v>
      </c>
    </row>
    <row r="1326" spans="1:5" ht="25.5">
      <c r="A1326" s="35" t="s">
        <v>58</v>
      </c>
      <c r="E1326" s="39" t="s">
        <v>3954</v>
      </c>
    </row>
    <row r="1327" spans="1:5" ht="127.5">
      <c r="A1327" s="35" t="s">
        <v>59</v>
      </c>
      <c r="E1327" s="40" t="s">
        <v>3955</v>
      </c>
    </row>
    <row r="1328" spans="1:5" ht="12.75">
      <c r="A1328" t="s">
        <v>60</v>
      </c>
      <c r="E1328" s="39" t="s">
        <v>5</v>
      </c>
    </row>
    <row r="1329" spans="1:16" ht="12.75">
      <c r="A1329" t="s">
        <v>52</v>
      </c>
      <c s="34" t="s">
        <v>3956</v>
      </c>
      <c s="34" t="s">
        <v>3957</v>
      </c>
      <c s="35" t="s">
        <v>5</v>
      </c>
      <c s="6" t="s">
        <v>3958</v>
      </c>
      <c s="36" t="s">
        <v>80</v>
      </c>
      <c s="37">
        <v>114.79</v>
      </c>
      <c s="36">
        <v>0</v>
      </c>
      <c s="36">
        <f>ROUND(G1329*H1329,6)</f>
      </c>
      <c r="L1329" s="38">
        <v>0</v>
      </c>
      <c s="32">
        <f>ROUND(ROUND(L1329,2)*ROUND(G1329,3),2)</f>
      </c>
      <c s="36" t="s">
        <v>2482</v>
      </c>
      <c>
        <f>(M1329*21)/100</f>
      </c>
      <c t="s">
        <v>27</v>
      </c>
    </row>
    <row r="1330" spans="1:5" ht="12.75">
      <c r="A1330" s="35" t="s">
        <v>58</v>
      </c>
      <c r="E1330" s="39" t="s">
        <v>3959</v>
      </c>
    </row>
    <row r="1331" spans="1:5" ht="280.5">
      <c r="A1331" s="35" t="s">
        <v>59</v>
      </c>
      <c r="E1331" s="40" t="s">
        <v>3960</v>
      </c>
    </row>
    <row r="1332" spans="1:5" ht="12.75">
      <c r="A1332" t="s">
        <v>60</v>
      </c>
      <c r="E1332" s="39" t="s">
        <v>5</v>
      </c>
    </row>
    <row r="1333" spans="1:16" ht="12.75">
      <c r="A1333" t="s">
        <v>52</v>
      </c>
      <c s="34" t="s">
        <v>3961</v>
      </c>
      <c s="34" t="s">
        <v>3962</v>
      </c>
      <c s="35" t="s">
        <v>5</v>
      </c>
      <c s="6" t="s">
        <v>3963</v>
      </c>
      <c s="36" t="s">
        <v>373</v>
      </c>
      <c s="37">
        <v>1.226</v>
      </c>
      <c s="36">
        <v>0</v>
      </c>
      <c s="36">
        <f>ROUND(G1333*H1333,6)</f>
      </c>
      <c r="L1333" s="38">
        <v>0</v>
      </c>
      <c s="32">
        <f>ROUND(ROUND(L1333,2)*ROUND(G1333,3),2)</f>
      </c>
      <c s="36" t="s">
        <v>2482</v>
      </c>
      <c>
        <f>(M1333*21)/100</f>
      </c>
      <c t="s">
        <v>27</v>
      </c>
    </row>
    <row r="1334" spans="1:5" ht="25.5">
      <c r="A1334" s="35" t="s">
        <v>58</v>
      </c>
      <c r="E1334" s="39" t="s">
        <v>3964</v>
      </c>
    </row>
    <row r="1335" spans="1:5" ht="12.75">
      <c r="A1335" s="35" t="s">
        <v>59</v>
      </c>
      <c r="E1335" s="40" t="s">
        <v>5</v>
      </c>
    </row>
    <row r="1336" spans="1:5" ht="127.5">
      <c r="A1336" t="s">
        <v>60</v>
      </c>
      <c r="E1336" s="39" t="s">
        <v>3965</v>
      </c>
    </row>
    <row r="1337" spans="1:16" ht="12.75">
      <c r="A1337" t="s">
        <v>52</v>
      </c>
      <c s="34" t="s">
        <v>3966</v>
      </c>
      <c s="34" t="s">
        <v>3967</v>
      </c>
      <c s="35" t="s">
        <v>5</v>
      </c>
      <c s="6" t="s">
        <v>3968</v>
      </c>
      <c s="36" t="s">
        <v>373</v>
      </c>
      <c s="37">
        <v>1.226</v>
      </c>
      <c s="36">
        <v>0</v>
      </c>
      <c s="36">
        <f>ROUND(G1337*H1337,6)</f>
      </c>
      <c r="L1337" s="38">
        <v>0</v>
      </c>
      <c s="32">
        <f>ROUND(ROUND(L1337,2)*ROUND(G1337,3),2)</f>
      </c>
      <c s="36" t="s">
        <v>2482</v>
      </c>
      <c>
        <f>(M1337*21)/100</f>
      </c>
      <c t="s">
        <v>27</v>
      </c>
    </row>
    <row r="1338" spans="1:5" ht="38.25">
      <c r="A1338" s="35" t="s">
        <v>58</v>
      </c>
      <c r="E1338" s="39" t="s">
        <v>3969</v>
      </c>
    </row>
    <row r="1339" spans="1:5" ht="12.75">
      <c r="A1339" s="35" t="s">
        <v>59</v>
      </c>
      <c r="E1339" s="40" t="s">
        <v>5</v>
      </c>
    </row>
    <row r="1340" spans="1:5" ht="12.75">
      <c r="A1340" t="s">
        <v>60</v>
      </c>
      <c r="E1340" s="39" t="s">
        <v>5</v>
      </c>
    </row>
    <row r="1341" spans="1:13" ht="12.75">
      <c r="A1341" t="s">
        <v>49</v>
      </c>
      <c r="C1341" s="31" t="s">
        <v>3970</v>
      </c>
      <c r="E1341" s="33" t="s">
        <v>3971</v>
      </c>
      <c r="J1341" s="32">
        <f>0</f>
      </c>
      <c s="32">
        <f>0</f>
      </c>
      <c s="32">
        <f>0+L1342+L1346+L1350+L1354+L1358+L1362+L1366+L1370+L1374+L1378+L1382+L1386</f>
      </c>
      <c s="32">
        <f>0+M1342+M1346+M1350+M1354+M1358+M1362+M1366+M1370+M1374+M1378+M1382+M1386</f>
      </c>
    </row>
    <row r="1342" spans="1:16" ht="12.75">
      <c r="A1342" t="s">
        <v>52</v>
      </c>
      <c s="34" t="s">
        <v>3972</v>
      </c>
      <c s="34" t="s">
        <v>3973</v>
      </c>
      <c s="35" t="s">
        <v>5</v>
      </c>
      <c s="6" t="s">
        <v>3974</v>
      </c>
      <c s="36" t="s">
        <v>73</v>
      </c>
      <c s="37">
        <v>182.114</v>
      </c>
      <c s="36">
        <v>0</v>
      </c>
      <c s="36">
        <f>ROUND(G1342*H1342,6)</f>
      </c>
      <c r="L1342" s="38">
        <v>0</v>
      </c>
      <c s="32">
        <f>ROUND(ROUND(L1342,2)*ROUND(G1342,3),2)</f>
      </c>
      <c s="36" t="s">
        <v>350</v>
      </c>
      <c>
        <f>(M1342*21)/100</f>
      </c>
      <c t="s">
        <v>27</v>
      </c>
    </row>
    <row r="1343" spans="1:5" ht="12.75">
      <c r="A1343" s="35" t="s">
        <v>58</v>
      </c>
      <c r="E1343" s="39" t="s">
        <v>3974</v>
      </c>
    </row>
    <row r="1344" spans="1:5" ht="12.75">
      <c r="A1344" s="35" t="s">
        <v>59</v>
      </c>
      <c r="E1344" s="40" t="s">
        <v>5</v>
      </c>
    </row>
    <row r="1345" spans="1:5" ht="12.75">
      <c r="A1345" t="s">
        <v>60</v>
      </c>
      <c r="E1345" s="39" t="s">
        <v>5</v>
      </c>
    </row>
    <row r="1346" spans="1:16" ht="25.5">
      <c r="A1346" t="s">
        <v>52</v>
      </c>
      <c s="34" t="s">
        <v>3975</v>
      </c>
      <c s="34" t="s">
        <v>3976</v>
      </c>
      <c s="35" t="s">
        <v>5</v>
      </c>
      <c s="6" t="s">
        <v>3977</v>
      </c>
      <c s="36" t="s">
        <v>73</v>
      </c>
      <c s="37">
        <v>165.558</v>
      </c>
      <c s="36">
        <v>0</v>
      </c>
      <c s="36">
        <f>ROUND(G1346*H1346,6)</f>
      </c>
      <c r="L1346" s="38">
        <v>0</v>
      </c>
      <c s="32">
        <f>ROUND(ROUND(L1346,2)*ROUND(G1346,3),2)</f>
      </c>
      <c s="36" t="s">
        <v>2482</v>
      </c>
      <c>
        <f>(M1346*21)/100</f>
      </c>
      <c t="s">
        <v>27</v>
      </c>
    </row>
    <row r="1347" spans="1:5" ht="25.5">
      <c r="A1347" s="35" t="s">
        <v>58</v>
      </c>
      <c r="E1347" s="39" t="s">
        <v>3978</v>
      </c>
    </row>
    <row r="1348" spans="1:5" ht="63.75">
      <c r="A1348" s="35" t="s">
        <v>59</v>
      </c>
      <c r="E1348" s="40" t="s">
        <v>3979</v>
      </c>
    </row>
    <row r="1349" spans="1:5" ht="12.75">
      <c r="A1349" t="s">
        <v>60</v>
      </c>
      <c r="E1349" s="39" t="s">
        <v>5</v>
      </c>
    </row>
    <row r="1350" spans="1:16" ht="12.75">
      <c r="A1350" t="s">
        <v>52</v>
      </c>
      <c s="34" t="s">
        <v>3980</v>
      </c>
      <c s="34" t="s">
        <v>3981</v>
      </c>
      <c s="35" t="s">
        <v>5</v>
      </c>
      <c s="6" t="s">
        <v>3982</v>
      </c>
      <c s="36" t="s">
        <v>73</v>
      </c>
      <c s="37">
        <v>165.558</v>
      </c>
      <c s="36">
        <v>0</v>
      </c>
      <c s="36">
        <f>ROUND(G1350*H1350,6)</f>
      </c>
      <c r="L1350" s="38">
        <v>0</v>
      </c>
      <c s="32">
        <f>ROUND(ROUND(L1350,2)*ROUND(G1350,3),2)</f>
      </c>
      <c s="36" t="s">
        <v>2482</v>
      </c>
      <c>
        <f>(M1350*21)/100</f>
      </c>
      <c t="s">
        <v>27</v>
      </c>
    </row>
    <row r="1351" spans="1:5" ht="12.75">
      <c r="A1351" s="35" t="s">
        <v>58</v>
      </c>
      <c r="E1351" s="39" t="s">
        <v>3983</v>
      </c>
    </row>
    <row r="1352" spans="1:5" ht="63.75">
      <c r="A1352" s="35" t="s">
        <v>59</v>
      </c>
      <c r="E1352" s="40" t="s">
        <v>3984</v>
      </c>
    </row>
    <row r="1353" spans="1:5" ht="89.25">
      <c r="A1353" t="s">
        <v>60</v>
      </c>
      <c r="E1353" s="39" t="s">
        <v>3985</v>
      </c>
    </row>
    <row r="1354" spans="1:16" ht="12.75">
      <c r="A1354" t="s">
        <v>52</v>
      </c>
      <c s="34" t="s">
        <v>3986</v>
      </c>
      <c s="34" t="s">
        <v>3987</v>
      </c>
      <c s="35" t="s">
        <v>5</v>
      </c>
      <c s="6" t="s">
        <v>3988</v>
      </c>
      <c s="36" t="s">
        <v>80</v>
      </c>
      <c s="37">
        <v>101.2</v>
      </c>
      <c s="36">
        <v>0</v>
      </c>
      <c s="36">
        <f>ROUND(G1354*H1354,6)</f>
      </c>
      <c r="L1354" s="38">
        <v>0</v>
      </c>
      <c s="32">
        <f>ROUND(ROUND(L1354,2)*ROUND(G1354,3),2)</f>
      </c>
      <c s="36" t="s">
        <v>2482</v>
      </c>
      <c>
        <f>(M1354*21)/100</f>
      </c>
      <c t="s">
        <v>27</v>
      </c>
    </row>
    <row r="1355" spans="1:5" ht="25.5">
      <c r="A1355" s="35" t="s">
        <v>58</v>
      </c>
      <c r="E1355" s="39" t="s">
        <v>3989</v>
      </c>
    </row>
    <row r="1356" spans="1:5" ht="76.5">
      <c r="A1356" s="35" t="s">
        <v>59</v>
      </c>
      <c r="E1356" s="40" t="s">
        <v>3990</v>
      </c>
    </row>
    <row r="1357" spans="1:5" ht="51">
      <c r="A1357" t="s">
        <v>60</v>
      </c>
      <c r="E1357" s="39" t="s">
        <v>3991</v>
      </c>
    </row>
    <row r="1358" spans="1:16" ht="25.5">
      <c r="A1358" t="s">
        <v>52</v>
      </c>
      <c s="34" t="s">
        <v>3992</v>
      </c>
      <c s="34" t="s">
        <v>3993</v>
      </c>
      <c s="35" t="s">
        <v>5</v>
      </c>
      <c s="6" t="s">
        <v>3994</v>
      </c>
      <c s="36" t="s">
        <v>73</v>
      </c>
      <c s="37">
        <v>165.558</v>
      </c>
      <c s="36">
        <v>0</v>
      </c>
      <c s="36">
        <f>ROUND(G1358*H1358,6)</f>
      </c>
      <c r="L1358" s="38">
        <v>0</v>
      </c>
      <c s="32">
        <f>ROUND(ROUND(L1358,2)*ROUND(G1358,3),2)</f>
      </c>
      <c s="36" t="s">
        <v>2482</v>
      </c>
      <c>
        <f>(M1358*21)/100</f>
      </c>
      <c t="s">
        <v>27</v>
      </c>
    </row>
    <row r="1359" spans="1:5" ht="25.5">
      <c r="A1359" s="35" t="s">
        <v>58</v>
      </c>
      <c r="E1359" s="39" t="s">
        <v>3995</v>
      </c>
    </row>
    <row r="1360" spans="1:5" ht="127.5">
      <c r="A1360" s="35" t="s">
        <v>59</v>
      </c>
      <c r="E1360" s="40" t="s">
        <v>3996</v>
      </c>
    </row>
    <row r="1361" spans="1:5" ht="12.75">
      <c r="A1361" t="s">
        <v>60</v>
      </c>
      <c r="E1361" s="39" t="s">
        <v>3997</v>
      </c>
    </row>
    <row r="1362" spans="1:16" ht="25.5">
      <c r="A1362" t="s">
        <v>52</v>
      </c>
      <c s="34" t="s">
        <v>3998</v>
      </c>
      <c s="34" t="s">
        <v>3999</v>
      </c>
      <c s="35" t="s">
        <v>5</v>
      </c>
      <c s="6" t="s">
        <v>4000</v>
      </c>
      <c s="36" t="s">
        <v>73</v>
      </c>
      <c s="37">
        <v>165.558</v>
      </c>
      <c s="36">
        <v>0</v>
      </c>
      <c s="36">
        <f>ROUND(G1362*H1362,6)</f>
      </c>
      <c r="L1362" s="38">
        <v>0</v>
      </c>
      <c s="32">
        <f>ROUND(ROUND(L1362,2)*ROUND(G1362,3),2)</f>
      </c>
      <c s="36" t="s">
        <v>2482</v>
      </c>
      <c>
        <f>(M1362*21)/100</f>
      </c>
      <c t="s">
        <v>27</v>
      </c>
    </row>
    <row r="1363" spans="1:5" ht="25.5">
      <c r="A1363" s="35" t="s">
        <v>58</v>
      </c>
      <c r="E1363" s="39" t="s">
        <v>4001</v>
      </c>
    </row>
    <row r="1364" spans="1:5" ht="12.75">
      <c r="A1364" s="35" t="s">
        <v>59</v>
      </c>
      <c r="E1364" s="40" t="s">
        <v>5</v>
      </c>
    </row>
    <row r="1365" spans="1:5" ht="12.75">
      <c r="A1365" t="s">
        <v>60</v>
      </c>
      <c r="E1365" s="39" t="s">
        <v>3997</v>
      </c>
    </row>
    <row r="1366" spans="1:16" ht="12.75">
      <c r="A1366" t="s">
        <v>52</v>
      </c>
      <c s="34" t="s">
        <v>4002</v>
      </c>
      <c s="34" t="s">
        <v>4003</v>
      </c>
      <c s="35" t="s">
        <v>5</v>
      </c>
      <c s="6" t="s">
        <v>4004</v>
      </c>
      <c s="36" t="s">
        <v>80</v>
      </c>
      <c s="37">
        <v>15.4</v>
      </c>
      <c s="36">
        <v>0</v>
      </c>
      <c s="36">
        <f>ROUND(G1366*H1366,6)</f>
      </c>
      <c r="L1366" s="38">
        <v>0</v>
      </c>
      <c s="32">
        <f>ROUND(ROUND(L1366,2)*ROUND(G1366,3),2)</f>
      </c>
      <c s="36" t="s">
        <v>2482</v>
      </c>
      <c>
        <f>(M1366*21)/100</f>
      </c>
      <c t="s">
        <v>27</v>
      </c>
    </row>
    <row r="1367" spans="1:5" ht="12.75">
      <c r="A1367" s="35" t="s">
        <v>58</v>
      </c>
      <c r="E1367" s="39" t="s">
        <v>4005</v>
      </c>
    </row>
    <row r="1368" spans="1:5" ht="51">
      <c r="A1368" s="35" t="s">
        <v>59</v>
      </c>
      <c r="E1368" s="40" t="s">
        <v>4006</v>
      </c>
    </row>
    <row r="1369" spans="1:5" ht="38.25">
      <c r="A1369" t="s">
        <v>60</v>
      </c>
      <c r="E1369" s="39" t="s">
        <v>4007</v>
      </c>
    </row>
    <row r="1370" spans="1:16" ht="12.75">
      <c r="A1370" t="s">
        <v>52</v>
      </c>
      <c s="34" t="s">
        <v>4008</v>
      </c>
      <c s="34" t="s">
        <v>4009</v>
      </c>
      <c s="35" t="s">
        <v>5</v>
      </c>
      <c s="6" t="s">
        <v>4010</v>
      </c>
      <c s="36" t="s">
        <v>73</v>
      </c>
      <c s="37">
        <v>165.558</v>
      </c>
      <c s="36">
        <v>0</v>
      </c>
      <c s="36">
        <f>ROUND(G1370*H1370,6)</f>
      </c>
      <c r="L1370" s="38">
        <v>0</v>
      </c>
      <c s="32">
        <f>ROUND(ROUND(L1370,2)*ROUND(G1370,3),2)</f>
      </c>
      <c s="36" t="s">
        <v>2482</v>
      </c>
      <c>
        <f>(M1370*21)/100</f>
      </c>
      <c t="s">
        <v>27</v>
      </c>
    </row>
    <row r="1371" spans="1:5" ht="12.75">
      <c r="A1371" s="35" t="s">
        <v>58</v>
      </c>
      <c r="E1371" s="39" t="s">
        <v>4011</v>
      </c>
    </row>
    <row r="1372" spans="1:5" ht="63.75">
      <c r="A1372" s="35" t="s">
        <v>59</v>
      </c>
      <c r="E1372" s="40" t="s">
        <v>4012</v>
      </c>
    </row>
    <row r="1373" spans="1:5" ht="89.25">
      <c r="A1373" t="s">
        <v>60</v>
      </c>
      <c r="E1373" s="39" t="s">
        <v>3985</v>
      </c>
    </row>
    <row r="1374" spans="1:16" ht="12.75">
      <c r="A1374" t="s">
        <v>52</v>
      </c>
      <c s="34" t="s">
        <v>4013</v>
      </c>
      <c s="34" t="s">
        <v>4014</v>
      </c>
      <c s="35" t="s">
        <v>5</v>
      </c>
      <c s="6" t="s">
        <v>4015</v>
      </c>
      <c s="36" t="s">
        <v>80</v>
      </c>
      <c s="37">
        <v>101.2</v>
      </c>
      <c s="36">
        <v>0</v>
      </c>
      <c s="36">
        <f>ROUND(G1374*H1374,6)</f>
      </c>
      <c r="L1374" s="38">
        <v>0</v>
      </c>
      <c s="32">
        <f>ROUND(ROUND(L1374,2)*ROUND(G1374,3),2)</f>
      </c>
      <c s="36" t="s">
        <v>2482</v>
      </c>
      <c>
        <f>(M1374*21)/100</f>
      </c>
      <c t="s">
        <v>27</v>
      </c>
    </row>
    <row r="1375" spans="1:5" ht="12.75">
      <c r="A1375" s="35" t="s">
        <v>58</v>
      </c>
      <c r="E1375" s="39" t="s">
        <v>4016</v>
      </c>
    </row>
    <row r="1376" spans="1:5" ht="76.5">
      <c r="A1376" s="35" t="s">
        <v>59</v>
      </c>
      <c r="E1376" s="40" t="s">
        <v>4017</v>
      </c>
    </row>
    <row r="1377" spans="1:5" ht="38.25">
      <c r="A1377" t="s">
        <v>60</v>
      </c>
      <c r="E1377" s="39" t="s">
        <v>4007</v>
      </c>
    </row>
    <row r="1378" spans="1:16" ht="12.75">
      <c r="A1378" t="s">
        <v>52</v>
      </c>
      <c s="34" t="s">
        <v>4018</v>
      </c>
      <c s="34" t="s">
        <v>4019</v>
      </c>
      <c s="35" t="s">
        <v>5</v>
      </c>
      <c s="6" t="s">
        <v>4020</v>
      </c>
      <c s="36" t="s">
        <v>73</v>
      </c>
      <c s="37">
        <v>165.558</v>
      </c>
      <c s="36">
        <v>0</v>
      </c>
      <c s="36">
        <f>ROUND(G1378*H1378,6)</f>
      </c>
      <c r="L1378" s="38">
        <v>0</v>
      </c>
      <c s="32">
        <f>ROUND(ROUND(L1378,2)*ROUND(G1378,3),2)</f>
      </c>
      <c s="36" t="s">
        <v>2482</v>
      </c>
      <c>
        <f>(M1378*21)/100</f>
      </c>
      <c t="s">
        <v>27</v>
      </c>
    </row>
    <row r="1379" spans="1:5" ht="12.75">
      <c r="A1379" s="35" t="s">
        <v>58</v>
      </c>
      <c r="E1379" s="39" t="s">
        <v>4021</v>
      </c>
    </row>
    <row r="1380" spans="1:5" ht="63.75">
      <c r="A1380" s="35" t="s">
        <v>59</v>
      </c>
      <c r="E1380" s="40" t="s">
        <v>4022</v>
      </c>
    </row>
    <row r="1381" spans="1:5" ht="12.75">
      <c r="A1381" t="s">
        <v>60</v>
      </c>
      <c r="E1381" s="39" t="s">
        <v>5</v>
      </c>
    </row>
    <row r="1382" spans="1:16" ht="12.75">
      <c r="A1382" t="s">
        <v>52</v>
      </c>
      <c s="34" t="s">
        <v>4023</v>
      </c>
      <c s="34" t="s">
        <v>4024</v>
      </c>
      <c s="35" t="s">
        <v>5</v>
      </c>
      <c s="6" t="s">
        <v>4025</v>
      </c>
      <c s="36" t="s">
        <v>373</v>
      </c>
      <c s="37">
        <v>4.684</v>
      </c>
      <c s="36">
        <v>0</v>
      </c>
      <c s="36">
        <f>ROUND(G1382*H1382,6)</f>
      </c>
      <c r="L1382" s="38">
        <v>0</v>
      </c>
      <c s="32">
        <f>ROUND(ROUND(L1382,2)*ROUND(G1382,3),2)</f>
      </c>
      <c s="36" t="s">
        <v>2482</v>
      </c>
      <c>
        <f>(M1382*21)/100</f>
      </c>
      <c t="s">
        <v>27</v>
      </c>
    </row>
    <row r="1383" spans="1:5" ht="25.5">
      <c r="A1383" s="35" t="s">
        <v>58</v>
      </c>
      <c r="E1383" s="39" t="s">
        <v>4026</v>
      </c>
    </row>
    <row r="1384" spans="1:5" ht="12.75">
      <c r="A1384" s="35" t="s">
        <v>59</v>
      </c>
      <c r="E1384" s="40" t="s">
        <v>5</v>
      </c>
    </row>
    <row r="1385" spans="1:5" ht="127.5">
      <c r="A1385" t="s">
        <v>60</v>
      </c>
      <c r="E1385" s="39" t="s">
        <v>3260</v>
      </c>
    </row>
    <row r="1386" spans="1:16" ht="12.75">
      <c r="A1386" t="s">
        <v>52</v>
      </c>
      <c s="34" t="s">
        <v>4027</v>
      </c>
      <c s="34" t="s">
        <v>4028</v>
      </c>
      <c s="35" t="s">
        <v>5</v>
      </c>
      <c s="6" t="s">
        <v>4029</v>
      </c>
      <c s="36" t="s">
        <v>373</v>
      </c>
      <c s="37">
        <v>4.684</v>
      </c>
      <c s="36">
        <v>0</v>
      </c>
      <c s="36">
        <f>ROUND(G1386*H1386,6)</f>
      </c>
      <c r="L1386" s="38">
        <v>0</v>
      </c>
      <c s="32">
        <f>ROUND(ROUND(L1386,2)*ROUND(G1386,3),2)</f>
      </c>
      <c s="36" t="s">
        <v>2482</v>
      </c>
      <c>
        <f>(M1386*21)/100</f>
      </c>
      <c t="s">
        <v>27</v>
      </c>
    </row>
    <row r="1387" spans="1:5" ht="38.25">
      <c r="A1387" s="35" t="s">
        <v>58</v>
      </c>
      <c r="E1387" s="39" t="s">
        <v>4030</v>
      </c>
    </row>
    <row r="1388" spans="1:5" ht="12.75">
      <c r="A1388" s="35" t="s">
        <v>59</v>
      </c>
      <c r="E1388" s="40" t="s">
        <v>5</v>
      </c>
    </row>
    <row r="1389" spans="1:5" ht="12.75">
      <c r="A1389" t="s">
        <v>60</v>
      </c>
      <c r="E1389" s="39" t="s">
        <v>5</v>
      </c>
    </row>
    <row r="1390" spans="1:13" ht="12.75">
      <c r="A1390" t="s">
        <v>49</v>
      </c>
      <c r="C1390" s="31" t="s">
        <v>4031</v>
      </c>
      <c r="E1390" s="33" t="s">
        <v>4032</v>
      </c>
      <c r="J1390" s="32">
        <f>0</f>
      </c>
      <c s="32">
        <f>0</f>
      </c>
      <c s="32">
        <f>0+L1391+L1395+L1399+L1403+L1407+L1411+L1415+L1419+L1423+L1427+L1431</f>
      </c>
      <c s="32">
        <f>0+M1391+M1395+M1399+M1403+M1407+M1411+M1415+M1419+M1423+M1427+M1431</f>
      </c>
    </row>
    <row r="1391" spans="1:16" ht="12.75">
      <c r="A1391" t="s">
        <v>52</v>
      </c>
      <c s="34" t="s">
        <v>4033</v>
      </c>
      <c s="34" t="s">
        <v>4034</v>
      </c>
      <c s="35" t="s">
        <v>5</v>
      </c>
      <c s="6" t="s">
        <v>4035</v>
      </c>
      <c s="36" t="s">
        <v>73</v>
      </c>
      <c s="37">
        <v>313.42</v>
      </c>
      <c s="36">
        <v>0</v>
      </c>
      <c s="36">
        <f>ROUND(G1391*H1391,6)</f>
      </c>
      <c r="L1391" s="38">
        <v>0</v>
      </c>
      <c s="32">
        <f>ROUND(ROUND(L1391,2)*ROUND(G1391,3),2)</f>
      </c>
      <c s="36" t="s">
        <v>2482</v>
      </c>
      <c>
        <f>(M1391*21)/100</f>
      </c>
      <c t="s">
        <v>27</v>
      </c>
    </row>
    <row r="1392" spans="1:5" ht="12.75">
      <c r="A1392" s="35" t="s">
        <v>58</v>
      </c>
      <c r="E1392" s="39" t="s">
        <v>4036</v>
      </c>
    </row>
    <row r="1393" spans="1:5" ht="12.75">
      <c r="A1393" s="35" t="s">
        <v>59</v>
      </c>
      <c r="E1393" s="40" t="s">
        <v>5</v>
      </c>
    </row>
    <row r="1394" spans="1:5" ht="12.75">
      <c r="A1394" t="s">
        <v>60</v>
      </c>
      <c r="E1394" s="39" t="s">
        <v>5</v>
      </c>
    </row>
    <row r="1395" spans="1:16" ht="12.75">
      <c r="A1395" t="s">
        <v>52</v>
      </c>
      <c s="34" t="s">
        <v>4037</v>
      </c>
      <c s="34" t="s">
        <v>4038</v>
      </c>
      <c s="35" t="s">
        <v>5</v>
      </c>
      <c s="6" t="s">
        <v>4039</v>
      </c>
      <c s="36" t="s">
        <v>73</v>
      </c>
      <c s="37">
        <v>313.42</v>
      </c>
      <c s="36">
        <v>0</v>
      </c>
      <c s="36">
        <f>ROUND(G1395*H1395,6)</f>
      </c>
      <c r="L1395" s="38">
        <v>0</v>
      </c>
      <c s="32">
        <f>ROUND(ROUND(L1395,2)*ROUND(G1395,3),2)</f>
      </c>
      <c s="36" t="s">
        <v>2482</v>
      </c>
      <c>
        <f>(M1395*21)/100</f>
      </c>
      <c t="s">
        <v>27</v>
      </c>
    </row>
    <row r="1396" spans="1:5" ht="12.75">
      <c r="A1396" s="35" t="s">
        <v>58</v>
      </c>
      <c r="E1396" s="39" t="s">
        <v>4040</v>
      </c>
    </row>
    <row r="1397" spans="1:5" ht="12.75">
      <c r="A1397" s="35" t="s">
        <v>59</v>
      </c>
      <c r="E1397" s="40" t="s">
        <v>5</v>
      </c>
    </row>
    <row r="1398" spans="1:5" ht="12.75">
      <c r="A1398" t="s">
        <v>60</v>
      </c>
      <c r="E1398" s="39" t="s">
        <v>5</v>
      </c>
    </row>
    <row r="1399" spans="1:16" ht="12.75">
      <c r="A1399" t="s">
        <v>52</v>
      </c>
      <c s="34" t="s">
        <v>4041</v>
      </c>
      <c s="34" t="s">
        <v>4042</v>
      </c>
      <c s="35" t="s">
        <v>5</v>
      </c>
      <c s="6" t="s">
        <v>4043</v>
      </c>
      <c s="36" t="s">
        <v>73</v>
      </c>
      <c s="37">
        <v>76.36</v>
      </c>
      <c s="36">
        <v>0</v>
      </c>
      <c s="36">
        <f>ROUND(G1399*H1399,6)</f>
      </c>
      <c r="L1399" s="38">
        <v>0</v>
      </c>
      <c s="32">
        <f>ROUND(ROUND(L1399,2)*ROUND(G1399,3),2)</f>
      </c>
      <c s="36" t="s">
        <v>2482</v>
      </c>
      <c>
        <f>(M1399*21)/100</f>
      </c>
      <c t="s">
        <v>27</v>
      </c>
    </row>
    <row r="1400" spans="1:5" ht="12.75">
      <c r="A1400" s="35" t="s">
        <v>58</v>
      </c>
      <c r="E1400" s="39" t="s">
        <v>4044</v>
      </c>
    </row>
    <row r="1401" spans="1:5" ht="63.75">
      <c r="A1401" s="35" t="s">
        <v>59</v>
      </c>
      <c r="E1401" s="40" t="s">
        <v>4045</v>
      </c>
    </row>
    <row r="1402" spans="1:5" ht="12.75">
      <c r="A1402" t="s">
        <v>60</v>
      </c>
      <c r="E1402" s="39" t="s">
        <v>5</v>
      </c>
    </row>
    <row r="1403" spans="1:16" ht="12.75">
      <c r="A1403" t="s">
        <v>52</v>
      </c>
      <c s="34" t="s">
        <v>4046</v>
      </c>
      <c s="34" t="s">
        <v>4047</v>
      </c>
      <c s="35" t="s">
        <v>5</v>
      </c>
      <c s="6" t="s">
        <v>4048</v>
      </c>
      <c s="36" t="s">
        <v>73</v>
      </c>
      <c s="37">
        <v>76.36</v>
      </c>
      <c s="36">
        <v>0</v>
      </c>
      <c s="36">
        <f>ROUND(G1403*H1403,6)</f>
      </c>
      <c r="L1403" s="38">
        <v>0</v>
      </c>
      <c s="32">
        <f>ROUND(ROUND(L1403,2)*ROUND(G1403,3),2)</f>
      </c>
      <c s="36" t="s">
        <v>2482</v>
      </c>
      <c>
        <f>(M1403*21)/100</f>
      </c>
      <c t="s">
        <v>27</v>
      </c>
    </row>
    <row r="1404" spans="1:5" ht="25.5">
      <c r="A1404" s="35" t="s">
        <v>58</v>
      </c>
      <c r="E1404" s="39" t="s">
        <v>4049</v>
      </c>
    </row>
    <row r="1405" spans="1:5" ht="76.5">
      <c r="A1405" s="35" t="s">
        <v>59</v>
      </c>
      <c r="E1405" s="40" t="s">
        <v>4050</v>
      </c>
    </row>
    <row r="1406" spans="1:5" ht="12.75">
      <c r="A1406" t="s">
        <v>60</v>
      </c>
      <c r="E1406" s="39" t="s">
        <v>5</v>
      </c>
    </row>
    <row r="1407" spans="1:16" ht="12.75">
      <c r="A1407" t="s">
        <v>52</v>
      </c>
      <c s="34" t="s">
        <v>4051</v>
      </c>
      <c s="34" t="s">
        <v>4052</v>
      </c>
      <c s="35" t="s">
        <v>5</v>
      </c>
      <c s="6" t="s">
        <v>4053</v>
      </c>
      <c s="36" t="s">
        <v>73</v>
      </c>
      <c s="37">
        <v>549.199</v>
      </c>
      <c s="36">
        <v>0</v>
      </c>
      <c s="36">
        <f>ROUND(G1407*H1407,6)</f>
      </c>
      <c r="L1407" s="38">
        <v>0</v>
      </c>
      <c s="32">
        <f>ROUND(ROUND(L1407,2)*ROUND(G1407,3),2)</f>
      </c>
      <c s="36" t="s">
        <v>2482</v>
      </c>
      <c>
        <f>(M1407*21)/100</f>
      </c>
      <c t="s">
        <v>27</v>
      </c>
    </row>
    <row r="1408" spans="1:5" ht="25.5">
      <c r="A1408" s="35" t="s">
        <v>58</v>
      </c>
      <c r="E1408" s="39" t="s">
        <v>4054</v>
      </c>
    </row>
    <row r="1409" spans="1:5" ht="76.5">
      <c r="A1409" s="35" t="s">
        <v>59</v>
      </c>
      <c r="E1409" s="40" t="s">
        <v>4055</v>
      </c>
    </row>
    <row r="1410" spans="1:5" ht="12.75">
      <c r="A1410" t="s">
        <v>60</v>
      </c>
      <c r="E1410" s="39" t="s">
        <v>5</v>
      </c>
    </row>
    <row r="1411" spans="1:16" ht="25.5">
      <c r="A1411" t="s">
        <v>52</v>
      </c>
      <c s="34" t="s">
        <v>4056</v>
      </c>
      <c s="34" t="s">
        <v>4057</v>
      </c>
      <c s="35" t="s">
        <v>5</v>
      </c>
      <c s="6" t="s">
        <v>4058</v>
      </c>
      <c s="36" t="s">
        <v>73</v>
      </c>
      <c s="37">
        <v>549.199</v>
      </c>
      <c s="36">
        <v>0</v>
      </c>
      <c s="36">
        <f>ROUND(G1411*H1411,6)</f>
      </c>
      <c r="L1411" s="38">
        <v>0</v>
      </c>
      <c s="32">
        <f>ROUND(ROUND(L1411,2)*ROUND(G1411,3),2)</f>
      </c>
      <c s="36" t="s">
        <v>2482</v>
      </c>
      <c>
        <f>(M1411*21)/100</f>
      </c>
      <c t="s">
        <v>27</v>
      </c>
    </row>
    <row r="1412" spans="1:5" ht="25.5">
      <c r="A1412" s="35" t="s">
        <v>58</v>
      </c>
      <c r="E1412" s="39" t="s">
        <v>4059</v>
      </c>
    </row>
    <row r="1413" spans="1:5" ht="76.5">
      <c r="A1413" s="35" t="s">
        <v>59</v>
      </c>
      <c r="E1413" s="40" t="s">
        <v>4055</v>
      </c>
    </row>
    <row r="1414" spans="1:5" ht="12.75">
      <c r="A1414" t="s">
        <v>60</v>
      </c>
      <c r="E1414" s="39" t="s">
        <v>5</v>
      </c>
    </row>
    <row r="1415" spans="1:16" ht="12.75">
      <c r="A1415" t="s">
        <v>52</v>
      </c>
      <c s="34" t="s">
        <v>4060</v>
      </c>
      <c s="34" t="s">
        <v>4061</v>
      </c>
      <c s="35" t="s">
        <v>5</v>
      </c>
      <c s="6" t="s">
        <v>4062</v>
      </c>
      <c s="36" t="s">
        <v>73</v>
      </c>
      <c s="37">
        <v>109.16</v>
      </c>
      <c s="36">
        <v>0</v>
      </c>
      <c s="36">
        <f>ROUND(G1415*H1415,6)</f>
      </c>
      <c r="L1415" s="38">
        <v>0</v>
      </c>
      <c s="32">
        <f>ROUND(ROUND(L1415,2)*ROUND(G1415,3),2)</f>
      </c>
      <c s="36" t="s">
        <v>2482</v>
      </c>
      <c>
        <f>(M1415*21)/100</f>
      </c>
      <c t="s">
        <v>27</v>
      </c>
    </row>
    <row r="1416" spans="1:5" ht="12.75">
      <c r="A1416" s="35" t="s">
        <v>58</v>
      </c>
      <c r="E1416" s="39" t="s">
        <v>4063</v>
      </c>
    </row>
    <row r="1417" spans="1:5" ht="102">
      <c r="A1417" s="35" t="s">
        <v>59</v>
      </c>
      <c r="E1417" s="40" t="s">
        <v>4064</v>
      </c>
    </row>
    <row r="1418" spans="1:5" ht="12.75">
      <c r="A1418" t="s">
        <v>60</v>
      </c>
      <c r="E1418" s="39" t="s">
        <v>5</v>
      </c>
    </row>
    <row r="1419" spans="1:16" ht="12.75">
      <c r="A1419" t="s">
        <v>52</v>
      </c>
      <c s="34" t="s">
        <v>4065</v>
      </c>
      <c s="34" t="s">
        <v>4066</v>
      </c>
      <c s="35" t="s">
        <v>5</v>
      </c>
      <c s="6" t="s">
        <v>4067</v>
      </c>
      <c s="36" t="s">
        <v>80</v>
      </c>
      <c s="37">
        <v>108.23</v>
      </c>
      <c s="36">
        <v>0</v>
      </c>
      <c s="36">
        <f>ROUND(G1419*H1419,6)</f>
      </c>
      <c r="L1419" s="38">
        <v>0</v>
      </c>
      <c s="32">
        <f>ROUND(ROUND(L1419,2)*ROUND(G1419,3),2)</f>
      </c>
      <c s="36" t="s">
        <v>2482</v>
      </c>
      <c>
        <f>(M1419*21)/100</f>
      </c>
      <c t="s">
        <v>27</v>
      </c>
    </row>
    <row r="1420" spans="1:5" ht="12.75">
      <c r="A1420" s="35" t="s">
        <v>58</v>
      </c>
      <c r="E1420" s="39" t="s">
        <v>4068</v>
      </c>
    </row>
    <row r="1421" spans="1:5" ht="127.5">
      <c r="A1421" s="35" t="s">
        <v>59</v>
      </c>
      <c r="E1421" s="40" t="s">
        <v>4069</v>
      </c>
    </row>
    <row r="1422" spans="1:5" ht="25.5">
      <c r="A1422" t="s">
        <v>60</v>
      </c>
      <c r="E1422" s="39" t="s">
        <v>4070</v>
      </c>
    </row>
    <row r="1423" spans="1:16" ht="12.75">
      <c r="A1423" t="s">
        <v>52</v>
      </c>
      <c s="34" t="s">
        <v>4071</v>
      </c>
      <c s="34" t="s">
        <v>4072</v>
      </c>
      <c s="35" t="s">
        <v>5</v>
      </c>
      <c s="6" t="s">
        <v>4073</v>
      </c>
      <c s="36" t="s">
        <v>73</v>
      </c>
      <c s="37">
        <v>109.16</v>
      </c>
      <c s="36">
        <v>0</v>
      </c>
      <c s="36">
        <f>ROUND(G1423*H1423,6)</f>
      </c>
      <c r="L1423" s="38">
        <v>0</v>
      </c>
      <c s="32">
        <f>ROUND(ROUND(L1423,2)*ROUND(G1423,3),2)</f>
      </c>
      <c s="36" t="s">
        <v>2482</v>
      </c>
      <c>
        <f>(M1423*21)/100</f>
      </c>
      <c t="s">
        <v>27</v>
      </c>
    </row>
    <row r="1424" spans="1:5" ht="25.5">
      <c r="A1424" s="35" t="s">
        <v>58</v>
      </c>
      <c r="E1424" s="39" t="s">
        <v>4074</v>
      </c>
    </row>
    <row r="1425" spans="1:5" ht="102">
      <c r="A1425" s="35" t="s">
        <v>59</v>
      </c>
      <c r="E1425" s="40" t="s">
        <v>4075</v>
      </c>
    </row>
    <row r="1426" spans="1:5" ht="12.75">
      <c r="A1426" t="s">
        <v>60</v>
      </c>
      <c r="E1426" s="39" t="s">
        <v>5</v>
      </c>
    </row>
    <row r="1427" spans="1:16" ht="12.75">
      <c r="A1427" t="s">
        <v>52</v>
      </c>
      <c s="34" t="s">
        <v>4076</v>
      </c>
      <c s="34" t="s">
        <v>4077</v>
      </c>
      <c s="35" t="s">
        <v>5</v>
      </c>
      <c s="6" t="s">
        <v>4078</v>
      </c>
      <c s="36" t="s">
        <v>73</v>
      </c>
      <c s="37">
        <v>32.8</v>
      </c>
      <c s="36">
        <v>0</v>
      </c>
      <c s="36">
        <f>ROUND(G1427*H1427,6)</f>
      </c>
      <c r="L1427" s="38">
        <v>0</v>
      </c>
      <c s="32">
        <f>ROUND(ROUND(L1427,2)*ROUND(G1427,3),2)</f>
      </c>
      <c s="36" t="s">
        <v>2482</v>
      </c>
      <c>
        <f>(M1427*21)/100</f>
      </c>
      <c t="s">
        <v>27</v>
      </c>
    </row>
    <row r="1428" spans="1:5" ht="25.5">
      <c r="A1428" s="35" t="s">
        <v>58</v>
      </c>
      <c r="E1428" s="39" t="s">
        <v>4079</v>
      </c>
    </row>
    <row r="1429" spans="1:5" ht="63.75">
      <c r="A1429" s="35" t="s">
        <v>59</v>
      </c>
      <c r="E1429" s="40" t="s">
        <v>4080</v>
      </c>
    </row>
    <row r="1430" spans="1:5" ht="12.75">
      <c r="A1430" t="s">
        <v>60</v>
      </c>
      <c r="E1430" s="39" t="s">
        <v>5</v>
      </c>
    </row>
    <row r="1431" spans="1:16" ht="12.75">
      <c r="A1431" t="s">
        <v>52</v>
      </c>
      <c s="34" t="s">
        <v>4081</v>
      </c>
      <c s="34" t="s">
        <v>4082</v>
      </c>
      <c s="35" t="s">
        <v>5</v>
      </c>
      <c s="6" t="s">
        <v>4083</v>
      </c>
      <c s="36" t="s">
        <v>73</v>
      </c>
      <c s="37">
        <v>32.8</v>
      </c>
      <c s="36">
        <v>0</v>
      </c>
      <c s="36">
        <f>ROUND(G1431*H1431,6)</f>
      </c>
      <c r="L1431" s="38">
        <v>0</v>
      </c>
      <c s="32">
        <f>ROUND(ROUND(L1431,2)*ROUND(G1431,3),2)</f>
      </c>
      <c s="36" t="s">
        <v>2482</v>
      </c>
      <c>
        <f>(M1431*21)/100</f>
      </c>
      <c t="s">
        <v>27</v>
      </c>
    </row>
    <row r="1432" spans="1:5" ht="12.75">
      <c r="A1432" s="35" t="s">
        <v>58</v>
      </c>
      <c r="E1432" s="39" t="s">
        <v>4084</v>
      </c>
    </row>
    <row r="1433" spans="1:5" ht="76.5">
      <c r="A1433" s="35" t="s">
        <v>59</v>
      </c>
      <c r="E1433" s="40" t="s">
        <v>4085</v>
      </c>
    </row>
    <row r="1434" spans="1:5" ht="12.75">
      <c r="A1434" t="s">
        <v>60</v>
      </c>
      <c r="E1434" s="39" t="s">
        <v>5</v>
      </c>
    </row>
    <row r="1435" spans="1:13" ht="12.75">
      <c r="A1435" t="s">
        <v>49</v>
      </c>
      <c r="C1435" s="31" t="s">
        <v>4086</v>
      </c>
      <c r="E1435" s="33" t="s">
        <v>4087</v>
      </c>
      <c r="J1435" s="32">
        <f>0</f>
      </c>
      <c s="32">
        <f>0</f>
      </c>
      <c s="32">
        <f>0+L1436+L1440+L1444</f>
      </c>
      <c s="32">
        <f>0+M1436+M1440+M1444</f>
      </c>
    </row>
    <row r="1436" spans="1:16" ht="12.75">
      <c r="A1436" t="s">
        <v>52</v>
      </c>
      <c s="34" t="s">
        <v>4088</v>
      </c>
      <c s="34" t="s">
        <v>4089</v>
      </c>
      <c s="35" t="s">
        <v>5</v>
      </c>
      <c s="6" t="s">
        <v>4090</v>
      </c>
      <c s="36" t="s">
        <v>73</v>
      </c>
      <c s="37">
        <v>1970.889</v>
      </c>
      <c s="36">
        <v>0</v>
      </c>
      <c s="36">
        <f>ROUND(G1436*H1436,6)</f>
      </c>
      <c r="L1436" s="38">
        <v>0</v>
      </c>
      <c s="32">
        <f>ROUND(ROUND(L1436,2)*ROUND(G1436,3),2)</f>
      </c>
      <c s="36" t="s">
        <v>2482</v>
      </c>
      <c>
        <f>(M1436*21)/100</f>
      </c>
      <c t="s">
        <v>27</v>
      </c>
    </row>
    <row r="1437" spans="1:5" ht="12.75">
      <c r="A1437" s="35" t="s">
        <v>58</v>
      </c>
      <c r="E1437" s="39" t="s">
        <v>4091</v>
      </c>
    </row>
    <row r="1438" spans="1:5" ht="12.75">
      <c r="A1438" s="35" t="s">
        <v>59</v>
      </c>
      <c r="E1438" s="40" t="s">
        <v>5</v>
      </c>
    </row>
    <row r="1439" spans="1:5" ht="12.75">
      <c r="A1439" t="s">
        <v>60</v>
      </c>
      <c r="E1439" s="39" t="s">
        <v>5</v>
      </c>
    </row>
    <row r="1440" spans="1:16" ht="12.75">
      <c r="A1440" t="s">
        <v>52</v>
      </c>
      <c s="34" t="s">
        <v>4092</v>
      </c>
      <c s="34" t="s">
        <v>4093</v>
      </c>
      <c s="35" t="s">
        <v>5</v>
      </c>
      <c s="6" t="s">
        <v>4094</v>
      </c>
      <c s="36" t="s">
        <v>73</v>
      </c>
      <c s="37">
        <v>1970.889</v>
      </c>
      <c s="36">
        <v>0</v>
      </c>
      <c s="36">
        <f>ROUND(G1440*H1440,6)</f>
      </c>
      <c r="L1440" s="38">
        <v>0</v>
      </c>
      <c s="32">
        <f>ROUND(ROUND(L1440,2)*ROUND(G1440,3),2)</f>
      </c>
      <c s="36" t="s">
        <v>2482</v>
      </c>
      <c>
        <f>(M1440*21)/100</f>
      </c>
      <c t="s">
        <v>27</v>
      </c>
    </row>
    <row r="1441" spans="1:5" ht="25.5">
      <c r="A1441" s="35" t="s">
        <v>58</v>
      </c>
      <c r="E1441" s="39" t="s">
        <v>4095</v>
      </c>
    </row>
    <row r="1442" spans="1:5" ht="12.75">
      <c r="A1442" s="35" t="s">
        <v>59</v>
      </c>
      <c r="E1442" s="40" t="s">
        <v>5</v>
      </c>
    </row>
    <row r="1443" spans="1:5" ht="12.75">
      <c r="A1443" t="s">
        <v>60</v>
      </c>
      <c r="E1443" s="39" t="s">
        <v>5</v>
      </c>
    </row>
    <row r="1444" spans="1:16" ht="25.5">
      <c r="A1444" t="s">
        <v>52</v>
      </c>
      <c s="34" t="s">
        <v>4096</v>
      </c>
      <c s="34" t="s">
        <v>4097</v>
      </c>
      <c s="35" t="s">
        <v>5</v>
      </c>
      <c s="6" t="s">
        <v>4098</v>
      </c>
      <c s="36" t="s">
        <v>73</v>
      </c>
      <c s="37">
        <v>1970.889</v>
      </c>
      <c s="36">
        <v>0</v>
      </c>
      <c s="36">
        <f>ROUND(G1444*H1444,6)</f>
      </c>
      <c r="L1444" s="38">
        <v>0</v>
      </c>
      <c s="32">
        <f>ROUND(ROUND(L1444,2)*ROUND(G1444,3),2)</f>
      </c>
      <c s="36" t="s">
        <v>2482</v>
      </c>
      <c>
        <f>(M1444*21)/100</f>
      </c>
      <c t="s">
        <v>27</v>
      </c>
    </row>
    <row r="1445" spans="1:5" ht="25.5">
      <c r="A1445" s="35" t="s">
        <v>58</v>
      </c>
      <c r="E1445" s="39" t="s">
        <v>4099</v>
      </c>
    </row>
    <row r="1446" spans="1:5" ht="255">
      <c r="A1446" s="35" t="s">
        <v>59</v>
      </c>
      <c r="E1446" s="40" t="s">
        <v>4100</v>
      </c>
    </row>
    <row r="1447" spans="1:5" ht="12.75">
      <c r="A1447" t="s">
        <v>60</v>
      </c>
      <c r="E1447" s="39" t="s">
        <v>5</v>
      </c>
    </row>
    <row r="1448" spans="1:13" ht="12.75">
      <c r="A1448" t="s">
        <v>49</v>
      </c>
      <c r="C1448" s="31" t="s">
        <v>126</v>
      </c>
      <c r="E1448" s="33" t="s">
        <v>2322</v>
      </c>
      <c r="J1448" s="32">
        <f>0</f>
      </c>
      <c s="32">
        <f>0</f>
      </c>
      <c s="32">
        <f>0+L1449+L1453+L1457+L1461+L1465+L1469+L1473</f>
      </c>
      <c s="32">
        <f>0+M1449+M1453+M1457+M1461+M1465+M1469+M1473</f>
      </c>
    </row>
    <row r="1449" spans="1:16" ht="12.75">
      <c r="A1449" t="s">
        <v>52</v>
      </c>
      <c s="34" t="s">
        <v>4101</v>
      </c>
      <c s="34" t="s">
        <v>4102</v>
      </c>
      <c s="35" t="s">
        <v>5</v>
      </c>
      <c s="6" t="s">
        <v>4103</v>
      </c>
      <c s="36" t="s">
        <v>85</v>
      </c>
      <c s="37">
        <v>5</v>
      </c>
      <c s="36">
        <v>0</v>
      </c>
      <c s="36">
        <f>ROUND(G1449*H1449,6)</f>
      </c>
      <c r="L1449" s="38">
        <v>0</v>
      </c>
      <c s="32">
        <f>ROUND(ROUND(L1449,2)*ROUND(G1449,3),2)</f>
      </c>
      <c s="36" t="s">
        <v>350</v>
      </c>
      <c>
        <f>(M1449*21)/100</f>
      </c>
      <c t="s">
        <v>27</v>
      </c>
    </row>
    <row r="1450" spans="1:5" ht="12.75">
      <c r="A1450" s="35" t="s">
        <v>58</v>
      </c>
      <c r="E1450" s="39" t="s">
        <v>4103</v>
      </c>
    </row>
    <row r="1451" spans="1:5" ht="12.75">
      <c r="A1451" s="35" t="s">
        <v>59</v>
      </c>
      <c r="E1451" s="40" t="s">
        <v>5</v>
      </c>
    </row>
    <row r="1452" spans="1:5" ht="12.75">
      <c r="A1452" t="s">
        <v>60</v>
      </c>
      <c r="E1452" s="39" t="s">
        <v>5</v>
      </c>
    </row>
    <row r="1453" spans="1:16" ht="25.5">
      <c r="A1453" t="s">
        <v>52</v>
      </c>
      <c s="34" t="s">
        <v>4104</v>
      </c>
      <c s="34" t="s">
        <v>4105</v>
      </c>
      <c s="35" t="s">
        <v>5</v>
      </c>
      <c s="6" t="s">
        <v>4106</v>
      </c>
      <c s="36" t="s">
        <v>73</v>
      </c>
      <c s="37">
        <v>640</v>
      </c>
      <c s="36">
        <v>0</v>
      </c>
      <c s="36">
        <f>ROUND(G1453*H1453,6)</f>
      </c>
      <c r="L1453" s="38">
        <v>0</v>
      </c>
      <c s="32">
        <f>ROUND(ROUND(L1453,2)*ROUND(G1453,3),2)</f>
      </c>
      <c s="36" t="s">
        <v>2482</v>
      </c>
      <c>
        <f>(M1453*21)/100</f>
      </c>
      <c t="s">
        <v>27</v>
      </c>
    </row>
    <row r="1454" spans="1:5" ht="25.5">
      <c r="A1454" s="35" t="s">
        <v>58</v>
      </c>
      <c r="E1454" s="39" t="s">
        <v>4107</v>
      </c>
    </row>
    <row r="1455" spans="1:5" ht="12.75">
      <c r="A1455" s="35" t="s">
        <v>59</v>
      </c>
      <c r="E1455" s="40" t="s">
        <v>5</v>
      </c>
    </row>
    <row r="1456" spans="1:5" ht="63.75">
      <c r="A1456" t="s">
        <v>60</v>
      </c>
      <c r="E1456" s="39" t="s">
        <v>4108</v>
      </c>
    </row>
    <row r="1457" spans="1:16" ht="25.5">
      <c r="A1457" t="s">
        <v>52</v>
      </c>
      <c s="34" t="s">
        <v>4109</v>
      </c>
      <c s="34" t="s">
        <v>4110</v>
      </c>
      <c s="35" t="s">
        <v>5</v>
      </c>
      <c s="6" t="s">
        <v>4111</v>
      </c>
      <c s="36" t="s">
        <v>73</v>
      </c>
      <c s="37">
        <v>115200</v>
      </c>
      <c s="36">
        <v>0</v>
      </c>
      <c s="36">
        <f>ROUND(G1457*H1457,6)</f>
      </c>
      <c r="L1457" s="38">
        <v>0</v>
      </c>
      <c s="32">
        <f>ROUND(ROUND(L1457,2)*ROUND(G1457,3),2)</f>
      </c>
      <c s="36" t="s">
        <v>2482</v>
      </c>
      <c>
        <f>(M1457*21)/100</f>
      </c>
      <c t="s">
        <v>27</v>
      </c>
    </row>
    <row r="1458" spans="1:5" ht="38.25">
      <c r="A1458" s="35" t="s">
        <v>58</v>
      </c>
      <c r="E1458" s="39" t="s">
        <v>4112</v>
      </c>
    </row>
    <row r="1459" spans="1:5" ht="12.75">
      <c r="A1459" s="35" t="s">
        <v>59</v>
      </c>
      <c r="E1459" s="40" t="s">
        <v>5</v>
      </c>
    </row>
    <row r="1460" spans="1:5" ht="63.75">
      <c r="A1460" t="s">
        <v>60</v>
      </c>
      <c r="E1460" s="39" t="s">
        <v>4108</v>
      </c>
    </row>
    <row r="1461" spans="1:16" ht="25.5">
      <c r="A1461" t="s">
        <v>52</v>
      </c>
      <c s="34" t="s">
        <v>4113</v>
      </c>
      <c s="34" t="s">
        <v>4114</v>
      </c>
      <c s="35" t="s">
        <v>5</v>
      </c>
      <c s="6" t="s">
        <v>4115</v>
      </c>
      <c s="36" t="s">
        <v>73</v>
      </c>
      <c s="37">
        <v>640</v>
      </c>
      <c s="36">
        <v>0</v>
      </c>
      <c s="36">
        <f>ROUND(G1461*H1461,6)</f>
      </c>
      <c r="L1461" s="38">
        <v>0</v>
      </c>
      <c s="32">
        <f>ROUND(ROUND(L1461,2)*ROUND(G1461,3),2)</f>
      </c>
      <c s="36" t="s">
        <v>2482</v>
      </c>
      <c>
        <f>(M1461*21)/100</f>
      </c>
      <c t="s">
        <v>27</v>
      </c>
    </row>
    <row r="1462" spans="1:5" ht="25.5">
      <c r="A1462" s="35" t="s">
        <v>58</v>
      </c>
      <c r="E1462" s="39" t="s">
        <v>4116</v>
      </c>
    </row>
    <row r="1463" spans="1:5" ht="12.75">
      <c r="A1463" s="35" t="s">
        <v>59</v>
      </c>
      <c r="E1463" s="40" t="s">
        <v>5</v>
      </c>
    </row>
    <row r="1464" spans="1:5" ht="25.5">
      <c r="A1464" t="s">
        <v>60</v>
      </c>
      <c r="E1464" s="39" t="s">
        <v>4117</v>
      </c>
    </row>
    <row r="1465" spans="1:16" ht="25.5">
      <c r="A1465" t="s">
        <v>52</v>
      </c>
      <c s="34" t="s">
        <v>4118</v>
      </c>
      <c s="34" t="s">
        <v>4119</v>
      </c>
      <c s="35" t="s">
        <v>5</v>
      </c>
      <c s="6" t="s">
        <v>4120</v>
      </c>
      <c s="36" t="s">
        <v>73</v>
      </c>
      <c s="37">
        <v>550</v>
      </c>
      <c s="36">
        <v>0</v>
      </c>
      <c s="36">
        <f>ROUND(G1465*H1465,6)</f>
      </c>
      <c r="L1465" s="38">
        <v>0</v>
      </c>
      <c s="32">
        <f>ROUND(ROUND(L1465,2)*ROUND(G1465,3),2)</f>
      </c>
      <c s="36" t="s">
        <v>2482</v>
      </c>
      <c>
        <f>(M1465*21)/100</f>
      </c>
      <c t="s">
        <v>27</v>
      </c>
    </row>
    <row r="1466" spans="1:5" ht="25.5">
      <c r="A1466" s="35" t="s">
        <v>58</v>
      </c>
      <c r="E1466" s="39" t="s">
        <v>4121</v>
      </c>
    </row>
    <row r="1467" spans="1:5" ht="12.75">
      <c r="A1467" s="35" t="s">
        <v>59</v>
      </c>
      <c r="E1467" s="40" t="s">
        <v>5</v>
      </c>
    </row>
    <row r="1468" spans="1:5" ht="63.75">
      <c r="A1468" t="s">
        <v>60</v>
      </c>
      <c r="E1468" s="39" t="s">
        <v>4122</v>
      </c>
    </row>
    <row r="1469" spans="1:16" ht="12.75">
      <c r="A1469" t="s">
        <v>52</v>
      </c>
      <c s="34" t="s">
        <v>4123</v>
      </c>
      <c s="34" t="s">
        <v>4124</v>
      </c>
      <c s="35" t="s">
        <v>5</v>
      </c>
      <c s="6" t="s">
        <v>4125</v>
      </c>
      <c s="36" t="s">
        <v>73</v>
      </c>
      <c s="37">
        <v>550</v>
      </c>
      <c s="36">
        <v>0</v>
      </c>
      <c s="36">
        <f>ROUND(G1469*H1469,6)</f>
      </c>
      <c r="L1469" s="38">
        <v>0</v>
      </c>
      <c s="32">
        <f>ROUND(ROUND(L1469,2)*ROUND(G1469,3),2)</f>
      </c>
      <c s="36" t="s">
        <v>2482</v>
      </c>
      <c>
        <f>(M1469*21)/100</f>
      </c>
      <c t="s">
        <v>27</v>
      </c>
    </row>
    <row r="1470" spans="1:5" ht="25.5">
      <c r="A1470" s="35" t="s">
        <v>58</v>
      </c>
      <c r="E1470" s="39" t="s">
        <v>4126</v>
      </c>
    </row>
    <row r="1471" spans="1:5" ht="12.75">
      <c r="A1471" s="35" t="s">
        <v>59</v>
      </c>
      <c r="E1471" s="40" t="s">
        <v>5</v>
      </c>
    </row>
    <row r="1472" spans="1:5" ht="242.25">
      <c r="A1472" t="s">
        <v>60</v>
      </c>
      <c r="E1472" s="39" t="s">
        <v>4127</v>
      </c>
    </row>
    <row r="1473" spans="1:16" ht="12.75">
      <c r="A1473" t="s">
        <v>52</v>
      </c>
      <c s="34" t="s">
        <v>4128</v>
      </c>
      <c s="34" t="s">
        <v>4129</v>
      </c>
      <c s="35" t="s">
        <v>5</v>
      </c>
      <c s="6" t="s">
        <v>4130</v>
      </c>
      <c s="36" t="s">
        <v>85</v>
      </c>
      <c s="37">
        <v>5</v>
      </c>
      <c s="36">
        <v>0</v>
      </c>
      <c s="36">
        <f>ROUND(G1473*H1473,6)</f>
      </c>
      <c r="L1473" s="38">
        <v>0</v>
      </c>
      <c s="32">
        <f>ROUND(ROUND(L1473,2)*ROUND(G1473,3),2)</f>
      </c>
      <c s="36" t="s">
        <v>350</v>
      </c>
      <c>
        <f>(M1473*21)/100</f>
      </c>
      <c t="s">
        <v>27</v>
      </c>
    </row>
    <row r="1474" spans="1:5" ht="12.75">
      <c r="A1474" s="35" t="s">
        <v>58</v>
      </c>
      <c r="E1474" s="39" t="s">
        <v>4131</v>
      </c>
    </row>
    <row r="1475" spans="1:5" ht="12.75">
      <c r="A1475" s="35" t="s">
        <v>59</v>
      </c>
      <c r="E1475" s="40" t="s">
        <v>5</v>
      </c>
    </row>
    <row r="1476" spans="1:5" ht="102">
      <c r="A1476" t="s">
        <v>60</v>
      </c>
      <c r="E1476" s="39" t="s">
        <v>4132</v>
      </c>
    </row>
    <row r="1477" spans="1:13" ht="12.75">
      <c r="A1477" t="s">
        <v>49</v>
      </c>
      <c r="C1477" s="31" t="s">
        <v>367</v>
      </c>
      <c r="E1477" s="33" t="s">
        <v>368</v>
      </c>
      <c r="J1477" s="32">
        <f>0</f>
      </c>
      <c s="32">
        <f>0</f>
      </c>
      <c s="32">
        <f>0+L1478</f>
      </c>
      <c s="32">
        <f>0+M1478</f>
      </c>
    </row>
    <row r="1478" spans="1:16" ht="38.25">
      <c r="A1478" t="s">
        <v>52</v>
      </c>
      <c s="34" t="s">
        <v>4133</v>
      </c>
      <c s="34" t="s">
        <v>593</v>
      </c>
      <c s="35" t="s">
        <v>594</v>
      </c>
      <c s="6" t="s">
        <v>595</v>
      </c>
      <c s="36" t="s">
        <v>373</v>
      </c>
      <c s="37">
        <v>774</v>
      </c>
      <c s="36">
        <v>0</v>
      </c>
      <c s="36">
        <f>ROUND(G1478*H1478,6)</f>
      </c>
      <c r="L1478" s="38">
        <v>0</v>
      </c>
      <c s="32">
        <f>ROUND(ROUND(L1478,2)*ROUND(G1478,3),2)</f>
      </c>
      <c s="36" t="s">
        <v>350</v>
      </c>
      <c>
        <f>(M1478*21)/100</f>
      </c>
      <c t="s">
        <v>27</v>
      </c>
    </row>
    <row r="1479" spans="1:5" ht="25.5">
      <c r="A1479" s="35" t="s">
        <v>58</v>
      </c>
      <c r="E1479" s="39" t="s">
        <v>2650</v>
      </c>
    </row>
    <row r="1480" spans="1:5" ht="63.75">
      <c r="A1480" s="35" t="s">
        <v>59</v>
      </c>
      <c r="E1480" s="40" t="s">
        <v>4134</v>
      </c>
    </row>
    <row r="1481" spans="1:5" ht="12.75">
      <c r="A1481" t="s">
        <v>60</v>
      </c>
      <c r="E1481" s="39" t="s">
        <v>5</v>
      </c>
    </row>
    <row r="1482" spans="1:13" ht="12.75">
      <c r="A1482" t="s">
        <v>49</v>
      </c>
      <c r="C1482" s="31" t="s">
        <v>2652</v>
      </c>
      <c r="E1482" s="33" t="s">
        <v>2653</v>
      </c>
      <c r="J1482" s="32">
        <f>0</f>
      </c>
      <c s="32">
        <f>0</f>
      </c>
      <c s="32">
        <f>0+L1483</f>
      </c>
      <c s="32">
        <f>0+M1483</f>
      </c>
    </row>
    <row r="1483" spans="1:16" ht="12.75">
      <c r="A1483" t="s">
        <v>52</v>
      </c>
      <c s="34" t="s">
        <v>4135</v>
      </c>
      <c s="34" t="s">
        <v>4136</v>
      </c>
      <c s="35" t="s">
        <v>5</v>
      </c>
      <c s="6" t="s">
        <v>4137</v>
      </c>
      <c s="36" t="s">
        <v>373</v>
      </c>
      <c s="37">
        <v>880.753</v>
      </c>
      <c s="36">
        <v>0</v>
      </c>
      <c s="36">
        <f>ROUND(G1483*H1483,6)</f>
      </c>
      <c r="L1483" s="38">
        <v>0</v>
      </c>
      <c s="32">
        <f>ROUND(ROUND(L1483,2)*ROUND(G1483,3),2)</f>
      </c>
      <c s="36" t="s">
        <v>2482</v>
      </c>
      <c>
        <f>(M1483*21)/100</f>
      </c>
      <c t="s">
        <v>27</v>
      </c>
    </row>
    <row r="1484" spans="1:5" ht="38.25">
      <c r="A1484" s="35" t="s">
        <v>58</v>
      </c>
      <c r="E1484" s="39" t="s">
        <v>4138</v>
      </c>
    </row>
    <row r="1485" spans="1:5" ht="12.75">
      <c r="A1485" s="35" t="s">
        <v>59</v>
      </c>
      <c r="E1485" s="40" t="s">
        <v>5</v>
      </c>
    </row>
    <row r="1486" spans="1:5" ht="12.75">
      <c r="A1486" t="s">
        <v>60</v>
      </c>
      <c r="E1486" s="39" t="s">
        <v>5</v>
      </c>
    </row>
    <row r="1487" spans="1:13" ht="12.75">
      <c r="A1487" t="s">
        <v>49</v>
      </c>
      <c r="C1487" s="31" t="s">
        <v>4139</v>
      </c>
      <c r="E1487" s="33" t="s">
        <v>4140</v>
      </c>
      <c r="J1487" s="32">
        <f>0</f>
      </c>
      <c s="32">
        <f>0</f>
      </c>
      <c s="32">
        <f>0+L1488+L1492+L1496+L1500+L1504+L1508+L1512+L1516+L1520</f>
      </c>
      <c s="32">
        <f>0+M1488+M1492+M1496+M1500+M1504+M1508+M1512+M1516+M1520</f>
      </c>
    </row>
    <row r="1488" spans="1:16" ht="12.75">
      <c r="A1488" t="s">
        <v>52</v>
      </c>
      <c s="34" t="s">
        <v>4133</v>
      </c>
      <c s="34" t="s">
        <v>4141</v>
      </c>
      <c s="35" t="s">
        <v>5</v>
      </c>
      <c s="6" t="s">
        <v>4142</v>
      </c>
      <c s="36" t="s">
        <v>56</v>
      </c>
      <c s="37">
        <v>0.407</v>
      </c>
      <c s="36">
        <v>0</v>
      </c>
      <c s="36">
        <f>ROUND(G1488*H1488,6)</f>
      </c>
      <c r="L1488" s="38">
        <v>0</v>
      </c>
      <c s="32">
        <f>ROUND(ROUND(L1488,2)*ROUND(G1488,3),2)</f>
      </c>
      <c s="36" t="s">
        <v>350</v>
      </c>
      <c>
        <f>(M1488*21)/100</f>
      </c>
      <c t="s">
        <v>27</v>
      </c>
    </row>
    <row r="1489" spans="1:5" ht="12.75">
      <c r="A1489" s="35" t="s">
        <v>58</v>
      </c>
      <c r="E1489" s="39" t="s">
        <v>4142</v>
      </c>
    </row>
    <row r="1490" spans="1:5" ht="25.5">
      <c r="A1490" s="35" t="s">
        <v>59</v>
      </c>
      <c r="E1490" s="40" t="s">
        <v>4143</v>
      </c>
    </row>
    <row r="1491" spans="1:5" ht="12.75">
      <c r="A1491" t="s">
        <v>60</v>
      </c>
      <c r="E1491" s="39" t="s">
        <v>5</v>
      </c>
    </row>
    <row r="1492" spans="1:16" ht="38.25">
      <c r="A1492" t="s">
        <v>52</v>
      </c>
      <c s="34" t="s">
        <v>4144</v>
      </c>
      <c s="34" t="s">
        <v>4145</v>
      </c>
      <c s="35" t="s">
        <v>5</v>
      </c>
      <c s="6" t="s">
        <v>4146</v>
      </c>
      <c s="36" t="s">
        <v>56</v>
      </c>
      <c s="37">
        <v>0.407</v>
      </c>
      <c s="36">
        <v>0</v>
      </c>
      <c s="36">
        <f>ROUND(G1492*H1492,6)</f>
      </c>
      <c r="L1492" s="38">
        <v>0</v>
      </c>
      <c s="32">
        <f>ROUND(ROUND(L1492,2)*ROUND(G1492,3),2)</f>
      </c>
      <c s="36" t="s">
        <v>350</v>
      </c>
      <c>
        <f>(M1492*21)/100</f>
      </c>
      <c t="s">
        <v>27</v>
      </c>
    </row>
    <row r="1493" spans="1:5" ht="38.25">
      <c r="A1493" s="35" t="s">
        <v>58</v>
      </c>
      <c r="E1493" s="39" t="s">
        <v>4147</v>
      </c>
    </row>
    <row r="1494" spans="1:5" ht="25.5">
      <c r="A1494" s="35" t="s">
        <v>59</v>
      </c>
      <c r="E1494" s="40" t="s">
        <v>4148</v>
      </c>
    </row>
    <row r="1495" spans="1:5" ht="12.75">
      <c r="A1495" t="s">
        <v>60</v>
      </c>
      <c r="E1495" s="39" t="s">
        <v>5</v>
      </c>
    </row>
    <row r="1496" spans="1:16" ht="38.25">
      <c r="A1496" t="s">
        <v>52</v>
      </c>
      <c s="34" t="s">
        <v>4149</v>
      </c>
      <c s="34" t="s">
        <v>4150</v>
      </c>
      <c s="35" t="s">
        <v>5</v>
      </c>
      <c s="6" t="s">
        <v>4146</v>
      </c>
      <c s="36" t="s">
        <v>56</v>
      </c>
      <c s="37">
        <v>4.07</v>
      </c>
      <c s="36">
        <v>0</v>
      </c>
      <c s="36">
        <f>ROUND(G1496*H1496,6)</f>
      </c>
      <c r="L1496" s="38">
        <v>0</v>
      </c>
      <c s="32">
        <f>ROUND(ROUND(L1496,2)*ROUND(G1496,3),2)</f>
      </c>
      <c s="36" t="s">
        <v>350</v>
      </c>
      <c>
        <f>(M1496*21)/100</f>
      </c>
      <c t="s">
        <v>27</v>
      </c>
    </row>
    <row r="1497" spans="1:5" ht="51">
      <c r="A1497" s="35" t="s">
        <v>58</v>
      </c>
      <c r="E1497" s="39" t="s">
        <v>4151</v>
      </c>
    </row>
    <row r="1498" spans="1:5" ht="25.5">
      <c r="A1498" s="35" t="s">
        <v>59</v>
      </c>
      <c r="E1498" s="40" t="s">
        <v>4152</v>
      </c>
    </row>
    <row r="1499" spans="1:5" ht="12.75">
      <c r="A1499" t="s">
        <v>60</v>
      </c>
      <c r="E1499" s="39" t="s">
        <v>5</v>
      </c>
    </row>
    <row r="1500" spans="1:16" ht="25.5">
      <c r="A1500" t="s">
        <v>52</v>
      </c>
      <c s="34" t="s">
        <v>4153</v>
      </c>
      <c s="34" t="s">
        <v>2527</v>
      </c>
      <c s="35" t="s">
        <v>5</v>
      </c>
      <c s="6" t="s">
        <v>2529</v>
      </c>
      <c s="36" t="s">
        <v>56</v>
      </c>
      <c s="37">
        <v>0.407</v>
      </c>
      <c s="36">
        <v>0</v>
      </c>
      <c s="36">
        <f>ROUND(G1500*H1500,6)</f>
      </c>
      <c r="L1500" s="38">
        <v>0</v>
      </c>
      <c s="32">
        <f>ROUND(ROUND(L1500,2)*ROUND(G1500,3),2)</f>
      </c>
      <c s="36" t="s">
        <v>350</v>
      </c>
      <c>
        <f>(M1500*21)/100</f>
      </c>
      <c t="s">
        <v>27</v>
      </c>
    </row>
    <row r="1501" spans="1:5" ht="25.5">
      <c r="A1501" s="35" t="s">
        <v>58</v>
      </c>
      <c r="E1501" s="39" t="s">
        <v>2529</v>
      </c>
    </row>
    <row r="1502" spans="1:5" ht="12.75">
      <c r="A1502" s="35" t="s">
        <v>59</v>
      </c>
      <c r="E1502" s="40" t="s">
        <v>4154</v>
      </c>
    </row>
    <row r="1503" spans="1:5" ht="12.75">
      <c r="A1503" t="s">
        <v>60</v>
      </c>
      <c r="E1503" s="39" t="s">
        <v>5</v>
      </c>
    </row>
    <row r="1504" spans="1:16" ht="25.5">
      <c r="A1504" t="s">
        <v>52</v>
      </c>
      <c s="34" t="s">
        <v>4155</v>
      </c>
      <c s="34" t="s">
        <v>4156</v>
      </c>
      <c s="35" t="s">
        <v>5</v>
      </c>
      <c s="6" t="s">
        <v>4157</v>
      </c>
      <c s="36" t="s">
        <v>373</v>
      </c>
      <c s="37">
        <v>0.692</v>
      </c>
      <c s="36">
        <v>0</v>
      </c>
      <c s="36">
        <f>ROUND(G1504*H1504,6)</f>
      </c>
      <c r="L1504" s="38">
        <v>0</v>
      </c>
      <c s="32">
        <f>ROUND(ROUND(L1504,2)*ROUND(G1504,3),2)</f>
      </c>
      <c s="36" t="s">
        <v>350</v>
      </c>
      <c>
        <f>(M1504*21)/100</f>
      </c>
      <c t="s">
        <v>27</v>
      </c>
    </row>
    <row r="1505" spans="1:5" ht="25.5">
      <c r="A1505" s="35" t="s">
        <v>58</v>
      </c>
      <c r="E1505" s="39" t="s">
        <v>4157</v>
      </c>
    </row>
    <row r="1506" spans="1:5" ht="12.75">
      <c r="A1506" s="35" t="s">
        <v>59</v>
      </c>
      <c r="E1506" s="40" t="s">
        <v>4158</v>
      </c>
    </row>
    <row r="1507" spans="1:5" ht="12.75">
      <c r="A1507" t="s">
        <v>60</v>
      </c>
      <c r="E1507" s="39" t="s">
        <v>5</v>
      </c>
    </row>
    <row r="1508" spans="1:16" ht="25.5">
      <c r="A1508" t="s">
        <v>52</v>
      </c>
      <c s="34" t="s">
        <v>4159</v>
      </c>
      <c s="34" t="s">
        <v>4160</v>
      </c>
      <c s="35" t="s">
        <v>5</v>
      </c>
      <c s="6" t="s">
        <v>4161</v>
      </c>
      <c s="36" t="s">
        <v>56</v>
      </c>
      <c s="37">
        <v>0.407</v>
      </c>
      <c s="36">
        <v>0</v>
      </c>
      <c s="36">
        <f>ROUND(G1508*H1508,6)</f>
      </c>
      <c r="L1508" s="38">
        <v>0</v>
      </c>
      <c s="32">
        <f>ROUND(ROUND(L1508,2)*ROUND(G1508,3),2)</f>
      </c>
      <c s="36" t="s">
        <v>350</v>
      </c>
      <c>
        <f>(M1508*21)/100</f>
      </c>
      <c t="s">
        <v>27</v>
      </c>
    </row>
    <row r="1509" spans="1:5" ht="25.5">
      <c r="A1509" s="35" t="s">
        <v>58</v>
      </c>
      <c r="E1509" s="39" t="s">
        <v>4161</v>
      </c>
    </row>
    <row r="1510" spans="1:5" ht="25.5">
      <c r="A1510" s="35" t="s">
        <v>59</v>
      </c>
      <c r="E1510" s="40" t="s">
        <v>4162</v>
      </c>
    </row>
    <row r="1511" spans="1:5" ht="12.75">
      <c r="A1511" t="s">
        <v>60</v>
      </c>
      <c r="E1511" s="39" t="s">
        <v>5</v>
      </c>
    </row>
    <row r="1512" spans="1:16" ht="38.25">
      <c r="A1512" t="s">
        <v>52</v>
      </c>
      <c s="34" t="s">
        <v>4163</v>
      </c>
      <c s="34" t="s">
        <v>4164</v>
      </c>
      <c s="35" t="s">
        <v>5</v>
      </c>
      <c s="6" t="s">
        <v>4165</v>
      </c>
      <c s="36" t="s">
        <v>373</v>
      </c>
      <c s="37">
        <v>1.018</v>
      </c>
      <c s="36">
        <v>0</v>
      </c>
      <c s="36">
        <f>ROUND(G1512*H1512,6)</f>
      </c>
      <c r="L1512" s="38">
        <v>0</v>
      </c>
      <c s="32">
        <f>ROUND(ROUND(L1512,2)*ROUND(G1512,3),2)</f>
      </c>
      <c s="36" t="s">
        <v>350</v>
      </c>
      <c>
        <f>(M1512*21)/100</f>
      </c>
      <c t="s">
        <v>27</v>
      </c>
    </row>
    <row r="1513" spans="1:5" ht="51">
      <c r="A1513" s="35" t="s">
        <v>58</v>
      </c>
      <c r="E1513" s="39" t="s">
        <v>4166</v>
      </c>
    </row>
    <row r="1514" spans="1:5" ht="12.75">
      <c r="A1514" s="35" t="s">
        <v>59</v>
      </c>
      <c r="E1514" s="40" t="s">
        <v>5</v>
      </c>
    </row>
    <row r="1515" spans="1:5" ht="12.75">
      <c r="A1515" t="s">
        <v>60</v>
      </c>
      <c r="E1515" s="39" t="s">
        <v>5</v>
      </c>
    </row>
    <row r="1516" spans="1:16" ht="38.25">
      <c r="A1516" t="s">
        <v>52</v>
      </c>
      <c s="34" t="s">
        <v>4167</v>
      </c>
      <c s="34" t="s">
        <v>4168</v>
      </c>
      <c s="35" t="s">
        <v>5</v>
      </c>
      <c s="6" t="s">
        <v>4169</v>
      </c>
      <c s="36" t="s">
        <v>94</v>
      </c>
      <c s="37">
        <v>3</v>
      </c>
      <c s="36">
        <v>0</v>
      </c>
      <c s="36">
        <f>ROUND(G1516*H1516,6)</f>
      </c>
      <c r="L1516" s="38">
        <v>0</v>
      </c>
      <c s="32">
        <f>ROUND(ROUND(L1516,2)*ROUND(G1516,3),2)</f>
      </c>
      <c s="36" t="s">
        <v>350</v>
      </c>
      <c>
        <f>(M1516*21)/100</f>
      </c>
      <c t="s">
        <v>27</v>
      </c>
    </row>
    <row r="1517" spans="1:5" ht="38.25">
      <c r="A1517" s="35" t="s">
        <v>58</v>
      </c>
      <c r="E1517" s="39" t="s">
        <v>4170</v>
      </c>
    </row>
    <row r="1518" spans="1:5" ht="12.75">
      <c r="A1518" s="35" t="s">
        <v>59</v>
      </c>
      <c r="E1518" s="40" t="s">
        <v>4171</v>
      </c>
    </row>
    <row r="1519" spans="1:5" ht="12.75">
      <c r="A1519" t="s">
        <v>60</v>
      </c>
      <c r="E1519" s="39" t="s">
        <v>5</v>
      </c>
    </row>
    <row r="1520" spans="1:16" ht="25.5">
      <c r="A1520" t="s">
        <v>52</v>
      </c>
      <c s="34" t="s">
        <v>4172</v>
      </c>
      <c s="34" t="s">
        <v>4173</v>
      </c>
      <c s="35" t="s">
        <v>5</v>
      </c>
      <c s="6" t="s">
        <v>4174</v>
      </c>
      <c s="36" t="s">
        <v>94</v>
      </c>
      <c s="37">
        <v>2</v>
      </c>
      <c s="36">
        <v>0</v>
      </c>
      <c s="36">
        <f>ROUND(G1520*H1520,6)</f>
      </c>
      <c r="L1520" s="38">
        <v>0</v>
      </c>
      <c s="32">
        <f>ROUND(ROUND(L1520,2)*ROUND(G1520,3),2)</f>
      </c>
      <c s="36" t="s">
        <v>350</v>
      </c>
      <c>
        <f>(M1520*21)/100</f>
      </c>
      <c t="s">
        <v>27</v>
      </c>
    </row>
    <row r="1521" spans="1:5" ht="25.5">
      <c r="A1521" s="35" t="s">
        <v>58</v>
      </c>
      <c r="E1521" s="39" t="s">
        <v>4174</v>
      </c>
    </row>
    <row r="1522" spans="1:5" ht="25.5">
      <c r="A1522" s="35" t="s">
        <v>59</v>
      </c>
      <c r="E1522" s="40" t="s">
        <v>4175</v>
      </c>
    </row>
    <row r="1523" spans="1:5" ht="12.75">
      <c r="A1523" t="s">
        <v>60</v>
      </c>
      <c r="E1523" s="39" t="s">
        <v>5</v>
      </c>
    </row>
    <row r="1524" spans="1:13" ht="12.75">
      <c r="A1524" t="s">
        <v>49</v>
      </c>
      <c r="C1524" s="31" t="s">
        <v>2658</v>
      </c>
      <c r="E1524" s="33" t="s">
        <v>2659</v>
      </c>
      <c r="J1524" s="32">
        <f>0</f>
      </c>
      <c s="32">
        <f>0</f>
      </c>
      <c s="32">
        <f>0+L1525+L1529+L1533+L1537+L1541+L1545</f>
      </c>
      <c s="32">
        <f>0+M1525+M1529+M1533+M1537+M1541+M1545</f>
      </c>
    </row>
    <row r="1525" spans="1:16" ht="25.5">
      <c r="A1525" t="s">
        <v>52</v>
      </c>
      <c s="34" t="s">
        <v>4176</v>
      </c>
      <c s="34" t="s">
        <v>4177</v>
      </c>
      <c s="35" t="s">
        <v>5</v>
      </c>
      <c s="6" t="s">
        <v>4178</v>
      </c>
      <c s="36" t="s">
        <v>80</v>
      </c>
      <c s="37">
        <v>73</v>
      </c>
      <c s="36">
        <v>0</v>
      </c>
      <c s="36">
        <f>ROUND(G1525*H1525,6)</f>
      </c>
      <c r="L1525" s="38">
        <v>0</v>
      </c>
      <c s="32">
        <f>ROUND(ROUND(L1525,2)*ROUND(G1525,3),2)</f>
      </c>
      <c s="36" t="s">
        <v>350</v>
      </c>
      <c>
        <f>(M1525*21)/100</f>
      </c>
      <c t="s">
        <v>27</v>
      </c>
    </row>
    <row r="1526" spans="1:5" ht="25.5">
      <c r="A1526" s="35" t="s">
        <v>58</v>
      </c>
      <c r="E1526" s="39" t="s">
        <v>4178</v>
      </c>
    </row>
    <row r="1527" spans="1:5" ht="12.75">
      <c r="A1527" s="35" t="s">
        <v>59</v>
      </c>
      <c r="E1527" s="40" t="s">
        <v>5</v>
      </c>
    </row>
    <row r="1528" spans="1:5" ht="12.75">
      <c r="A1528" t="s">
        <v>60</v>
      </c>
      <c r="E1528" s="39" t="s">
        <v>5</v>
      </c>
    </row>
    <row r="1529" spans="1:16" ht="25.5">
      <c r="A1529" t="s">
        <v>52</v>
      </c>
      <c s="34" t="s">
        <v>4179</v>
      </c>
      <c s="34" t="s">
        <v>4180</v>
      </c>
      <c s="35" t="s">
        <v>5</v>
      </c>
      <c s="6" t="s">
        <v>4181</v>
      </c>
      <c s="36" t="s">
        <v>85</v>
      </c>
      <c s="37">
        <v>2</v>
      </c>
      <c s="36">
        <v>0</v>
      </c>
      <c s="36">
        <f>ROUND(G1529*H1529,6)</f>
      </c>
      <c r="L1529" s="38">
        <v>0</v>
      </c>
      <c s="32">
        <f>ROUND(ROUND(L1529,2)*ROUND(G1529,3),2)</f>
      </c>
      <c s="36" t="s">
        <v>350</v>
      </c>
      <c>
        <f>(M1529*21)/100</f>
      </c>
      <c t="s">
        <v>27</v>
      </c>
    </row>
    <row r="1530" spans="1:5" ht="38.25">
      <c r="A1530" s="35" t="s">
        <v>58</v>
      </c>
      <c r="E1530" s="39" t="s">
        <v>4182</v>
      </c>
    </row>
    <row r="1531" spans="1:5" ht="12.75">
      <c r="A1531" s="35" t="s">
        <v>59</v>
      </c>
      <c r="E1531" s="40" t="s">
        <v>5</v>
      </c>
    </row>
    <row r="1532" spans="1:5" ht="12.75">
      <c r="A1532" t="s">
        <v>60</v>
      </c>
      <c r="E1532" s="39" t="s">
        <v>5</v>
      </c>
    </row>
    <row r="1533" spans="1:16" ht="25.5">
      <c r="A1533" t="s">
        <v>52</v>
      </c>
      <c s="34" t="s">
        <v>4183</v>
      </c>
      <c s="34" t="s">
        <v>4184</v>
      </c>
      <c s="35" t="s">
        <v>5</v>
      </c>
      <c s="6" t="s">
        <v>4185</v>
      </c>
      <c s="36" t="s">
        <v>94</v>
      </c>
      <c s="37">
        <v>4</v>
      </c>
      <c s="36">
        <v>0</v>
      </c>
      <c s="36">
        <f>ROUND(G1533*H1533,6)</f>
      </c>
      <c r="L1533" s="38">
        <v>0</v>
      </c>
      <c s="32">
        <f>ROUND(ROUND(L1533,2)*ROUND(G1533,3),2)</f>
      </c>
      <c s="36" t="s">
        <v>350</v>
      </c>
      <c>
        <f>(M1533*21)/100</f>
      </c>
      <c t="s">
        <v>27</v>
      </c>
    </row>
    <row r="1534" spans="1:5" ht="25.5">
      <c r="A1534" s="35" t="s">
        <v>58</v>
      </c>
      <c r="E1534" s="39" t="s">
        <v>4185</v>
      </c>
    </row>
    <row r="1535" spans="1:5" ht="12.75">
      <c r="A1535" s="35" t="s">
        <v>59</v>
      </c>
      <c r="E1535" s="40" t="s">
        <v>5</v>
      </c>
    </row>
    <row r="1536" spans="1:5" ht="12.75">
      <c r="A1536" t="s">
        <v>60</v>
      </c>
      <c r="E1536" s="39" t="s">
        <v>5</v>
      </c>
    </row>
    <row r="1537" spans="1:16" ht="25.5">
      <c r="A1537" t="s">
        <v>52</v>
      </c>
      <c s="34" t="s">
        <v>4186</v>
      </c>
      <c s="34" t="s">
        <v>4187</v>
      </c>
      <c s="35" t="s">
        <v>5</v>
      </c>
      <c s="6" t="s">
        <v>4188</v>
      </c>
      <c s="36" t="s">
        <v>94</v>
      </c>
      <c s="37">
        <v>1</v>
      </c>
      <c s="36">
        <v>0</v>
      </c>
      <c s="36">
        <f>ROUND(G1537*H1537,6)</f>
      </c>
      <c r="L1537" s="38">
        <v>0</v>
      </c>
      <c s="32">
        <f>ROUND(ROUND(L1537,2)*ROUND(G1537,3),2)</f>
      </c>
      <c s="36" t="s">
        <v>350</v>
      </c>
      <c>
        <f>(M1537*21)/100</f>
      </c>
      <c t="s">
        <v>27</v>
      </c>
    </row>
    <row r="1538" spans="1:5" ht="25.5">
      <c r="A1538" s="35" t="s">
        <v>58</v>
      </c>
      <c r="E1538" s="39" t="s">
        <v>4188</v>
      </c>
    </row>
    <row r="1539" spans="1:5" ht="12.75">
      <c r="A1539" s="35" t="s">
        <v>59</v>
      </c>
      <c r="E1539" s="40" t="s">
        <v>5</v>
      </c>
    </row>
    <row r="1540" spans="1:5" ht="12.75">
      <c r="A1540" t="s">
        <v>60</v>
      </c>
      <c r="E1540" s="39" t="s">
        <v>5</v>
      </c>
    </row>
    <row r="1541" spans="1:16" ht="25.5">
      <c r="A1541" t="s">
        <v>52</v>
      </c>
      <c s="34" t="s">
        <v>4189</v>
      </c>
      <c s="34" t="s">
        <v>4190</v>
      </c>
      <c s="35" t="s">
        <v>5</v>
      </c>
      <c s="6" t="s">
        <v>4191</v>
      </c>
      <c s="36" t="s">
        <v>94</v>
      </c>
      <c s="37">
        <v>2</v>
      </c>
      <c s="36">
        <v>0</v>
      </c>
      <c s="36">
        <f>ROUND(G1541*H1541,6)</f>
      </c>
      <c r="L1541" s="38">
        <v>0</v>
      </c>
      <c s="32">
        <f>ROUND(ROUND(L1541,2)*ROUND(G1541,3),2)</f>
      </c>
      <c s="36" t="s">
        <v>350</v>
      </c>
      <c>
        <f>(M1541*21)/100</f>
      </c>
      <c t="s">
        <v>27</v>
      </c>
    </row>
    <row r="1542" spans="1:5" ht="25.5">
      <c r="A1542" s="35" t="s">
        <v>58</v>
      </c>
      <c r="E1542" s="39" t="s">
        <v>4191</v>
      </c>
    </row>
    <row r="1543" spans="1:5" ht="12.75">
      <c r="A1543" s="35" t="s">
        <v>59</v>
      </c>
      <c r="E1543" s="40" t="s">
        <v>5</v>
      </c>
    </row>
    <row r="1544" spans="1:5" ht="12.75">
      <c r="A1544" t="s">
        <v>60</v>
      </c>
      <c r="E1544" s="39" t="s">
        <v>5</v>
      </c>
    </row>
    <row r="1545" spans="1:16" ht="12.75">
      <c r="A1545" t="s">
        <v>52</v>
      </c>
      <c s="34" t="s">
        <v>4192</v>
      </c>
      <c s="34" t="s">
        <v>4193</v>
      </c>
      <c s="35" t="s">
        <v>5</v>
      </c>
      <c s="6" t="s">
        <v>4194</v>
      </c>
      <c s="36" t="s">
        <v>94</v>
      </c>
      <c s="37">
        <v>1</v>
      </c>
      <c s="36">
        <v>0</v>
      </c>
      <c s="36">
        <f>ROUND(G1545*H1545,6)</f>
      </c>
      <c r="L1545" s="38">
        <v>0</v>
      </c>
      <c s="32">
        <f>ROUND(ROUND(L1545,2)*ROUND(G1545,3),2)</f>
      </c>
      <c s="36" t="s">
        <v>350</v>
      </c>
      <c>
        <f>(M1545*21)/100</f>
      </c>
      <c t="s">
        <v>27</v>
      </c>
    </row>
    <row r="1546" spans="1:5" ht="12.75">
      <c r="A1546" s="35" t="s">
        <v>58</v>
      </c>
      <c r="E1546" s="39" t="s">
        <v>4194</v>
      </c>
    </row>
    <row r="1547" spans="1:5" ht="12.75">
      <c r="A1547" s="35" t="s">
        <v>59</v>
      </c>
      <c r="E1547" s="40" t="s">
        <v>5</v>
      </c>
    </row>
    <row r="1548" spans="1:5" ht="12.75">
      <c r="A1548" t="s">
        <v>60</v>
      </c>
      <c r="E1548" s="39" t="s">
        <v>5</v>
      </c>
    </row>
    <row r="1549" spans="1:13" ht="12.75">
      <c r="A1549" t="s">
        <v>2683</v>
      </c>
      <c r="C1549" s="31" t="s">
        <v>4195</v>
      </c>
      <c r="E1549" s="33" t="s">
        <v>4196</v>
      </c>
      <c r="J1549" s="32">
        <f>0+J1550+J1587</f>
      </c>
      <c s="32">
        <f>0+K1550+K1587</f>
      </c>
      <c s="32">
        <f>0+L1550+L1587</f>
      </c>
      <c s="32">
        <f>0+M1550+M1587</f>
      </c>
    </row>
    <row r="1550" spans="1:13" ht="12.75">
      <c r="A1550" t="s">
        <v>49</v>
      </c>
      <c r="C1550" s="31" t="s">
        <v>4197</v>
      </c>
      <c r="E1550" s="33" t="s">
        <v>4140</v>
      </c>
      <c r="J1550" s="32">
        <f>0</f>
      </c>
      <c s="32">
        <f>0</f>
      </c>
      <c s="32">
        <f>0+L1551+L1555+L1559+L1563+L1567+L1571+L1575+L1579+L1583</f>
      </c>
      <c s="32">
        <f>0+M1551+M1555+M1559+M1563+M1567+M1571+M1575+M1579+M1583</f>
      </c>
    </row>
    <row r="1551" spans="1:16" ht="12.75">
      <c r="A1551" t="s">
        <v>52</v>
      </c>
      <c s="34" t="s">
        <v>53</v>
      </c>
      <c s="34" t="s">
        <v>4141</v>
      </c>
      <c s="35" t="s">
        <v>5</v>
      </c>
      <c s="6" t="s">
        <v>4142</v>
      </c>
      <c s="36" t="s">
        <v>56</v>
      </c>
      <c s="37">
        <v>0.407</v>
      </c>
      <c s="36">
        <v>0</v>
      </c>
      <c s="36">
        <f>ROUND(G1551*H1551,6)</f>
      </c>
      <c r="L1551" s="38">
        <v>0</v>
      </c>
      <c s="32">
        <f>ROUND(ROUND(L1551,2)*ROUND(G1551,3),2)</f>
      </c>
      <c s="36" t="s">
        <v>4198</v>
      </c>
      <c>
        <f>(M1551*21)/100</f>
      </c>
      <c t="s">
        <v>27</v>
      </c>
    </row>
    <row r="1552" spans="1:5" ht="12.75">
      <c r="A1552" s="35" t="s">
        <v>58</v>
      </c>
      <c r="E1552" s="39" t="s">
        <v>4142</v>
      </c>
    </row>
    <row r="1553" spans="1:5" ht="76.5">
      <c r="A1553" s="35" t="s">
        <v>59</v>
      </c>
      <c r="E1553" s="42" t="s">
        <v>4199</v>
      </c>
    </row>
    <row r="1554" spans="1:5" ht="12.75">
      <c r="A1554" t="s">
        <v>60</v>
      </c>
      <c r="E1554" s="39" t="s">
        <v>5</v>
      </c>
    </row>
    <row r="1555" spans="1:16" ht="38.25">
      <c r="A1555" t="s">
        <v>52</v>
      </c>
      <c s="34" t="s">
        <v>27</v>
      </c>
      <c s="34" t="s">
        <v>4145</v>
      </c>
      <c s="35" t="s">
        <v>5</v>
      </c>
      <c s="6" t="s">
        <v>4146</v>
      </c>
      <c s="36" t="s">
        <v>56</v>
      </c>
      <c s="37">
        <v>0.407</v>
      </c>
      <c s="36">
        <v>0</v>
      </c>
      <c s="36">
        <f>ROUND(G1555*H1555,6)</f>
      </c>
      <c r="L1555" s="38">
        <v>0</v>
      </c>
      <c s="32">
        <f>ROUND(ROUND(L1555,2)*ROUND(G1555,3),2)</f>
      </c>
      <c s="36" t="s">
        <v>350</v>
      </c>
      <c>
        <f>(M1555*21)/100</f>
      </c>
      <c t="s">
        <v>27</v>
      </c>
    </row>
    <row r="1556" spans="1:5" ht="38.25">
      <c r="A1556" s="35" t="s">
        <v>58</v>
      </c>
      <c r="E1556" s="39" t="s">
        <v>4147</v>
      </c>
    </row>
    <row r="1557" spans="1:5" ht="25.5">
      <c r="A1557" s="35" t="s">
        <v>59</v>
      </c>
      <c r="E1557" s="40" t="s">
        <v>4200</v>
      </c>
    </row>
    <row r="1558" spans="1:5" ht="12.75">
      <c r="A1558" t="s">
        <v>60</v>
      </c>
      <c r="E1558" s="39" t="s">
        <v>5</v>
      </c>
    </row>
    <row r="1559" spans="1:16" ht="38.25">
      <c r="A1559" t="s">
        <v>52</v>
      </c>
      <c s="34" t="s">
        <v>26</v>
      </c>
      <c s="34" t="s">
        <v>4150</v>
      </c>
      <c s="35" t="s">
        <v>5</v>
      </c>
      <c s="6" t="s">
        <v>4146</v>
      </c>
      <c s="36" t="s">
        <v>56</v>
      </c>
      <c s="37">
        <v>4.07</v>
      </c>
      <c s="36">
        <v>0</v>
      </c>
      <c s="36">
        <f>ROUND(G1559*H1559,6)</f>
      </c>
      <c r="L1559" s="38">
        <v>0</v>
      </c>
      <c s="32">
        <f>ROUND(ROUND(L1559,2)*ROUND(G1559,3),2)</f>
      </c>
      <c s="36" t="s">
        <v>350</v>
      </c>
      <c>
        <f>(M1559*21)/100</f>
      </c>
      <c t="s">
        <v>27</v>
      </c>
    </row>
    <row r="1560" spans="1:5" ht="51">
      <c r="A1560" s="35" t="s">
        <v>58</v>
      </c>
      <c r="E1560" s="39" t="s">
        <v>4151</v>
      </c>
    </row>
    <row r="1561" spans="1:5" ht="25.5">
      <c r="A1561" s="35" t="s">
        <v>59</v>
      </c>
      <c r="E1561" s="40" t="s">
        <v>4201</v>
      </c>
    </row>
    <row r="1562" spans="1:5" ht="12.75">
      <c r="A1562" t="s">
        <v>60</v>
      </c>
      <c r="E1562" s="39" t="s">
        <v>5</v>
      </c>
    </row>
    <row r="1563" spans="1:16" ht="25.5">
      <c r="A1563" t="s">
        <v>52</v>
      </c>
      <c s="34" t="s">
        <v>70</v>
      </c>
      <c s="34" t="s">
        <v>2527</v>
      </c>
      <c s="35" t="s">
        <v>5</v>
      </c>
      <c s="6" t="s">
        <v>2529</v>
      </c>
      <c s="36" t="s">
        <v>56</v>
      </c>
      <c s="37">
        <v>0.407</v>
      </c>
      <c s="36">
        <v>0</v>
      </c>
      <c s="36">
        <f>ROUND(G1563*H1563,6)</f>
      </c>
      <c r="L1563" s="38">
        <v>0</v>
      </c>
      <c s="32">
        <f>ROUND(ROUND(L1563,2)*ROUND(G1563,3),2)</f>
      </c>
      <c s="36" t="s">
        <v>350</v>
      </c>
      <c>
        <f>(M1563*21)/100</f>
      </c>
      <c t="s">
        <v>27</v>
      </c>
    </row>
    <row r="1564" spans="1:5" ht="25.5">
      <c r="A1564" s="35" t="s">
        <v>58</v>
      </c>
      <c r="E1564" s="39" t="s">
        <v>2529</v>
      </c>
    </row>
    <row r="1565" spans="1:5" ht="12.75">
      <c r="A1565" s="35" t="s">
        <v>59</v>
      </c>
      <c r="E1565" s="40" t="s">
        <v>4202</v>
      </c>
    </row>
    <row r="1566" spans="1:5" ht="12.75">
      <c r="A1566" t="s">
        <v>60</v>
      </c>
      <c r="E1566" s="39" t="s">
        <v>5</v>
      </c>
    </row>
    <row r="1567" spans="1:16" ht="25.5">
      <c r="A1567" t="s">
        <v>52</v>
      </c>
      <c s="34" t="s">
        <v>110</v>
      </c>
      <c s="34" t="s">
        <v>4156</v>
      </c>
      <c s="35" t="s">
        <v>5</v>
      </c>
      <c s="6" t="s">
        <v>4157</v>
      </c>
      <c s="36" t="s">
        <v>373</v>
      </c>
      <c s="37">
        <v>0.692</v>
      </c>
      <c s="36">
        <v>0</v>
      </c>
      <c s="36">
        <f>ROUND(G1567*H1567,6)</f>
      </c>
      <c r="L1567" s="38">
        <v>0</v>
      </c>
      <c s="32">
        <f>ROUND(ROUND(L1567,2)*ROUND(G1567,3),2)</f>
      </c>
      <c s="36" t="s">
        <v>350</v>
      </c>
      <c>
        <f>(M1567*21)/100</f>
      </c>
      <c t="s">
        <v>27</v>
      </c>
    </row>
    <row r="1568" spans="1:5" ht="25.5">
      <c r="A1568" s="35" t="s">
        <v>58</v>
      </c>
      <c r="E1568" s="39" t="s">
        <v>4157</v>
      </c>
    </row>
    <row r="1569" spans="1:5" ht="12.75">
      <c r="A1569" s="35" t="s">
        <v>59</v>
      </c>
      <c r="E1569" s="40" t="s">
        <v>4203</v>
      </c>
    </row>
    <row r="1570" spans="1:5" ht="12.75">
      <c r="A1570" t="s">
        <v>60</v>
      </c>
      <c r="E1570" s="39" t="s">
        <v>5</v>
      </c>
    </row>
    <row r="1571" spans="1:16" ht="25.5">
      <c r="A1571" t="s">
        <v>52</v>
      </c>
      <c s="34" t="s">
        <v>115</v>
      </c>
      <c s="34" t="s">
        <v>4160</v>
      </c>
      <c s="35" t="s">
        <v>5</v>
      </c>
      <c s="6" t="s">
        <v>4161</v>
      </c>
      <c s="36" t="s">
        <v>56</v>
      </c>
      <c s="37">
        <v>0.407</v>
      </c>
      <c s="36">
        <v>2.50187</v>
      </c>
      <c s="36">
        <f>ROUND(G1571*H1571,6)</f>
      </c>
      <c r="L1571" s="38">
        <v>0</v>
      </c>
      <c s="32">
        <f>ROUND(ROUND(L1571,2)*ROUND(G1571,3),2)</f>
      </c>
      <c s="36" t="s">
        <v>4198</v>
      </c>
      <c>
        <f>(M1571*21)/100</f>
      </c>
      <c t="s">
        <v>27</v>
      </c>
    </row>
    <row r="1572" spans="1:5" ht="25.5">
      <c r="A1572" s="35" t="s">
        <v>58</v>
      </c>
      <c r="E1572" s="39" t="s">
        <v>4161</v>
      </c>
    </row>
    <row r="1573" spans="1:5" ht="76.5">
      <c r="A1573" s="35" t="s">
        <v>59</v>
      </c>
      <c r="E1573" s="42" t="s">
        <v>4204</v>
      </c>
    </row>
    <row r="1574" spans="1:5" ht="12.75">
      <c r="A1574" t="s">
        <v>60</v>
      </c>
      <c r="E1574" s="39" t="s">
        <v>5</v>
      </c>
    </row>
    <row r="1575" spans="1:16" ht="38.25">
      <c r="A1575" t="s">
        <v>52</v>
      </c>
      <c s="34" t="s">
        <v>75</v>
      </c>
      <c s="34" t="s">
        <v>4164</v>
      </c>
      <c s="35" t="s">
        <v>5</v>
      </c>
      <c s="6" t="s">
        <v>4165</v>
      </c>
      <c s="36" t="s">
        <v>373</v>
      </c>
      <c s="37">
        <v>1.018</v>
      </c>
      <c s="36">
        <v>0</v>
      </c>
      <c s="36">
        <f>ROUND(G1575*H1575,6)</f>
      </c>
      <c r="L1575" s="38">
        <v>0</v>
      </c>
      <c s="32">
        <f>ROUND(ROUND(L1575,2)*ROUND(G1575,3),2)</f>
      </c>
      <c s="36" t="s">
        <v>350</v>
      </c>
      <c>
        <f>(M1575*21)/100</f>
      </c>
      <c t="s">
        <v>27</v>
      </c>
    </row>
    <row r="1576" spans="1:5" ht="51">
      <c r="A1576" s="35" t="s">
        <v>58</v>
      </c>
      <c r="E1576" s="39" t="s">
        <v>4166</v>
      </c>
    </row>
    <row r="1577" spans="1:5" ht="12.75">
      <c r="A1577" s="35" t="s">
        <v>59</v>
      </c>
      <c r="E1577" s="40" t="s">
        <v>5</v>
      </c>
    </row>
    <row r="1578" spans="1:5" ht="12.75">
      <c r="A1578" t="s">
        <v>60</v>
      </c>
      <c r="E1578" s="39" t="s">
        <v>5</v>
      </c>
    </row>
    <row r="1579" spans="1:16" ht="38.25">
      <c r="A1579" t="s">
        <v>52</v>
      </c>
      <c s="34" t="s">
        <v>122</v>
      </c>
      <c s="34" t="s">
        <v>4168</v>
      </c>
      <c s="35" t="s">
        <v>5</v>
      </c>
      <c s="6" t="s">
        <v>4169</v>
      </c>
      <c s="36" t="s">
        <v>94</v>
      </c>
      <c s="37">
        <v>3</v>
      </c>
      <c s="36">
        <v>0</v>
      </c>
      <c s="36">
        <f>ROUND(G1579*H1579,6)</f>
      </c>
      <c r="L1579" s="38">
        <v>0</v>
      </c>
      <c s="32">
        <f>ROUND(ROUND(L1579,2)*ROUND(G1579,3),2)</f>
      </c>
      <c s="36" t="s">
        <v>350</v>
      </c>
      <c>
        <f>(M1579*21)/100</f>
      </c>
      <c t="s">
        <v>27</v>
      </c>
    </row>
    <row r="1580" spans="1:5" ht="38.25">
      <c r="A1580" s="35" t="s">
        <v>58</v>
      </c>
      <c r="E1580" s="39" t="s">
        <v>4170</v>
      </c>
    </row>
    <row r="1581" spans="1:5" ht="12.75">
      <c r="A1581" s="35" t="s">
        <v>59</v>
      </c>
      <c r="E1581" s="40" t="s">
        <v>2416</v>
      </c>
    </row>
    <row r="1582" spans="1:5" ht="12.75">
      <c r="A1582" t="s">
        <v>60</v>
      </c>
      <c r="E1582" s="39" t="s">
        <v>5</v>
      </c>
    </row>
    <row r="1583" spans="1:16" ht="25.5">
      <c r="A1583" t="s">
        <v>52</v>
      </c>
      <c s="34" t="s">
        <v>126</v>
      </c>
      <c s="34" t="s">
        <v>4173</v>
      </c>
      <c s="35" t="s">
        <v>5</v>
      </c>
      <c s="6" t="s">
        <v>4174</v>
      </c>
      <c s="36" t="s">
        <v>94</v>
      </c>
      <c s="37">
        <v>2</v>
      </c>
      <c s="36">
        <v>0</v>
      </c>
      <c s="36">
        <f>ROUND(G1583*H1583,6)</f>
      </c>
      <c r="L1583" s="38">
        <v>0</v>
      </c>
      <c s="32">
        <f>ROUND(ROUND(L1583,2)*ROUND(G1583,3),2)</f>
      </c>
      <c s="36" t="s">
        <v>350</v>
      </c>
      <c>
        <f>(M1583*21)/100</f>
      </c>
      <c t="s">
        <v>27</v>
      </c>
    </row>
    <row r="1584" spans="1:5" ht="25.5">
      <c r="A1584" s="35" t="s">
        <v>58</v>
      </c>
      <c r="E1584" s="39" t="s">
        <v>4174</v>
      </c>
    </row>
    <row r="1585" spans="1:5" ht="25.5">
      <c r="A1585" s="35" t="s">
        <v>59</v>
      </c>
      <c r="E1585" s="40" t="s">
        <v>4205</v>
      </c>
    </row>
    <row r="1586" spans="1:5" ht="12.75">
      <c r="A1586" t="s">
        <v>60</v>
      </c>
      <c r="E1586" s="39" t="s">
        <v>5</v>
      </c>
    </row>
    <row r="1587" spans="1:13" ht="12.75">
      <c r="A1587" t="s">
        <v>49</v>
      </c>
      <c r="C1587" s="31" t="s">
        <v>4206</v>
      </c>
      <c r="E1587" s="33" t="s">
        <v>4207</v>
      </c>
      <c r="J1587" s="32">
        <f>0</f>
      </c>
      <c s="32">
        <f>0</f>
      </c>
      <c s="32">
        <f>0+L1588+L1592+L1596+L1600+L1604+L1608+L1612+L1616+L1620+L1624+L1628+L1632+L1636+L1640</f>
      </c>
      <c s="32">
        <f>0+M1588+M1592+M1596+M1600+M1604+M1608+M1612+M1616+M1620+M1624+M1628+M1632+M1636+M1640</f>
      </c>
    </row>
    <row r="1588" spans="1:16" ht="12.75">
      <c r="A1588" t="s">
        <v>52</v>
      </c>
      <c s="34" t="s">
        <v>130</v>
      </c>
      <c s="34" t="s">
        <v>4208</v>
      </c>
      <c s="35" t="s">
        <v>5</v>
      </c>
      <c s="6" t="s">
        <v>4209</v>
      </c>
      <c s="36" t="s">
        <v>94</v>
      </c>
      <c s="37">
        <v>1</v>
      </c>
      <c s="36">
        <v>0</v>
      </c>
      <c s="36">
        <f>ROUND(G1588*H1588,6)</f>
      </c>
      <c r="L1588" s="38">
        <v>0</v>
      </c>
      <c s="32">
        <f>ROUND(ROUND(L1588,2)*ROUND(G1588,3),2)</f>
      </c>
      <c s="36" t="s">
        <v>350</v>
      </c>
      <c>
        <f>(M1588*21)/100</f>
      </c>
      <c t="s">
        <v>27</v>
      </c>
    </row>
    <row r="1589" spans="1:5" ht="12.75">
      <c r="A1589" s="35" t="s">
        <v>58</v>
      </c>
      <c r="E1589" s="39" t="s">
        <v>4209</v>
      </c>
    </row>
    <row r="1590" spans="1:5" ht="12.75">
      <c r="A1590" s="35" t="s">
        <v>59</v>
      </c>
      <c r="E1590" s="40" t="s">
        <v>5</v>
      </c>
    </row>
    <row r="1591" spans="1:5" ht="12.75">
      <c r="A1591" t="s">
        <v>60</v>
      </c>
      <c r="E1591" s="39" t="s">
        <v>5</v>
      </c>
    </row>
    <row r="1592" spans="1:16" ht="12.75">
      <c r="A1592" t="s">
        <v>52</v>
      </c>
      <c s="34" t="s">
        <v>134</v>
      </c>
      <c s="34" t="s">
        <v>4210</v>
      </c>
      <c s="35" t="s">
        <v>5</v>
      </c>
      <c s="6" t="s">
        <v>4211</v>
      </c>
      <c s="36" t="s">
        <v>94</v>
      </c>
      <c s="37">
        <v>7</v>
      </c>
      <c s="36">
        <v>0</v>
      </c>
      <c s="36">
        <f>ROUND(G1592*H1592,6)</f>
      </c>
      <c r="L1592" s="38">
        <v>0</v>
      </c>
      <c s="32">
        <f>ROUND(ROUND(L1592,2)*ROUND(G1592,3),2)</f>
      </c>
      <c s="36" t="s">
        <v>350</v>
      </c>
      <c>
        <f>(M1592*21)/100</f>
      </c>
      <c t="s">
        <v>27</v>
      </c>
    </row>
    <row r="1593" spans="1:5" ht="12.75">
      <c r="A1593" s="35" t="s">
        <v>58</v>
      </c>
      <c r="E1593" s="39" t="s">
        <v>4211</v>
      </c>
    </row>
    <row r="1594" spans="1:5" ht="12.75">
      <c r="A1594" s="35" t="s">
        <v>59</v>
      </c>
      <c r="E1594" s="40" t="s">
        <v>5</v>
      </c>
    </row>
    <row r="1595" spans="1:5" ht="12.75">
      <c r="A1595" t="s">
        <v>60</v>
      </c>
      <c r="E1595" s="39" t="s">
        <v>5</v>
      </c>
    </row>
    <row r="1596" spans="1:16" ht="12.75">
      <c r="A1596" t="s">
        <v>52</v>
      </c>
      <c s="34" t="s">
        <v>138</v>
      </c>
      <c s="34" t="s">
        <v>4212</v>
      </c>
      <c s="35" t="s">
        <v>5</v>
      </c>
      <c s="6" t="s">
        <v>4213</v>
      </c>
      <c s="36" t="s">
        <v>94</v>
      </c>
      <c s="37">
        <v>1</v>
      </c>
      <c s="36">
        <v>0</v>
      </c>
      <c s="36">
        <f>ROUND(G1596*H1596,6)</f>
      </c>
      <c r="L1596" s="38">
        <v>0</v>
      </c>
      <c s="32">
        <f>ROUND(ROUND(L1596,2)*ROUND(G1596,3),2)</f>
      </c>
      <c s="36" t="s">
        <v>350</v>
      </c>
      <c>
        <f>(M1596*21)/100</f>
      </c>
      <c t="s">
        <v>27</v>
      </c>
    </row>
    <row r="1597" spans="1:5" ht="12.75">
      <c r="A1597" s="35" t="s">
        <v>58</v>
      </c>
      <c r="E1597" s="39" t="s">
        <v>4213</v>
      </c>
    </row>
    <row r="1598" spans="1:5" ht="12.75">
      <c r="A1598" s="35" t="s">
        <v>59</v>
      </c>
      <c r="E1598" s="40" t="s">
        <v>5</v>
      </c>
    </row>
    <row r="1599" spans="1:5" ht="12.75">
      <c r="A1599" t="s">
        <v>60</v>
      </c>
      <c r="E1599" s="39" t="s">
        <v>5</v>
      </c>
    </row>
    <row r="1600" spans="1:16" ht="12.75">
      <c r="A1600" t="s">
        <v>52</v>
      </c>
      <c s="34" t="s">
        <v>143</v>
      </c>
      <c s="34" t="s">
        <v>4214</v>
      </c>
      <c s="35" t="s">
        <v>5</v>
      </c>
      <c s="6" t="s">
        <v>4215</v>
      </c>
      <c s="36" t="s">
        <v>94</v>
      </c>
      <c s="37">
        <v>2</v>
      </c>
      <c s="36">
        <v>0</v>
      </c>
      <c s="36">
        <f>ROUND(G1600*H1600,6)</f>
      </c>
      <c r="L1600" s="38">
        <v>0</v>
      </c>
      <c s="32">
        <f>ROUND(ROUND(L1600,2)*ROUND(G1600,3),2)</f>
      </c>
      <c s="36" t="s">
        <v>350</v>
      </c>
      <c>
        <f>(M1600*21)/100</f>
      </c>
      <c t="s">
        <v>27</v>
      </c>
    </row>
    <row r="1601" spans="1:5" ht="12.75">
      <c r="A1601" s="35" t="s">
        <v>58</v>
      </c>
      <c r="E1601" s="39" t="s">
        <v>4215</v>
      </c>
    </row>
    <row r="1602" spans="1:5" ht="12.75">
      <c r="A1602" s="35" t="s">
        <v>59</v>
      </c>
      <c r="E1602" s="40" t="s">
        <v>5</v>
      </c>
    </row>
    <row r="1603" spans="1:5" ht="12.75">
      <c r="A1603" t="s">
        <v>60</v>
      </c>
      <c r="E1603" s="39" t="s">
        <v>5</v>
      </c>
    </row>
    <row r="1604" spans="1:16" ht="12.75">
      <c r="A1604" t="s">
        <v>52</v>
      </c>
      <c s="34" t="s">
        <v>147</v>
      </c>
      <c s="34" t="s">
        <v>4216</v>
      </c>
      <c s="35" t="s">
        <v>5</v>
      </c>
      <c s="6" t="s">
        <v>4217</v>
      </c>
      <c s="36" t="s">
        <v>94</v>
      </c>
      <c s="37">
        <v>1</v>
      </c>
      <c s="36">
        <v>0</v>
      </c>
      <c s="36">
        <f>ROUND(G1604*H1604,6)</f>
      </c>
      <c r="L1604" s="38">
        <v>0</v>
      </c>
      <c s="32">
        <f>ROUND(ROUND(L1604,2)*ROUND(G1604,3),2)</f>
      </c>
      <c s="36" t="s">
        <v>350</v>
      </c>
      <c>
        <f>(M1604*21)/100</f>
      </c>
      <c t="s">
        <v>27</v>
      </c>
    </row>
    <row r="1605" spans="1:5" ht="12.75">
      <c r="A1605" s="35" t="s">
        <v>58</v>
      </c>
      <c r="E1605" s="39" t="s">
        <v>4217</v>
      </c>
    </row>
    <row r="1606" spans="1:5" ht="12.75">
      <c r="A1606" s="35" t="s">
        <v>59</v>
      </c>
      <c r="E1606" s="40" t="s">
        <v>5</v>
      </c>
    </row>
    <row r="1607" spans="1:5" ht="12.75">
      <c r="A1607" t="s">
        <v>60</v>
      </c>
      <c r="E1607" s="39" t="s">
        <v>5</v>
      </c>
    </row>
    <row r="1608" spans="1:16" ht="12.75">
      <c r="A1608" t="s">
        <v>52</v>
      </c>
      <c s="34" t="s">
        <v>151</v>
      </c>
      <c s="34" t="s">
        <v>4218</v>
      </c>
      <c s="35" t="s">
        <v>5</v>
      </c>
      <c s="6" t="s">
        <v>4219</v>
      </c>
      <c s="36" t="s">
        <v>94</v>
      </c>
      <c s="37">
        <v>3</v>
      </c>
      <c s="36">
        <v>0</v>
      </c>
      <c s="36">
        <f>ROUND(G1608*H1608,6)</f>
      </c>
      <c r="L1608" s="38">
        <v>0</v>
      </c>
      <c s="32">
        <f>ROUND(ROUND(L1608,2)*ROUND(G1608,3),2)</f>
      </c>
      <c s="36" t="s">
        <v>350</v>
      </c>
      <c>
        <f>(M1608*21)/100</f>
      </c>
      <c t="s">
        <v>27</v>
      </c>
    </row>
    <row r="1609" spans="1:5" ht="12.75">
      <c r="A1609" s="35" t="s">
        <v>58</v>
      </c>
      <c r="E1609" s="39" t="s">
        <v>4219</v>
      </c>
    </row>
    <row r="1610" spans="1:5" ht="12.75">
      <c r="A1610" s="35" t="s">
        <v>59</v>
      </c>
      <c r="E1610" s="40" t="s">
        <v>5</v>
      </c>
    </row>
    <row r="1611" spans="1:5" ht="12.75">
      <c r="A1611" t="s">
        <v>60</v>
      </c>
      <c r="E1611" s="39" t="s">
        <v>5</v>
      </c>
    </row>
    <row r="1612" spans="1:16" ht="12.75">
      <c r="A1612" t="s">
        <v>52</v>
      </c>
      <c s="34" t="s">
        <v>155</v>
      </c>
      <c s="34" t="s">
        <v>4220</v>
      </c>
      <c s="35" t="s">
        <v>5</v>
      </c>
      <c s="6" t="s">
        <v>4221</v>
      </c>
      <c s="36" t="s">
        <v>94</v>
      </c>
      <c s="37">
        <v>2</v>
      </c>
      <c s="36">
        <v>0</v>
      </c>
      <c s="36">
        <f>ROUND(G1612*H1612,6)</f>
      </c>
      <c r="L1612" s="38">
        <v>0</v>
      </c>
      <c s="32">
        <f>ROUND(ROUND(L1612,2)*ROUND(G1612,3),2)</f>
      </c>
      <c s="36" t="s">
        <v>350</v>
      </c>
      <c>
        <f>(M1612*21)/100</f>
      </c>
      <c t="s">
        <v>27</v>
      </c>
    </row>
    <row r="1613" spans="1:5" ht="12.75">
      <c r="A1613" s="35" t="s">
        <v>58</v>
      </c>
      <c r="E1613" s="39" t="s">
        <v>4221</v>
      </c>
    </row>
    <row r="1614" spans="1:5" ht="12.75">
      <c r="A1614" s="35" t="s">
        <v>59</v>
      </c>
      <c r="E1614" s="40" t="s">
        <v>5</v>
      </c>
    </row>
    <row r="1615" spans="1:5" ht="12.75">
      <c r="A1615" t="s">
        <v>60</v>
      </c>
      <c r="E1615" s="39" t="s">
        <v>5</v>
      </c>
    </row>
    <row r="1616" spans="1:16" ht="12.75">
      <c r="A1616" t="s">
        <v>52</v>
      </c>
      <c s="34" t="s">
        <v>77</v>
      </c>
      <c s="34" t="s">
        <v>4222</v>
      </c>
      <c s="35" t="s">
        <v>5</v>
      </c>
      <c s="6" t="s">
        <v>4223</v>
      </c>
      <c s="36" t="s">
        <v>94</v>
      </c>
      <c s="37">
        <v>1</v>
      </c>
      <c s="36">
        <v>0</v>
      </c>
      <c s="36">
        <f>ROUND(G1616*H1616,6)</f>
      </c>
      <c r="L1616" s="38">
        <v>0</v>
      </c>
      <c s="32">
        <f>ROUND(ROUND(L1616,2)*ROUND(G1616,3),2)</f>
      </c>
      <c s="36" t="s">
        <v>350</v>
      </c>
      <c>
        <f>(M1616*21)/100</f>
      </c>
      <c t="s">
        <v>27</v>
      </c>
    </row>
    <row r="1617" spans="1:5" ht="12.75">
      <c r="A1617" s="35" t="s">
        <v>58</v>
      </c>
      <c r="E1617" s="39" t="s">
        <v>4223</v>
      </c>
    </row>
    <row r="1618" spans="1:5" ht="12.75">
      <c r="A1618" s="35" t="s">
        <v>59</v>
      </c>
      <c r="E1618" s="40" t="s">
        <v>5</v>
      </c>
    </row>
    <row r="1619" spans="1:5" ht="12.75">
      <c r="A1619" t="s">
        <v>60</v>
      </c>
      <c r="E1619" s="39" t="s">
        <v>5</v>
      </c>
    </row>
    <row r="1620" spans="1:16" ht="12.75">
      <c r="A1620" t="s">
        <v>52</v>
      </c>
      <c s="34" t="s">
        <v>82</v>
      </c>
      <c s="34" t="s">
        <v>4224</v>
      </c>
      <c s="35" t="s">
        <v>5</v>
      </c>
      <c s="6" t="s">
        <v>4225</v>
      </c>
      <c s="36" t="s">
        <v>94</v>
      </c>
      <c s="37">
        <v>1</v>
      </c>
      <c s="36">
        <v>0</v>
      </c>
      <c s="36">
        <f>ROUND(G1620*H1620,6)</f>
      </c>
      <c r="L1620" s="38">
        <v>0</v>
      </c>
      <c s="32">
        <f>ROUND(ROUND(L1620,2)*ROUND(G1620,3),2)</f>
      </c>
      <c s="36" t="s">
        <v>350</v>
      </c>
      <c>
        <f>(M1620*21)/100</f>
      </c>
      <c t="s">
        <v>27</v>
      </c>
    </row>
    <row r="1621" spans="1:5" ht="12.75">
      <c r="A1621" s="35" t="s">
        <v>58</v>
      </c>
      <c r="E1621" s="39" t="s">
        <v>4225</v>
      </c>
    </row>
    <row r="1622" spans="1:5" ht="12.75">
      <c r="A1622" s="35" t="s">
        <v>59</v>
      </c>
      <c r="E1622" s="40" t="s">
        <v>5</v>
      </c>
    </row>
    <row r="1623" spans="1:5" ht="12.75">
      <c r="A1623" t="s">
        <v>60</v>
      </c>
      <c r="E1623" s="39" t="s">
        <v>5</v>
      </c>
    </row>
    <row r="1624" spans="1:16" ht="12.75">
      <c r="A1624" t="s">
        <v>52</v>
      </c>
      <c s="34" t="s">
        <v>87</v>
      </c>
      <c s="34" t="s">
        <v>4226</v>
      </c>
      <c s="35" t="s">
        <v>5</v>
      </c>
      <c s="6" t="s">
        <v>4227</v>
      </c>
      <c s="36" t="s">
        <v>94</v>
      </c>
      <c s="37">
        <v>1</v>
      </c>
      <c s="36">
        <v>0</v>
      </c>
      <c s="36">
        <f>ROUND(G1624*H1624,6)</f>
      </c>
      <c r="L1624" s="38">
        <v>0</v>
      </c>
      <c s="32">
        <f>ROUND(ROUND(L1624,2)*ROUND(G1624,3),2)</f>
      </c>
      <c s="36" t="s">
        <v>350</v>
      </c>
      <c>
        <f>(M1624*21)/100</f>
      </c>
      <c t="s">
        <v>27</v>
      </c>
    </row>
    <row r="1625" spans="1:5" ht="12.75">
      <c r="A1625" s="35" t="s">
        <v>58</v>
      </c>
      <c r="E1625" s="39" t="s">
        <v>4227</v>
      </c>
    </row>
    <row r="1626" spans="1:5" ht="12.75">
      <c r="A1626" s="35" t="s">
        <v>59</v>
      </c>
      <c r="E1626" s="40" t="s">
        <v>5</v>
      </c>
    </row>
    <row r="1627" spans="1:5" ht="12.75">
      <c r="A1627" t="s">
        <v>60</v>
      </c>
      <c r="E1627" s="39" t="s">
        <v>5</v>
      </c>
    </row>
    <row r="1628" spans="1:16" ht="12.75">
      <c r="A1628" t="s">
        <v>52</v>
      </c>
      <c s="34" t="s">
        <v>91</v>
      </c>
      <c s="34" t="s">
        <v>4228</v>
      </c>
      <c s="35" t="s">
        <v>5</v>
      </c>
      <c s="6" t="s">
        <v>4229</v>
      </c>
      <c s="36" t="s">
        <v>94</v>
      </c>
      <c s="37">
        <v>1</v>
      </c>
      <c s="36">
        <v>0</v>
      </c>
      <c s="36">
        <f>ROUND(G1628*H1628,6)</f>
      </c>
      <c r="L1628" s="38">
        <v>0</v>
      </c>
      <c s="32">
        <f>ROUND(ROUND(L1628,2)*ROUND(G1628,3),2)</f>
      </c>
      <c s="36" t="s">
        <v>350</v>
      </c>
      <c>
        <f>(M1628*21)/100</f>
      </c>
      <c t="s">
        <v>27</v>
      </c>
    </row>
    <row r="1629" spans="1:5" ht="12.75">
      <c r="A1629" s="35" t="s">
        <v>58</v>
      </c>
      <c r="E1629" s="39" t="s">
        <v>4229</v>
      </c>
    </row>
    <row r="1630" spans="1:5" ht="12.75">
      <c r="A1630" s="35" t="s">
        <v>59</v>
      </c>
      <c r="E1630" s="40" t="s">
        <v>5</v>
      </c>
    </row>
    <row r="1631" spans="1:5" ht="12.75">
      <c r="A1631" t="s">
        <v>60</v>
      </c>
      <c r="E1631" s="39" t="s">
        <v>5</v>
      </c>
    </row>
    <row r="1632" spans="1:16" ht="12.75">
      <c r="A1632" t="s">
        <v>52</v>
      </c>
      <c s="34" t="s">
        <v>96</v>
      </c>
      <c s="34" t="s">
        <v>4230</v>
      </c>
      <c s="35" t="s">
        <v>5</v>
      </c>
      <c s="6" t="s">
        <v>4231</v>
      </c>
      <c s="36" t="s">
        <v>94</v>
      </c>
      <c s="37">
        <v>1</v>
      </c>
      <c s="36">
        <v>0</v>
      </c>
      <c s="36">
        <f>ROUND(G1632*H1632,6)</f>
      </c>
      <c r="L1632" s="38">
        <v>0</v>
      </c>
      <c s="32">
        <f>ROUND(ROUND(L1632,2)*ROUND(G1632,3),2)</f>
      </c>
      <c s="36" t="s">
        <v>350</v>
      </c>
      <c>
        <f>(M1632*21)/100</f>
      </c>
      <c t="s">
        <v>27</v>
      </c>
    </row>
    <row r="1633" spans="1:5" ht="12.75">
      <c r="A1633" s="35" t="s">
        <v>58</v>
      </c>
      <c r="E1633" s="39" t="s">
        <v>4231</v>
      </c>
    </row>
    <row r="1634" spans="1:5" ht="12.75">
      <c r="A1634" s="35" t="s">
        <v>59</v>
      </c>
      <c r="E1634" s="40" t="s">
        <v>5</v>
      </c>
    </row>
    <row r="1635" spans="1:5" ht="12.75">
      <c r="A1635" t="s">
        <v>60</v>
      </c>
      <c r="E1635" s="39" t="s">
        <v>5</v>
      </c>
    </row>
    <row r="1636" spans="1:16" ht="25.5">
      <c r="A1636" t="s">
        <v>52</v>
      </c>
      <c s="34" t="s">
        <v>181</v>
      </c>
      <c s="34" t="s">
        <v>4232</v>
      </c>
      <c s="35" t="s">
        <v>5</v>
      </c>
      <c s="6" t="s">
        <v>4233</v>
      </c>
      <c s="36" t="s">
        <v>94</v>
      </c>
      <c s="37">
        <v>2</v>
      </c>
      <c s="36">
        <v>0</v>
      </c>
      <c s="36">
        <f>ROUND(G1636*H1636,6)</f>
      </c>
      <c r="L1636" s="38">
        <v>0</v>
      </c>
      <c s="32">
        <f>ROUND(ROUND(L1636,2)*ROUND(G1636,3),2)</f>
      </c>
      <c s="36" t="s">
        <v>350</v>
      </c>
      <c>
        <f>(M1636*21)/100</f>
      </c>
      <c t="s">
        <v>27</v>
      </c>
    </row>
    <row r="1637" spans="1:5" ht="25.5">
      <c r="A1637" s="35" t="s">
        <v>58</v>
      </c>
      <c r="E1637" s="39" t="s">
        <v>4233</v>
      </c>
    </row>
    <row r="1638" spans="1:5" ht="12.75">
      <c r="A1638" s="35" t="s">
        <v>59</v>
      </c>
      <c r="E1638" s="40" t="s">
        <v>5</v>
      </c>
    </row>
    <row r="1639" spans="1:5" ht="12.75">
      <c r="A1639" t="s">
        <v>60</v>
      </c>
      <c r="E1639" s="39" t="s">
        <v>5</v>
      </c>
    </row>
    <row r="1640" spans="1:16" ht="12.75">
      <c r="A1640" t="s">
        <v>52</v>
      </c>
      <c s="34" t="s">
        <v>186</v>
      </c>
      <c s="34" t="s">
        <v>4234</v>
      </c>
      <c s="35" t="s">
        <v>5</v>
      </c>
      <c s="6" t="s">
        <v>4235</v>
      </c>
      <c s="36" t="s">
        <v>94</v>
      </c>
      <c s="37">
        <v>3</v>
      </c>
      <c s="36">
        <v>0</v>
      </c>
      <c s="36">
        <f>ROUND(G1640*H1640,6)</f>
      </c>
      <c r="L1640" s="38">
        <v>0</v>
      </c>
      <c s="32">
        <f>ROUND(ROUND(L1640,2)*ROUND(G1640,3),2)</f>
      </c>
      <c s="36" t="s">
        <v>350</v>
      </c>
      <c>
        <f>(M1640*21)/100</f>
      </c>
      <c t="s">
        <v>27</v>
      </c>
    </row>
    <row r="1641" spans="1:5" ht="12.75">
      <c r="A1641" s="35" t="s">
        <v>58</v>
      </c>
      <c r="E1641" s="39" t="s">
        <v>4235</v>
      </c>
    </row>
    <row r="1642" spans="1:5" ht="12.75">
      <c r="A1642" s="35" t="s">
        <v>59</v>
      </c>
      <c r="E1642" s="40" t="s">
        <v>5</v>
      </c>
    </row>
    <row r="1643" spans="1:5" ht="12.75">
      <c r="A1643" t="s">
        <v>60</v>
      </c>
      <c r="E1643" s="39" t="s">
        <v>5</v>
      </c>
    </row>
    <row r="1644" spans="1:13" ht="12.75">
      <c r="A1644" t="s">
        <v>2683</v>
      </c>
      <c r="C1644" s="31" t="s">
        <v>4236</v>
      </c>
      <c r="E1644" s="33" t="s">
        <v>4237</v>
      </c>
      <c r="J1644" s="32">
        <f>0+J1645+J1662+J1671+J1688+J1777+J1802+J1807+J1848+J1885+J1890</f>
      </c>
      <c s="32">
        <f>0+K1645+K1662+K1671+K1688+K1777+K1802+K1807+K1848+K1885+K1890</f>
      </c>
      <c s="32">
        <f>0+L1645+L1662+L1671+L1688+L1777+L1802+L1807+L1848+L1885+L1890</f>
      </c>
      <c s="32">
        <f>0+M1645+M1662+M1671+M1688+M1777+M1802+M1807+M1848+M1885+M1890</f>
      </c>
    </row>
    <row r="1645" spans="1:13" ht="12.75">
      <c r="A1645" t="s">
        <v>49</v>
      </c>
      <c r="C1645" s="31" t="s">
        <v>53</v>
      </c>
      <c r="E1645" s="33" t="s">
        <v>412</v>
      </c>
      <c r="J1645" s="32">
        <f>0</f>
      </c>
      <c s="32">
        <f>0</f>
      </c>
      <c s="32">
        <f>0+L1646+L1650+L1654+L1658</f>
      </c>
      <c s="32">
        <f>0+M1646+M1650+M1654+M1658</f>
      </c>
    </row>
    <row r="1646" spans="1:16" ht="12.75">
      <c r="A1646" t="s">
        <v>52</v>
      </c>
      <c s="34" t="s">
        <v>53</v>
      </c>
      <c s="34" t="s">
        <v>1994</v>
      </c>
      <c s="35" t="s">
        <v>5</v>
      </c>
      <c s="6" t="s">
        <v>1995</v>
      </c>
      <c s="36" t="s">
        <v>73</v>
      </c>
      <c s="37">
        <v>108</v>
      </c>
      <c s="36">
        <v>0</v>
      </c>
      <c s="36">
        <f>ROUND(G1646*H1646,6)</f>
      </c>
      <c r="L1646" s="38">
        <v>0</v>
      </c>
      <c s="32">
        <f>ROUND(ROUND(L1646,2)*ROUND(G1646,3),2)</f>
      </c>
      <c s="36" t="s">
        <v>350</v>
      </c>
      <c>
        <f>(M1646*21)/100</f>
      </c>
      <c t="s">
        <v>27</v>
      </c>
    </row>
    <row r="1647" spans="1:5" ht="12.75">
      <c r="A1647" s="35" t="s">
        <v>58</v>
      </c>
      <c r="E1647" s="39" t="s">
        <v>5</v>
      </c>
    </row>
    <row r="1648" spans="1:5" ht="12.75">
      <c r="A1648" s="35" t="s">
        <v>59</v>
      </c>
      <c r="E1648" s="40" t="s">
        <v>4238</v>
      </c>
    </row>
    <row r="1649" spans="1:5" ht="12.75">
      <c r="A1649" t="s">
        <v>60</v>
      </c>
      <c r="E1649" s="39" t="s">
        <v>1996</v>
      </c>
    </row>
    <row r="1650" spans="1:16" ht="12.75">
      <c r="A1650" t="s">
        <v>52</v>
      </c>
      <c s="34" t="s">
        <v>27</v>
      </c>
      <c s="34" t="s">
        <v>413</v>
      </c>
      <c s="35" t="s">
        <v>5</v>
      </c>
      <c s="6" t="s">
        <v>414</v>
      </c>
      <c s="36" t="s">
        <v>56</v>
      </c>
      <c s="37">
        <v>30.5</v>
      </c>
      <c s="36">
        <v>0</v>
      </c>
      <c s="36">
        <f>ROUND(G1650*H1650,6)</f>
      </c>
      <c r="L1650" s="38">
        <v>0</v>
      </c>
      <c s="32">
        <f>ROUND(ROUND(L1650,2)*ROUND(G1650,3),2)</f>
      </c>
      <c s="36" t="s">
        <v>350</v>
      </c>
      <c>
        <f>(M1650*21)/100</f>
      </c>
      <c t="s">
        <v>27</v>
      </c>
    </row>
    <row r="1651" spans="1:5" ht="12.75">
      <c r="A1651" s="35" t="s">
        <v>58</v>
      </c>
      <c r="E1651" s="39" t="s">
        <v>5</v>
      </c>
    </row>
    <row r="1652" spans="1:5" ht="12.75">
      <c r="A1652" s="35" t="s">
        <v>59</v>
      </c>
      <c r="E1652" s="40" t="s">
        <v>4238</v>
      </c>
    </row>
    <row r="1653" spans="1:5" ht="216.75">
      <c r="A1653" t="s">
        <v>60</v>
      </c>
      <c r="E1653" s="39" t="s">
        <v>2008</v>
      </c>
    </row>
    <row r="1654" spans="1:16" ht="12.75">
      <c r="A1654" t="s">
        <v>52</v>
      </c>
      <c s="34" t="s">
        <v>26</v>
      </c>
      <c s="34" t="s">
        <v>67</v>
      </c>
      <c s="35" t="s">
        <v>5</v>
      </c>
      <c s="6" t="s">
        <v>421</v>
      </c>
      <c s="36" t="s">
        <v>56</v>
      </c>
      <c s="37">
        <v>30.5</v>
      </c>
      <c s="36">
        <v>0</v>
      </c>
      <c s="36">
        <f>ROUND(G1654*H1654,6)</f>
      </c>
      <c r="L1654" s="38">
        <v>0</v>
      </c>
      <c s="32">
        <f>ROUND(ROUND(L1654,2)*ROUND(G1654,3),2)</f>
      </c>
      <c s="36" t="s">
        <v>350</v>
      </c>
      <c>
        <f>(M1654*21)/100</f>
      </c>
      <c t="s">
        <v>27</v>
      </c>
    </row>
    <row r="1655" spans="1:5" ht="12.75">
      <c r="A1655" s="35" t="s">
        <v>58</v>
      </c>
      <c r="E1655" s="39" t="s">
        <v>5</v>
      </c>
    </row>
    <row r="1656" spans="1:5" ht="12.75">
      <c r="A1656" s="35" t="s">
        <v>59</v>
      </c>
      <c r="E1656" s="40" t="s">
        <v>4238</v>
      </c>
    </row>
    <row r="1657" spans="1:5" ht="153">
      <c r="A1657" t="s">
        <v>60</v>
      </c>
      <c r="E1657" s="39" t="s">
        <v>2011</v>
      </c>
    </row>
    <row r="1658" spans="1:16" ht="12.75">
      <c r="A1658" t="s">
        <v>52</v>
      </c>
      <c s="34" t="s">
        <v>70</v>
      </c>
      <c s="34" t="s">
        <v>2012</v>
      </c>
      <c s="35" t="s">
        <v>5</v>
      </c>
      <c s="6" t="s">
        <v>2013</v>
      </c>
      <c s="36" t="s">
        <v>73</v>
      </c>
      <c s="37">
        <v>108</v>
      </c>
      <c s="36">
        <v>0</v>
      </c>
      <c s="36">
        <f>ROUND(G1658*H1658,6)</f>
      </c>
      <c r="L1658" s="38">
        <v>0</v>
      </c>
      <c s="32">
        <f>ROUND(ROUND(L1658,2)*ROUND(G1658,3),2)</f>
      </c>
      <c s="36" t="s">
        <v>350</v>
      </c>
      <c>
        <f>(M1658*21)/100</f>
      </c>
      <c t="s">
        <v>27</v>
      </c>
    </row>
    <row r="1659" spans="1:5" ht="12.75">
      <c r="A1659" s="35" t="s">
        <v>58</v>
      </c>
      <c r="E1659" s="39" t="s">
        <v>5</v>
      </c>
    </row>
    <row r="1660" spans="1:5" ht="12.75">
      <c r="A1660" s="35" t="s">
        <v>59</v>
      </c>
      <c r="E1660" s="40" t="s">
        <v>4238</v>
      </c>
    </row>
    <row r="1661" spans="1:5" ht="38.25">
      <c r="A1661" t="s">
        <v>60</v>
      </c>
      <c r="E1661" s="39" t="s">
        <v>2014</v>
      </c>
    </row>
    <row r="1662" spans="1:13" ht="12.75">
      <c r="A1662" t="s">
        <v>49</v>
      </c>
      <c r="C1662" s="31" t="s">
        <v>115</v>
      </c>
      <c r="E1662" s="33" t="s">
        <v>1902</v>
      </c>
      <c r="J1662" s="32">
        <f>0</f>
      </c>
      <c s="32">
        <f>0</f>
      </c>
      <c s="32">
        <f>0+L1663+L1667</f>
      </c>
      <c s="32">
        <f>0+M1663+M1667</f>
      </c>
    </row>
    <row r="1663" spans="1:16" ht="12.75">
      <c r="A1663" t="s">
        <v>52</v>
      </c>
      <c s="34" t="s">
        <v>110</v>
      </c>
      <c s="34" t="s">
        <v>4239</v>
      </c>
      <c s="35" t="s">
        <v>5</v>
      </c>
      <c s="6" t="s">
        <v>4240</v>
      </c>
      <c s="36" t="s">
        <v>73</v>
      </c>
      <c s="37">
        <v>75</v>
      </c>
      <c s="36">
        <v>0</v>
      </c>
      <c s="36">
        <f>ROUND(G1663*H1663,6)</f>
      </c>
      <c r="L1663" s="38">
        <v>0</v>
      </c>
      <c s="32">
        <f>ROUND(ROUND(L1663,2)*ROUND(G1663,3),2)</f>
      </c>
      <c s="36" t="s">
        <v>350</v>
      </c>
      <c>
        <f>(M1663*21)/100</f>
      </c>
      <c t="s">
        <v>27</v>
      </c>
    </row>
    <row r="1664" spans="1:5" ht="12.75">
      <c r="A1664" s="35" t="s">
        <v>58</v>
      </c>
      <c r="E1664" s="39" t="s">
        <v>5</v>
      </c>
    </row>
    <row r="1665" spans="1:5" ht="12.75">
      <c r="A1665" s="35" t="s">
        <v>59</v>
      </c>
      <c r="E1665" s="40" t="s">
        <v>4238</v>
      </c>
    </row>
    <row r="1666" spans="1:5" ht="38.25">
      <c r="A1666" t="s">
        <v>60</v>
      </c>
      <c r="E1666" s="39" t="s">
        <v>4241</v>
      </c>
    </row>
    <row r="1667" spans="1:16" ht="12.75">
      <c r="A1667" t="s">
        <v>52</v>
      </c>
      <c s="34" t="s">
        <v>115</v>
      </c>
      <c s="34" t="s">
        <v>4242</v>
      </c>
      <c s="35" t="s">
        <v>5</v>
      </c>
      <c s="6" t="s">
        <v>4243</v>
      </c>
      <c s="36" t="s">
        <v>73</v>
      </c>
      <c s="37">
        <v>5</v>
      </c>
      <c s="36">
        <v>0</v>
      </c>
      <c s="36">
        <f>ROUND(G1667*H1667,6)</f>
      </c>
      <c r="L1667" s="38">
        <v>0</v>
      </c>
      <c s="32">
        <f>ROUND(ROUND(L1667,2)*ROUND(G1667,3),2)</f>
      </c>
      <c s="36" t="s">
        <v>350</v>
      </c>
      <c>
        <f>(M1667*21)/100</f>
      </c>
      <c t="s">
        <v>27</v>
      </c>
    </row>
    <row r="1668" spans="1:5" ht="12.75">
      <c r="A1668" s="35" t="s">
        <v>58</v>
      </c>
      <c r="E1668" s="39" t="s">
        <v>5</v>
      </c>
    </row>
    <row r="1669" spans="1:5" ht="12.75">
      <c r="A1669" s="35" t="s">
        <v>59</v>
      </c>
      <c r="E1669" s="40" t="s">
        <v>4238</v>
      </c>
    </row>
    <row r="1670" spans="1:5" ht="38.25">
      <c r="A1670" t="s">
        <v>60</v>
      </c>
      <c r="E1670" s="39" t="s">
        <v>4241</v>
      </c>
    </row>
    <row r="1671" spans="1:13" ht="12.75">
      <c r="A1671" t="s">
        <v>49</v>
      </c>
      <c r="C1671" s="31" t="s">
        <v>108</v>
      </c>
      <c r="E1671" s="33" t="s">
        <v>1278</v>
      </c>
      <c r="J1671" s="32">
        <f>0</f>
      </c>
      <c s="32">
        <f>0</f>
      </c>
      <c s="32">
        <f>0+L1672+L1676+L1680+L1684</f>
      </c>
      <c s="32">
        <f>0+M1672+M1676+M1680+M1684</f>
      </c>
    </row>
    <row r="1672" spans="1:16" ht="12.75">
      <c r="A1672" t="s">
        <v>52</v>
      </c>
      <c s="34" t="s">
        <v>75</v>
      </c>
      <c s="34" t="s">
        <v>4244</v>
      </c>
      <c s="35" t="s">
        <v>5</v>
      </c>
      <c s="6" t="s">
        <v>4245</v>
      </c>
      <c s="36" t="s">
        <v>85</v>
      </c>
      <c s="37">
        <v>60</v>
      </c>
      <c s="36">
        <v>0</v>
      </c>
      <c s="36">
        <f>ROUND(G1672*H1672,6)</f>
      </c>
      <c r="L1672" s="38">
        <v>0</v>
      </c>
      <c s="32">
        <f>ROUND(ROUND(L1672,2)*ROUND(G1672,3),2)</f>
      </c>
      <c s="36" t="s">
        <v>350</v>
      </c>
      <c>
        <f>(M1672*21)/100</f>
      </c>
      <c t="s">
        <v>27</v>
      </c>
    </row>
    <row r="1673" spans="1:5" ht="12.75">
      <c r="A1673" s="35" t="s">
        <v>58</v>
      </c>
      <c r="E1673" s="39" t="s">
        <v>5</v>
      </c>
    </row>
    <row r="1674" spans="1:5" ht="12.75">
      <c r="A1674" s="35" t="s">
        <v>59</v>
      </c>
      <c r="E1674" s="40" t="s">
        <v>4238</v>
      </c>
    </row>
    <row r="1675" spans="1:5" ht="38.25">
      <c r="A1675" t="s">
        <v>60</v>
      </c>
      <c r="E1675" s="39" t="s">
        <v>4246</v>
      </c>
    </row>
    <row r="1676" spans="1:16" ht="25.5">
      <c r="A1676" t="s">
        <v>52</v>
      </c>
      <c s="34" t="s">
        <v>122</v>
      </c>
      <c s="34" t="s">
        <v>948</v>
      </c>
      <c s="35" t="s">
        <v>5</v>
      </c>
      <c s="6" t="s">
        <v>949</v>
      </c>
      <c s="36" t="s">
        <v>80</v>
      </c>
      <c s="37">
        <v>76</v>
      </c>
      <c s="36">
        <v>0</v>
      </c>
      <c s="36">
        <f>ROUND(G1676*H1676,6)</f>
      </c>
      <c r="L1676" s="38">
        <v>0</v>
      </c>
      <c s="32">
        <f>ROUND(ROUND(L1676,2)*ROUND(G1676,3),2)</f>
      </c>
      <c s="36" t="s">
        <v>350</v>
      </c>
      <c>
        <f>(M1676*21)/100</f>
      </c>
      <c t="s">
        <v>27</v>
      </c>
    </row>
    <row r="1677" spans="1:5" ht="12.75">
      <c r="A1677" s="35" t="s">
        <v>58</v>
      </c>
      <c r="E1677" s="39" t="s">
        <v>5</v>
      </c>
    </row>
    <row r="1678" spans="1:5" ht="12.75">
      <c r="A1678" s="35" t="s">
        <v>59</v>
      </c>
      <c r="E1678" s="40" t="s">
        <v>4238</v>
      </c>
    </row>
    <row r="1679" spans="1:5" ht="25.5">
      <c r="A1679" t="s">
        <v>60</v>
      </c>
      <c r="E1679" s="39" t="s">
        <v>4247</v>
      </c>
    </row>
    <row r="1680" spans="1:16" ht="12.75">
      <c r="A1680" t="s">
        <v>52</v>
      </c>
      <c s="34" t="s">
        <v>126</v>
      </c>
      <c s="34" t="s">
        <v>4248</v>
      </c>
      <c s="35" t="s">
        <v>5</v>
      </c>
      <c s="6" t="s">
        <v>4249</v>
      </c>
      <c s="36" t="s">
        <v>73</v>
      </c>
      <c s="37">
        <v>2</v>
      </c>
      <c s="36">
        <v>0</v>
      </c>
      <c s="36">
        <f>ROUND(G1680*H1680,6)</f>
      </c>
      <c r="L1680" s="38">
        <v>0</v>
      </c>
      <c s="32">
        <f>ROUND(ROUND(L1680,2)*ROUND(G1680,3),2)</f>
      </c>
      <c s="36" t="s">
        <v>350</v>
      </c>
      <c>
        <f>(M1680*21)/100</f>
      </c>
      <c t="s">
        <v>27</v>
      </c>
    </row>
    <row r="1681" spans="1:5" ht="12.75">
      <c r="A1681" s="35" t="s">
        <v>58</v>
      </c>
      <c r="E1681" s="39" t="s">
        <v>5</v>
      </c>
    </row>
    <row r="1682" spans="1:5" ht="12.75">
      <c r="A1682" s="35" t="s">
        <v>59</v>
      </c>
      <c r="E1682" s="40" t="s">
        <v>4238</v>
      </c>
    </row>
    <row r="1683" spans="1:5" ht="38.25">
      <c r="A1683" t="s">
        <v>60</v>
      </c>
      <c r="E1683" s="39" t="s">
        <v>142</v>
      </c>
    </row>
    <row r="1684" spans="1:16" ht="12.75">
      <c r="A1684" t="s">
        <v>52</v>
      </c>
      <c s="34" t="s">
        <v>130</v>
      </c>
      <c s="34" t="s">
        <v>4250</v>
      </c>
      <c s="35" t="s">
        <v>5</v>
      </c>
      <c s="6" t="s">
        <v>4251</v>
      </c>
      <c s="36" t="s">
        <v>85</v>
      </c>
      <c s="37">
        <v>15</v>
      </c>
      <c s="36">
        <v>0</v>
      </c>
      <c s="36">
        <f>ROUND(G1684*H1684,6)</f>
      </c>
      <c r="L1684" s="38">
        <v>0</v>
      </c>
      <c s="32">
        <f>ROUND(ROUND(L1684,2)*ROUND(G1684,3),2)</f>
      </c>
      <c s="36" t="s">
        <v>350</v>
      </c>
      <c>
        <f>(M1684*21)/100</f>
      </c>
      <c t="s">
        <v>27</v>
      </c>
    </row>
    <row r="1685" spans="1:5" ht="12.75">
      <c r="A1685" s="35" t="s">
        <v>58</v>
      </c>
      <c r="E1685" s="39" t="s">
        <v>5</v>
      </c>
    </row>
    <row r="1686" spans="1:5" ht="12.75">
      <c r="A1686" s="35" t="s">
        <v>59</v>
      </c>
      <c r="E1686" s="40" t="s">
        <v>4238</v>
      </c>
    </row>
    <row r="1687" spans="1:5" ht="38.25">
      <c r="A1687" t="s">
        <v>60</v>
      </c>
      <c r="E1687" s="39" t="s">
        <v>142</v>
      </c>
    </row>
    <row r="1688" spans="1:13" ht="12.75">
      <c r="A1688" t="s">
        <v>49</v>
      </c>
      <c r="C1688" s="31" t="s">
        <v>1288</v>
      </c>
      <c r="E1688" s="33" t="s">
        <v>1289</v>
      </c>
      <c r="J1688" s="32">
        <f>0</f>
      </c>
      <c s="32">
        <f>0</f>
      </c>
      <c s="32">
        <f>0+L1689+L1693+L1697+L1701+L1705+L1709+L1713+L1717+L1721+L1725+L1729+L1733+L1737+L1741+L1745+L1749+L1753+L1757+L1761+L1765+L1769+L1773</f>
      </c>
      <c s="32">
        <f>0+M1689+M1693+M1697+M1701+M1705+M1709+M1713+M1717+M1721+M1725+M1729+M1733+M1737+M1741+M1745+M1749+M1753+M1757+M1761+M1765+M1769+M1773</f>
      </c>
    </row>
    <row r="1689" spans="1:16" ht="12.75">
      <c r="A1689" t="s">
        <v>52</v>
      </c>
      <c s="34" t="s">
        <v>134</v>
      </c>
      <c s="34" t="s">
        <v>4252</v>
      </c>
      <c s="35" t="s">
        <v>5</v>
      </c>
      <c s="6" t="s">
        <v>4253</v>
      </c>
      <c s="36" t="s">
        <v>85</v>
      </c>
      <c s="37">
        <v>183</v>
      </c>
      <c s="36">
        <v>0</v>
      </c>
      <c s="36">
        <f>ROUND(G1689*H1689,6)</f>
      </c>
      <c r="L1689" s="38">
        <v>0</v>
      </c>
      <c s="32">
        <f>ROUND(ROUND(L1689,2)*ROUND(G1689,3),2)</f>
      </c>
      <c s="36" t="s">
        <v>350</v>
      </c>
      <c>
        <f>(M1689*21)/100</f>
      </c>
      <c t="s">
        <v>27</v>
      </c>
    </row>
    <row r="1690" spans="1:5" ht="12.75">
      <c r="A1690" s="35" t="s">
        <v>58</v>
      </c>
      <c r="E1690" s="39" t="s">
        <v>5</v>
      </c>
    </row>
    <row r="1691" spans="1:5" ht="12.75">
      <c r="A1691" s="35" t="s">
        <v>59</v>
      </c>
      <c r="E1691" s="40" t="s">
        <v>4238</v>
      </c>
    </row>
    <row r="1692" spans="1:5" ht="38.25">
      <c r="A1692" t="s">
        <v>60</v>
      </c>
      <c r="E1692" s="39" t="s">
        <v>4254</v>
      </c>
    </row>
    <row r="1693" spans="1:16" ht="12.75">
      <c r="A1693" t="s">
        <v>52</v>
      </c>
      <c s="34" t="s">
        <v>138</v>
      </c>
      <c s="34" t="s">
        <v>4255</v>
      </c>
      <c s="35" t="s">
        <v>5</v>
      </c>
      <c s="6" t="s">
        <v>4256</v>
      </c>
      <c s="36" t="s">
        <v>85</v>
      </c>
      <c s="37">
        <v>109</v>
      </c>
      <c s="36">
        <v>0</v>
      </c>
      <c s="36">
        <f>ROUND(G1693*H1693,6)</f>
      </c>
      <c r="L1693" s="38">
        <v>0</v>
      </c>
      <c s="32">
        <f>ROUND(ROUND(L1693,2)*ROUND(G1693,3),2)</f>
      </c>
      <c s="36" t="s">
        <v>350</v>
      </c>
      <c>
        <f>(M1693*21)/100</f>
      </c>
      <c t="s">
        <v>27</v>
      </c>
    </row>
    <row r="1694" spans="1:5" ht="12.75">
      <c r="A1694" s="35" t="s">
        <v>58</v>
      </c>
      <c r="E1694" s="39" t="s">
        <v>5</v>
      </c>
    </row>
    <row r="1695" spans="1:5" ht="12.75">
      <c r="A1695" s="35" t="s">
        <v>59</v>
      </c>
      <c r="E1695" s="40" t="s">
        <v>4238</v>
      </c>
    </row>
    <row r="1696" spans="1:5" ht="38.25">
      <c r="A1696" t="s">
        <v>60</v>
      </c>
      <c r="E1696" s="39" t="s">
        <v>4254</v>
      </c>
    </row>
    <row r="1697" spans="1:16" ht="12.75">
      <c r="A1697" t="s">
        <v>52</v>
      </c>
      <c s="34" t="s">
        <v>143</v>
      </c>
      <c s="34" t="s">
        <v>4257</v>
      </c>
      <c s="35" t="s">
        <v>5</v>
      </c>
      <c s="6" t="s">
        <v>4258</v>
      </c>
      <c s="36" t="s">
        <v>85</v>
      </c>
      <c s="37">
        <v>28</v>
      </c>
      <c s="36">
        <v>0</v>
      </c>
      <c s="36">
        <f>ROUND(G1697*H1697,6)</f>
      </c>
      <c r="L1697" s="38">
        <v>0</v>
      </c>
      <c s="32">
        <f>ROUND(ROUND(L1697,2)*ROUND(G1697,3),2)</f>
      </c>
      <c s="36" t="s">
        <v>350</v>
      </c>
      <c>
        <f>(M1697*21)/100</f>
      </c>
      <c t="s">
        <v>27</v>
      </c>
    </row>
    <row r="1698" spans="1:5" ht="12.75">
      <c r="A1698" s="35" t="s">
        <v>58</v>
      </c>
      <c r="E1698" s="39" t="s">
        <v>5</v>
      </c>
    </row>
    <row r="1699" spans="1:5" ht="12.75">
      <c r="A1699" s="35" t="s">
        <v>59</v>
      </c>
      <c r="E1699" s="40" t="s">
        <v>4238</v>
      </c>
    </row>
    <row r="1700" spans="1:5" ht="25.5">
      <c r="A1700" t="s">
        <v>60</v>
      </c>
      <c r="E1700" s="39" t="s">
        <v>4259</v>
      </c>
    </row>
    <row r="1701" spans="1:16" ht="12.75">
      <c r="A1701" t="s">
        <v>52</v>
      </c>
      <c s="34" t="s">
        <v>147</v>
      </c>
      <c s="34" t="s">
        <v>4260</v>
      </c>
      <c s="35" t="s">
        <v>5</v>
      </c>
      <c s="6" t="s">
        <v>4261</v>
      </c>
      <c s="36" t="s">
        <v>85</v>
      </c>
      <c s="37">
        <v>138</v>
      </c>
      <c s="36">
        <v>0</v>
      </c>
      <c s="36">
        <f>ROUND(G1701*H1701,6)</f>
      </c>
      <c r="L1701" s="38">
        <v>0</v>
      </c>
      <c s="32">
        <f>ROUND(ROUND(L1701,2)*ROUND(G1701,3),2)</f>
      </c>
      <c s="36" t="s">
        <v>350</v>
      </c>
      <c>
        <f>(M1701*21)/100</f>
      </c>
      <c t="s">
        <v>27</v>
      </c>
    </row>
    <row r="1702" spans="1:5" ht="12.75">
      <c r="A1702" s="35" t="s">
        <v>58</v>
      </c>
      <c r="E1702" s="39" t="s">
        <v>5</v>
      </c>
    </row>
    <row r="1703" spans="1:5" ht="12.75">
      <c r="A1703" s="35" t="s">
        <v>59</v>
      </c>
      <c r="E1703" s="40" t="s">
        <v>4238</v>
      </c>
    </row>
    <row r="1704" spans="1:5" ht="25.5">
      <c r="A1704" t="s">
        <v>60</v>
      </c>
      <c r="E1704" s="39" t="s">
        <v>4259</v>
      </c>
    </row>
    <row r="1705" spans="1:16" ht="25.5">
      <c r="A1705" t="s">
        <v>52</v>
      </c>
      <c s="34" t="s">
        <v>151</v>
      </c>
      <c s="34" t="s">
        <v>4262</v>
      </c>
      <c s="35" t="s">
        <v>5</v>
      </c>
      <c s="6" t="s">
        <v>4263</v>
      </c>
      <c s="36" t="s">
        <v>85</v>
      </c>
      <c s="37">
        <v>7</v>
      </c>
      <c s="36">
        <v>0</v>
      </c>
      <c s="36">
        <f>ROUND(G1705*H1705,6)</f>
      </c>
      <c r="L1705" s="38">
        <v>0</v>
      </c>
      <c s="32">
        <f>ROUND(ROUND(L1705,2)*ROUND(G1705,3),2)</f>
      </c>
      <c s="36" t="s">
        <v>350</v>
      </c>
      <c>
        <f>(M1705*21)/100</f>
      </c>
      <c t="s">
        <v>27</v>
      </c>
    </row>
    <row r="1706" spans="1:5" ht="12.75">
      <c r="A1706" s="35" t="s">
        <v>58</v>
      </c>
      <c r="E1706" s="39" t="s">
        <v>5</v>
      </c>
    </row>
    <row r="1707" spans="1:5" ht="12.75">
      <c r="A1707" s="35" t="s">
        <v>59</v>
      </c>
      <c r="E1707" s="40" t="s">
        <v>4238</v>
      </c>
    </row>
    <row r="1708" spans="1:5" ht="25.5">
      <c r="A1708" t="s">
        <v>60</v>
      </c>
      <c r="E1708" s="39" t="s">
        <v>4259</v>
      </c>
    </row>
    <row r="1709" spans="1:16" ht="12.75">
      <c r="A1709" t="s">
        <v>52</v>
      </c>
      <c s="34" t="s">
        <v>155</v>
      </c>
      <c s="34" t="s">
        <v>4264</v>
      </c>
      <c s="35" t="s">
        <v>5</v>
      </c>
      <c s="6" t="s">
        <v>4265</v>
      </c>
      <c s="36" t="s">
        <v>85</v>
      </c>
      <c s="37">
        <v>44</v>
      </c>
      <c s="36">
        <v>0</v>
      </c>
      <c s="36">
        <f>ROUND(G1709*H1709,6)</f>
      </c>
      <c r="L1709" s="38">
        <v>0</v>
      </c>
      <c s="32">
        <f>ROUND(ROUND(L1709,2)*ROUND(G1709,3),2)</f>
      </c>
      <c s="36" t="s">
        <v>350</v>
      </c>
      <c>
        <f>(M1709*21)/100</f>
      </c>
      <c t="s">
        <v>27</v>
      </c>
    </row>
    <row r="1710" spans="1:5" ht="12.75">
      <c r="A1710" s="35" t="s">
        <v>58</v>
      </c>
      <c r="E1710" s="39" t="s">
        <v>5</v>
      </c>
    </row>
    <row r="1711" spans="1:5" ht="12.75">
      <c r="A1711" s="35" t="s">
        <v>59</v>
      </c>
      <c r="E1711" s="40" t="s">
        <v>4238</v>
      </c>
    </row>
    <row r="1712" spans="1:5" ht="38.25">
      <c r="A1712" t="s">
        <v>60</v>
      </c>
      <c r="E1712" s="39" t="s">
        <v>4266</v>
      </c>
    </row>
    <row r="1713" spans="1:16" ht="12.75">
      <c r="A1713" t="s">
        <v>52</v>
      </c>
      <c s="34" t="s">
        <v>77</v>
      </c>
      <c s="34" t="s">
        <v>4267</v>
      </c>
      <c s="35" t="s">
        <v>5</v>
      </c>
      <c s="6" t="s">
        <v>4268</v>
      </c>
      <c s="36" t="s">
        <v>85</v>
      </c>
      <c s="37">
        <v>58</v>
      </c>
      <c s="36">
        <v>0</v>
      </c>
      <c s="36">
        <f>ROUND(G1713*H1713,6)</f>
      </c>
      <c r="L1713" s="38">
        <v>0</v>
      </c>
      <c s="32">
        <f>ROUND(ROUND(L1713,2)*ROUND(G1713,3),2)</f>
      </c>
      <c s="36" t="s">
        <v>350</v>
      </c>
      <c>
        <f>(M1713*21)/100</f>
      </c>
      <c t="s">
        <v>27</v>
      </c>
    </row>
    <row r="1714" spans="1:5" ht="12.75">
      <c r="A1714" s="35" t="s">
        <v>58</v>
      </c>
      <c r="E1714" s="39" t="s">
        <v>5</v>
      </c>
    </row>
    <row r="1715" spans="1:5" ht="12.75">
      <c r="A1715" s="35" t="s">
        <v>59</v>
      </c>
      <c r="E1715" s="40" t="s">
        <v>4238</v>
      </c>
    </row>
    <row r="1716" spans="1:5" ht="38.25">
      <c r="A1716" t="s">
        <v>60</v>
      </c>
      <c r="E1716" s="39" t="s">
        <v>4266</v>
      </c>
    </row>
    <row r="1717" spans="1:16" ht="25.5">
      <c r="A1717" t="s">
        <v>52</v>
      </c>
      <c s="34" t="s">
        <v>82</v>
      </c>
      <c s="34" t="s">
        <v>4269</v>
      </c>
      <c s="35" t="s">
        <v>5</v>
      </c>
      <c s="6" t="s">
        <v>4270</v>
      </c>
      <c s="36" t="s">
        <v>85</v>
      </c>
      <c s="37">
        <v>31</v>
      </c>
      <c s="36">
        <v>0</v>
      </c>
      <c s="36">
        <f>ROUND(G1717*H1717,6)</f>
      </c>
      <c r="L1717" s="38">
        <v>0</v>
      </c>
      <c s="32">
        <f>ROUND(ROUND(L1717,2)*ROUND(G1717,3),2)</f>
      </c>
      <c s="36" t="s">
        <v>350</v>
      </c>
      <c>
        <f>(M1717*21)/100</f>
      </c>
      <c t="s">
        <v>27</v>
      </c>
    </row>
    <row r="1718" spans="1:5" ht="12.75">
      <c r="A1718" s="35" t="s">
        <v>58</v>
      </c>
      <c r="E1718" s="39" t="s">
        <v>5</v>
      </c>
    </row>
    <row r="1719" spans="1:5" ht="12.75">
      <c r="A1719" s="35" t="s">
        <v>59</v>
      </c>
      <c r="E1719" s="40" t="s">
        <v>4238</v>
      </c>
    </row>
    <row r="1720" spans="1:5" ht="38.25">
      <c r="A1720" t="s">
        <v>60</v>
      </c>
      <c r="E1720" s="39" t="s">
        <v>4266</v>
      </c>
    </row>
    <row r="1721" spans="1:16" ht="12.75">
      <c r="A1721" t="s">
        <v>52</v>
      </c>
      <c s="34" t="s">
        <v>87</v>
      </c>
      <c s="34" t="s">
        <v>78</v>
      </c>
      <c s="35" t="s">
        <v>5</v>
      </c>
      <c s="6" t="s">
        <v>79</v>
      </c>
      <c s="36" t="s">
        <v>80</v>
      </c>
      <c s="37">
        <v>208</v>
      </c>
      <c s="36">
        <v>0</v>
      </c>
      <c s="36">
        <f>ROUND(G1721*H1721,6)</f>
      </c>
      <c r="L1721" s="38">
        <v>0</v>
      </c>
      <c s="32">
        <f>ROUND(ROUND(L1721,2)*ROUND(G1721,3),2)</f>
      </c>
      <c s="36" t="s">
        <v>350</v>
      </c>
      <c>
        <f>(M1721*21)/100</f>
      </c>
      <c t="s">
        <v>27</v>
      </c>
    </row>
    <row r="1722" spans="1:5" ht="12.75">
      <c r="A1722" s="35" t="s">
        <v>58</v>
      </c>
      <c r="E1722" s="39" t="s">
        <v>5</v>
      </c>
    </row>
    <row r="1723" spans="1:5" ht="12.75">
      <c r="A1723" s="35" t="s">
        <v>59</v>
      </c>
      <c r="E1723" s="40" t="s">
        <v>4238</v>
      </c>
    </row>
    <row r="1724" spans="1:5" ht="51">
      <c r="A1724" t="s">
        <v>60</v>
      </c>
      <c r="E1724" s="39" t="s">
        <v>2032</v>
      </c>
    </row>
    <row r="1725" spans="1:16" ht="12.75">
      <c r="A1725" t="s">
        <v>52</v>
      </c>
      <c s="34" t="s">
        <v>91</v>
      </c>
      <c s="34" t="s">
        <v>1293</v>
      </c>
      <c s="35" t="s">
        <v>5</v>
      </c>
      <c s="6" t="s">
        <v>1294</v>
      </c>
      <c s="36" t="s">
        <v>85</v>
      </c>
      <c s="37">
        <v>2</v>
      </c>
      <c s="36">
        <v>0</v>
      </c>
      <c s="36">
        <f>ROUND(G1725*H1725,6)</f>
      </c>
      <c r="L1725" s="38">
        <v>0</v>
      </c>
      <c s="32">
        <f>ROUND(ROUND(L1725,2)*ROUND(G1725,3),2)</f>
      </c>
      <c s="36" t="s">
        <v>350</v>
      </c>
      <c>
        <f>(M1725*21)/100</f>
      </c>
      <c t="s">
        <v>27</v>
      </c>
    </row>
    <row r="1726" spans="1:5" ht="12.75">
      <c r="A1726" s="35" t="s">
        <v>58</v>
      </c>
      <c r="E1726" s="39" t="s">
        <v>5</v>
      </c>
    </row>
    <row r="1727" spans="1:5" ht="12.75">
      <c r="A1727" s="35" t="s">
        <v>59</v>
      </c>
      <c r="E1727" s="40" t="s">
        <v>4238</v>
      </c>
    </row>
    <row r="1728" spans="1:5" ht="38.25">
      <c r="A1728" t="s">
        <v>60</v>
      </c>
      <c r="E1728" s="39" t="s">
        <v>1295</v>
      </c>
    </row>
    <row r="1729" spans="1:16" ht="12.75">
      <c r="A1729" t="s">
        <v>52</v>
      </c>
      <c s="34" t="s">
        <v>96</v>
      </c>
      <c s="34" t="s">
        <v>83</v>
      </c>
      <c s="35" t="s">
        <v>5</v>
      </c>
      <c s="6" t="s">
        <v>84</v>
      </c>
      <c s="36" t="s">
        <v>85</v>
      </c>
      <c s="37">
        <v>4</v>
      </c>
      <c s="36">
        <v>0</v>
      </c>
      <c s="36">
        <f>ROUND(G1729*H1729,6)</f>
      </c>
      <c r="L1729" s="38">
        <v>0</v>
      </c>
      <c s="32">
        <f>ROUND(ROUND(L1729,2)*ROUND(G1729,3),2)</f>
      </c>
      <c s="36" t="s">
        <v>350</v>
      </c>
      <c>
        <f>(M1729*21)/100</f>
      </c>
      <c t="s">
        <v>27</v>
      </c>
    </row>
    <row r="1730" spans="1:5" ht="12.75">
      <c r="A1730" s="35" t="s">
        <v>58</v>
      </c>
      <c r="E1730" s="39" t="s">
        <v>5</v>
      </c>
    </row>
    <row r="1731" spans="1:5" ht="12.75">
      <c r="A1731" s="35" t="s">
        <v>59</v>
      </c>
      <c r="E1731" s="40" t="s">
        <v>4238</v>
      </c>
    </row>
    <row r="1732" spans="1:5" ht="25.5">
      <c r="A1732" t="s">
        <v>60</v>
      </c>
      <c r="E1732" s="39" t="s">
        <v>4271</v>
      </c>
    </row>
    <row r="1733" spans="1:16" ht="12.75">
      <c r="A1733" t="s">
        <v>52</v>
      </c>
      <c s="34" t="s">
        <v>181</v>
      </c>
      <c s="34" t="s">
        <v>1299</v>
      </c>
      <c s="35" t="s">
        <v>5</v>
      </c>
      <c s="6" t="s">
        <v>1300</v>
      </c>
      <c s="36" t="s">
        <v>85</v>
      </c>
      <c s="37">
        <v>6</v>
      </c>
      <c s="36">
        <v>0</v>
      </c>
      <c s="36">
        <f>ROUND(G1733*H1733,6)</f>
      </c>
      <c r="L1733" s="38">
        <v>0</v>
      </c>
      <c s="32">
        <f>ROUND(ROUND(L1733,2)*ROUND(G1733,3),2)</f>
      </c>
      <c s="36" t="s">
        <v>350</v>
      </c>
      <c>
        <f>(M1733*21)/100</f>
      </c>
      <c t="s">
        <v>27</v>
      </c>
    </row>
    <row r="1734" spans="1:5" ht="12.75">
      <c r="A1734" s="35" t="s">
        <v>58</v>
      </c>
      <c r="E1734" s="39" t="s">
        <v>5</v>
      </c>
    </row>
    <row r="1735" spans="1:5" ht="12.75">
      <c r="A1735" s="35" t="s">
        <v>59</v>
      </c>
      <c r="E1735" s="40" t="s">
        <v>4238</v>
      </c>
    </row>
    <row r="1736" spans="1:5" ht="38.25">
      <c r="A1736" t="s">
        <v>60</v>
      </c>
      <c r="E1736" s="39" t="s">
        <v>1301</v>
      </c>
    </row>
    <row r="1737" spans="1:16" ht="25.5">
      <c r="A1737" t="s">
        <v>52</v>
      </c>
      <c s="34" t="s">
        <v>186</v>
      </c>
      <c s="34" t="s">
        <v>4272</v>
      </c>
      <c s="35" t="s">
        <v>5</v>
      </c>
      <c s="6" t="s">
        <v>4273</v>
      </c>
      <c s="36" t="s">
        <v>80</v>
      </c>
      <c s="37">
        <v>60</v>
      </c>
      <c s="36">
        <v>0</v>
      </c>
      <c s="36">
        <f>ROUND(G1737*H1737,6)</f>
      </c>
      <c r="L1737" s="38">
        <v>0</v>
      </c>
      <c s="32">
        <f>ROUND(ROUND(L1737,2)*ROUND(G1737,3),2)</f>
      </c>
      <c s="36" t="s">
        <v>350</v>
      </c>
      <c>
        <f>(M1737*21)/100</f>
      </c>
      <c t="s">
        <v>27</v>
      </c>
    </row>
    <row r="1738" spans="1:5" ht="12.75">
      <c r="A1738" s="35" t="s">
        <v>58</v>
      </c>
      <c r="E1738" s="39" t="s">
        <v>5</v>
      </c>
    </row>
    <row r="1739" spans="1:5" ht="12.75">
      <c r="A1739" s="35" t="s">
        <v>59</v>
      </c>
      <c r="E1739" s="40" t="s">
        <v>4238</v>
      </c>
    </row>
    <row r="1740" spans="1:5" ht="25.5">
      <c r="A1740" t="s">
        <v>60</v>
      </c>
      <c r="E1740" s="39" t="s">
        <v>4274</v>
      </c>
    </row>
    <row r="1741" spans="1:16" ht="25.5">
      <c r="A1741" t="s">
        <v>52</v>
      </c>
      <c s="34" t="s">
        <v>189</v>
      </c>
      <c s="34" t="s">
        <v>4275</v>
      </c>
      <c s="35" t="s">
        <v>5</v>
      </c>
      <c s="6" t="s">
        <v>4276</v>
      </c>
      <c s="36" t="s">
        <v>85</v>
      </c>
      <c s="37">
        <v>2</v>
      </c>
      <c s="36">
        <v>0</v>
      </c>
      <c s="36">
        <f>ROUND(G1741*H1741,6)</f>
      </c>
      <c r="L1741" s="38">
        <v>0</v>
      </c>
      <c s="32">
        <f>ROUND(ROUND(L1741,2)*ROUND(G1741,3),2)</f>
      </c>
      <c s="36" t="s">
        <v>350</v>
      </c>
      <c>
        <f>(M1741*21)/100</f>
      </c>
      <c t="s">
        <v>27</v>
      </c>
    </row>
    <row r="1742" spans="1:5" ht="12.75">
      <c r="A1742" s="35" t="s">
        <v>58</v>
      </c>
      <c r="E1742" s="39" t="s">
        <v>5</v>
      </c>
    </row>
    <row r="1743" spans="1:5" ht="12.75">
      <c r="A1743" s="35" t="s">
        <v>59</v>
      </c>
      <c r="E1743" s="40" t="s">
        <v>4238</v>
      </c>
    </row>
    <row r="1744" spans="1:5" ht="25.5">
      <c r="A1744" t="s">
        <v>60</v>
      </c>
      <c r="E1744" s="39" t="s">
        <v>4277</v>
      </c>
    </row>
    <row r="1745" spans="1:16" ht="25.5">
      <c r="A1745" t="s">
        <v>52</v>
      </c>
      <c s="34" t="s">
        <v>193</v>
      </c>
      <c s="34" t="s">
        <v>4278</v>
      </c>
      <c s="35" t="s">
        <v>5</v>
      </c>
      <c s="6" t="s">
        <v>4279</v>
      </c>
      <c s="36" t="s">
        <v>85</v>
      </c>
      <c s="37">
        <v>3</v>
      </c>
      <c s="36">
        <v>0</v>
      </c>
      <c s="36">
        <f>ROUND(G1745*H1745,6)</f>
      </c>
      <c r="L1745" s="38">
        <v>0</v>
      </c>
      <c s="32">
        <f>ROUND(ROUND(L1745,2)*ROUND(G1745,3),2)</f>
      </c>
      <c s="36" t="s">
        <v>350</v>
      </c>
      <c>
        <f>(M1745*21)/100</f>
      </c>
      <c t="s">
        <v>27</v>
      </c>
    </row>
    <row r="1746" spans="1:5" ht="12.75">
      <c r="A1746" s="35" t="s">
        <v>58</v>
      </c>
      <c r="E1746" s="39" t="s">
        <v>5</v>
      </c>
    </row>
    <row r="1747" spans="1:5" ht="12.75">
      <c r="A1747" s="35" t="s">
        <v>59</v>
      </c>
      <c r="E1747" s="40" t="s">
        <v>4238</v>
      </c>
    </row>
    <row r="1748" spans="1:5" ht="25.5">
      <c r="A1748" t="s">
        <v>60</v>
      </c>
      <c r="E1748" s="39" t="s">
        <v>4277</v>
      </c>
    </row>
    <row r="1749" spans="1:16" ht="12.75">
      <c r="A1749" t="s">
        <v>52</v>
      </c>
      <c s="34" t="s">
        <v>263</v>
      </c>
      <c s="34" t="s">
        <v>4280</v>
      </c>
      <c s="35" t="s">
        <v>5</v>
      </c>
      <c s="6" t="s">
        <v>4281</v>
      </c>
      <c s="36" t="s">
        <v>85</v>
      </c>
      <c s="37">
        <v>10</v>
      </c>
      <c s="36">
        <v>0</v>
      </c>
      <c s="36">
        <f>ROUND(G1749*H1749,6)</f>
      </c>
      <c r="L1749" s="38">
        <v>0</v>
      </c>
      <c s="32">
        <f>ROUND(ROUND(L1749,2)*ROUND(G1749,3),2)</f>
      </c>
      <c s="36" t="s">
        <v>350</v>
      </c>
      <c>
        <f>(M1749*21)/100</f>
      </c>
      <c t="s">
        <v>27</v>
      </c>
    </row>
    <row r="1750" spans="1:5" ht="12.75">
      <c r="A1750" s="35" t="s">
        <v>58</v>
      </c>
      <c r="E1750" s="39" t="s">
        <v>5</v>
      </c>
    </row>
    <row r="1751" spans="1:5" ht="12.75">
      <c r="A1751" s="35" t="s">
        <v>59</v>
      </c>
      <c r="E1751" s="40" t="s">
        <v>4238</v>
      </c>
    </row>
    <row r="1752" spans="1:5" ht="25.5">
      <c r="A1752" t="s">
        <v>60</v>
      </c>
      <c r="E1752" s="39" t="s">
        <v>4259</v>
      </c>
    </row>
    <row r="1753" spans="1:16" ht="12.75">
      <c r="A1753" t="s">
        <v>52</v>
      </c>
      <c s="34" t="s">
        <v>267</v>
      </c>
      <c s="34" t="s">
        <v>4282</v>
      </c>
      <c s="35" t="s">
        <v>5</v>
      </c>
      <c s="6" t="s">
        <v>4283</v>
      </c>
      <c s="36" t="s">
        <v>85</v>
      </c>
      <c s="37">
        <v>8</v>
      </c>
      <c s="36">
        <v>0</v>
      </c>
      <c s="36">
        <f>ROUND(G1753*H1753,6)</f>
      </c>
      <c r="L1753" s="38">
        <v>0</v>
      </c>
      <c s="32">
        <f>ROUND(ROUND(L1753,2)*ROUND(G1753,3),2)</f>
      </c>
      <c s="36" t="s">
        <v>350</v>
      </c>
      <c>
        <f>(M1753*21)/100</f>
      </c>
      <c t="s">
        <v>27</v>
      </c>
    </row>
    <row r="1754" spans="1:5" ht="12.75">
      <c r="A1754" s="35" t="s">
        <v>58</v>
      </c>
      <c r="E1754" s="39" t="s">
        <v>5</v>
      </c>
    </row>
    <row r="1755" spans="1:5" ht="12.75">
      <c r="A1755" s="35" t="s">
        <v>59</v>
      </c>
      <c r="E1755" s="40" t="s">
        <v>4238</v>
      </c>
    </row>
    <row r="1756" spans="1:5" ht="25.5">
      <c r="A1756" t="s">
        <v>60</v>
      </c>
      <c r="E1756" s="39" t="s">
        <v>4284</v>
      </c>
    </row>
    <row r="1757" spans="1:16" ht="12.75">
      <c r="A1757" t="s">
        <v>52</v>
      </c>
      <c s="34" t="s">
        <v>271</v>
      </c>
      <c s="34" t="s">
        <v>4285</v>
      </c>
      <c s="35" t="s">
        <v>5</v>
      </c>
      <c s="6" t="s">
        <v>4286</v>
      </c>
      <c s="36" t="s">
        <v>85</v>
      </c>
      <c s="37">
        <v>6</v>
      </c>
      <c s="36">
        <v>0</v>
      </c>
      <c s="36">
        <f>ROUND(G1757*H1757,6)</f>
      </c>
      <c r="L1757" s="38">
        <v>0</v>
      </c>
      <c s="32">
        <f>ROUND(ROUND(L1757,2)*ROUND(G1757,3),2)</f>
      </c>
      <c s="36" t="s">
        <v>350</v>
      </c>
      <c>
        <f>(M1757*21)/100</f>
      </c>
      <c t="s">
        <v>27</v>
      </c>
    </row>
    <row r="1758" spans="1:5" ht="12.75">
      <c r="A1758" s="35" t="s">
        <v>58</v>
      </c>
      <c r="E1758" s="39" t="s">
        <v>5</v>
      </c>
    </row>
    <row r="1759" spans="1:5" ht="12.75">
      <c r="A1759" s="35" t="s">
        <v>59</v>
      </c>
      <c r="E1759" s="40" t="s">
        <v>4238</v>
      </c>
    </row>
    <row r="1760" spans="1:5" ht="25.5">
      <c r="A1760" t="s">
        <v>60</v>
      </c>
      <c r="E1760" s="39" t="s">
        <v>4271</v>
      </c>
    </row>
    <row r="1761" spans="1:16" ht="12.75">
      <c r="A1761" t="s">
        <v>52</v>
      </c>
      <c s="34" t="s">
        <v>275</v>
      </c>
      <c s="34" t="s">
        <v>4287</v>
      </c>
      <c s="35" t="s">
        <v>5</v>
      </c>
      <c s="6" t="s">
        <v>4288</v>
      </c>
      <c s="36" t="s">
        <v>85</v>
      </c>
      <c s="37">
        <v>5</v>
      </c>
      <c s="36">
        <v>0</v>
      </c>
      <c s="36">
        <f>ROUND(G1761*H1761,6)</f>
      </c>
      <c r="L1761" s="38">
        <v>0</v>
      </c>
      <c s="32">
        <f>ROUND(ROUND(L1761,2)*ROUND(G1761,3),2)</f>
      </c>
      <c s="36" t="s">
        <v>350</v>
      </c>
      <c>
        <f>(M1761*21)/100</f>
      </c>
      <c t="s">
        <v>27</v>
      </c>
    </row>
    <row r="1762" spans="1:5" ht="12.75">
      <c r="A1762" s="35" t="s">
        <v>58</v>
      </c>
      <c r="E1762" s="39" t="s">
        <v>5</v>
      </c>
    </row>
    <row r="1763" spans="1:5" ht="12.75">
      <c r="A1763" s="35" t="s">
        <v>59</v>
      </c>
      <c r="E1763" s="40" t="s">
        <v>4238</v>
      </c>
    </row>
    <row r="1764" spans="1:5" ht="38.25">
      <c r="A1764" t="s">
        <v>60</v>
      </c>
      <c r="E1764" s="39" t="s">
        <v>4289</v>
      </c>
    </row>
    <row r="1765" spans="1:16" ht="12.75">
      <c r="A1765" t="s">
        <v>52</v>
      </c>
      <c s="34" t="s">
        <v>279</v>
      </c>
      <c s="34" t="s">
        <v>4290</v>
      </c>
      <c s="35" t="s">
        <v>5</v>
      </c>
      <c s="6" t="s">
        <v>4291</v>
      </c>
      <c s="36" t="s">
        <v>85</v>
      </c>
      <c s="37">
        <v>5</v>
      </c>
      <c s="36">
        <v>0</v>
      </c>
      <c s="36">
        <f>ROUND(G1765*H1765,6)</f>
      </c>
      <c r="L1765" s="38">
        <v>0</v>
      </c>
      <c s="32">
        <f>ROUND(ROUND(L1765,2)*ROUND(G1765,3),2)</f>
      </c>
      <c s="36" t="s">
        <v>350</v>
      </c>
      <c>
        <f>(M1765*21)/100</f>
      </c>
      <c t="s">
        <v>27</v>
      </c>
    </row>
    <row r="1766" spans="1:5" ht="12.75">
      <c r="A1766" s="35" t="s">
        <v>58</v>
      </c>
      <c r="E1766" s="39" t="s">
        <v>5</v>
      </c>
    </row>
    <row r="1767" spans="1:5" ht="12.75">
      <c r="A1767" s="35" t="s">
        <v>59</v>
      </c>
      <c r="E1767" s="40" t="s">
        <v>4238</v>
      </c>
    </row>
    <row r="1768" spans="1:5" ht="38.25">
      <c r="A1768" t="s">
        <v>60</v>
      </c>
      <c r="E1768" s="39" t="s">
        <v>4292</v>
      </c>
    </row>
    <row r="1769" spans="1:16" ht="12.75">
      <c r="A1769" t="s">
        <v>52</v>
      </c>
      <c s="34" t="s">
        <v>283</v>
      </c>
      <c s="34" t="s">
        <v>4293</v>
      </c>
      <c s="35" t="s">
        <v>5</v>
      </c>
      <c s="6" t="s">
        <v>4294</v>
      </c>
      <c s="36" t="s">
        <v>85</v>
      </c>
      <c s="37">
        <v>5</v>
      </c>
      <c s="36">
        <v>0</v>
      </c>
      <c s="36">
        <f>ROUND(G1769*H1769,6)</f>
      </c>
      <c r="L1769" s="38">
        <v>0</v>
      </c>
      <c s="32">
        <f>ROUND(ROUND(L1769,2)*ROUND(G1769,3),2)</f>
      </c>
      <c s="36" t="s">
        <v>350</v>
      </c>
      <c>
        <f>(M1769*21)/100</f>
      </c>
      <c t="s">
        <v>27</v>
      </c>
    </row>
    <row r="1770" spans="1:5" ht="12.75">
      <c r="A1770" s="35" t="s">
        <v>58</v>
      </c>
      <c r="E1770" s="39" t="s">
        <v>5</v>
      </c>
    </row>
    <row r="1771" spans="1:5" ht="12.75">
      <c r="A1771" s="35" t="s">
        <v>59</v>
      </c>
      <c r="E1771" s="40" t="s">
        <v>4238</v>
      </c>
    </row>
    <row r="1772" spans="1:5" ht="38.25">
      <c r="A1772" t="s">
        <v>60</v>
      </c>
      <c r="E1772" s="39" t="s">
        <v>4295</v>
      </c>
    </row>
    <row r="1773" spans="1:16" ht="12.75">
      <c r="A1773" t="s">
        <v>52</v>
      </c>
      <c s="34" t="s">
        <v>287</v>
      </c>
      <c s="34" t="s">
        <v>4296</v>
      </c>
      <c s="35" t="s">
        <v>5</v>
      </c>
      <c s="6" t="s">
        <v>4297</v>
      </c>
      <c s="36" t="s">
        <v>85</v>
      </c>
      <c s="37">
        <v>5</v>
      </c>
      <c s="36">
        <v>0</v>
      </c>
      <c s="36">
        <f>ROUND(G1773*H1773,6)</f>
      </c>
      <c r="L1773" s="38">
        <v>0</v>
      </c>
      <c s="32">
        <f>ROUND(ROUND(L1773,2)*ROUND(G1773,3),2)</f>
      </c>
      <c s="36" t="s">
        <v>350</v>
      </c>
      <c>
        <f>(M1773*21)/100</f>
      </c>
      <c t="s">
        <v>27</v>
      </c>
    </row>
    <row r="1774" spans="1:5" ht="12.75">
      <c r="A1774" s="35" t="s">
        <v>58</v>
      </c>
      <c r="E1774" s="39" t="s">
        <v>5</v>
      </c>
    </row>
    <row r="1775" spans="1:5" ht="12.75">
      <c r="A1775" s="35" t="s">
        <v>59</v>
      </c>
      <c r="E1775" s="40" t="s">
        <v>4238</v>
      </c>
    </row>
    <row r="1776" spans="1:5" ht="38.25">
      <c r="A1776" t="s">
        <v>60</v>
      </c>
      <c r="E1776" s="39" t="s">
        <v>4298</v>
      </c>
    </row>
    <row r="1777" spans="1:13" ht="12.75">
      <c r="A1777" t="s">
        <v>49</v>
      </c>
      <c r="C1777" s="31" t="s">
        <v>1303</v>
      </c>
      <c r="E1777" s="33" t="s">
        <v>1304</v>
      </c>
      <c r="J1777" s="32">
        <f>0</f>
      </c>
      <c s="32">
        <f>0</f>
      </c>
      <c s="32">
        <f>0+L1778+L1782+L1786+L1790+L1794+L1798</f>
      </c>
      <c s="32">
        <f>0+M1778+M1782+M1786+M1790+M1794+M1798</f>
      </c>
    </row>
    <row r="1778" spans="1:16" ht="25.5">
      <c r="A1778" t="s">
        <v>52</v>
      </c>
      <c s="34" t="s">
        <v>196</v>
      </c>
      <c s="34" t="s">
        <v>2033</v>
      </c>
      <c s="35" t="s">
        <v>5</v>
      </c>
      <c s="6" t="s">
        <v>2034</v>
      </c>
      <c s="36" t="s">
        <v>80</v>
      </c>
      <c s="37">
        <v>135</v>
      </c>
      <c s="36">
        <v>0</v>
      </c>
      <c s="36">
        <f>ROUND(G1778*H1778,6)</f>
      </c>
      <c r="L1778" s="38">
        <v>0</v>
      </c>
      <c s="32">
        <f>ROUND(ROUND(L1778,2)*ROUND(G1778,3),2)</f>
      </c>
      <c s="36" t="s">
        <v>350</v>
      </c>
      <c>
        <f>(M1778*21)/100</f>
      </c>
      <c t="s">
        <v>27</v>
      </c>
    </row>
    <row r="1779" spans="1:5" ht="12.75">
      <c r="A1779" s="35" t="s">
        <v>58</v>
      </c>
      <c r="E1779" s="39" t="s">
        <v>5</v>
      </c>
    </row>
    <row r="1780" spans="1:5" ht="12.75">
      <c r="A1780" s="35" t="s">
        <v>59</v>
      </c>
      <c r="E1780" s="40" t="s">
        <v>4238</v>
      </c>
    </row>
    <row r="1781" spans="1:5" ht="38.25">
      <c r="A1781" t="s">
        <v>60</v>
      </c>
      <c r="E1781" s="39" t="s">
        <v>1305</v>
      </c>
    </row>
    <row r="1782" spans="1:16" ht="12.75">
      <c r="A1782" t="s">
        <v>52</v>
      </c>
      <c s="34" t="s">
        <v>200</v>
      </c>
      <c s="34" t="s">
        <v>97</v>
      </c>
      <c s="35" t="s">
        <v>5</v>
      </c>
      <c s="6" t="s">
        <v>98</v>
      </c>
      <c s="36" t="s">
        <v>80</v>
      </c>
      <c s="37">
        <v>2375</v>
      </c>
      <c s="36">
        <v>0</v>
      </c>
      <c s="36">
        <f>ROUND(G1782*H1782,6)</f>
      </c>
      <c r="L1782" s="38">
        <v>0</v>
      </c>
      <c s="32">
        <f>ROUND(ROUND(L1782,2)*ROUND(G1782,3),2)</f>
      </c>
      <c s="36" t="s">
        <v>350</v>
      </c>
      <c>
        <f>(M1782*21)/100</f>
      </c>
      <c t="s">
        <v>27</v>
      </c>
    </row>
    <row r="1783" spans="1:5" ht="12.75">
      <c r="A1783" s="35" t="s">
        <v>58</v>
      </c>
      <c r="E1783" s="39" t="s">
        <v>5</v>
      </c>
    </row>
    <row r="1784" spans="1:5" ht="12.75">
      <c r="A1784" s="35" t="s">
        <v>59</v>
      </c>
      <c r="E1784" s="40" t="s">
        <v>4238</v>
      </c>
    </row>
    <row r="1785" spans="1:5" ht="38.25">
      <c r="A1785" t="s">
        <v>60</v>
      </c>
      <c r="E1785" s="39" t="s">
        <v>1305</v>
      </c>
    </row>
    <row r="1786" spans="1:16" ht="12.75">
      <c r="A1786" t="s">
        <v>52</v>
      </c>
      <c s="34" t="s">
        <v>203</v>
      </c>
      <c s="34" t="s">
        <v>1308</v>
      </c>
      <c s="35" t="s">
        <v>5</v>
      </c>
      <c s="6" t="s">
        <v>1309</v>
      </c>
      <c s="36" t="s">
        <v>80</v>
      </c>
      <c s="37">
        <v>511</v>
      </c>
      <c s="36">
        <v>0</v>
      </c>
      <c s="36">
        <f>ROUND(G1786*H1786,6)</f>
      </c>
      <c r="L1786" s="38">
        <v>0</v>
      </c>
      <c s="32">
        <f>ROUND(ROUND(L1786,2)*ROUND(G1786,3),2)</f>
      </c>
      <c s="36" t="s">
        <v>350</v>
      </c>
      <c>
        <f>(M1786*21)/100</f>
      </c>
      <c t="s">
        <v>27</v>
      </c>
    </row>
    <row r="1787" spans="1:5" ht="12.75">
      <c r="A1787" s="35" t="s">
        <v>58</v>
      </c>
      <c r="E1787" s="39" t="s">
        <v>5</v>
      </c>
    </row>
    <row r="1788" spans="1:5" ht="12.75">
      <c r="A1788" s="35" t="s">
        <v>59</v>
      </c>
      <c r="E1788" s="40" t="s">
        <v>4238</v>
      </c>
    </row>
    <row r="1789" spans="1:5" ht="38.25">
      <c r="A1789" t="s">
        <v>60</v>
      </c>
      <c r="E1789" s="39" t="s">
        <v>1305</v>
      </c>
    </row>
    <row r="1790" spans="1:16" ht="25.5">
      <c r="A1790" t="s">
        <v>52</v>
      </c>
      <c s="34" t="s">
        <v>207</v>
      </c>
      <c s="34" t="s">
        <v>4299</v>
      </c>
      <c s="35" t="s">
        <v>5</v>
      </c>
      <c s="6" t="s">
        <v>4300</v>
      </c>
      <c s="36" t="s">
        <v>85</v>
      </c>
      <c s="37">
        <v>18</v>
      </c>
      <c s="36">
        <v>0</v>
      </c>
      <c s="36">
        <f>ROUND(G1790*H1790,6)</f>
      </c>
      <c r="L1790" s="38">
        <v>0</v>
      </c>
      <c s="32">
        <f>ROUND(ROUND(L1790,2)*ROUND(G1790,3),2)</f>
      </c>
      <c s="36" t="s">
        <v>350</v>
      </c>
      <c>
        <f>(M1790*21)/100</f>
      </c>
      <c t="s">
        <v>27</v>
      </c>
    </row>
    <row r="1791" spans="1:5" ht="12.75">
      <c r="A1791" s="35" t="s">
        <v>58</v>
      </c>
      <c r="E1791" s="39" t="s">
        <v>5</v>
      </c>
    </row>
    <row r="1792" spans="1:5" ht="12.75">
      <c r="A1792" s="35" t="s">
        <v>59</v>
      </c>
      <c r="E1792" s="40" t="s">
        <v>4238</v>
      </c>
    </row>
    <row r="1793" spans="1:5" ht="38.25">
      <c r="A1793" t="s">
        <v>60</v>
      </c>
      <c r="E1793" s="39" t="s">
        <v>1319</v>
      </c>
    </row>
    <row r="1794" spans="1:16" ht="25.5">
      <c r="A1794" t="s">
        <v>52</v>
      </c>
      <c s="34" t="s">
        <v>159</v>
      </c>
      <c s="34" t="s">
        <v>1132</v>
      </c>
      <c s="35" t="s">
        <v>5</v>
      </c>
      <c s="6" t="s">
        <v>1133</v>
      </c>
      <c s="36" t="s">
        <v>85</v>
      </c>
      <c s="37">
        <v>567</v>
      </c>
      <c s="36">
        <v>0</v>
      </c>
      <c s="36">
        <f>ROUND(G1794*H1794,6)</f>
      </c>
      <c r="L1794" s="38">
        <v>0</v>
      </c>
      <c s="32">
        <f>ROUND(ROUND(L1794,2)*ROUND(G1794,3),2)</f>
      </c>
      <c s="36" t="s">
        <v>350</v>
      </c>
      <c>
        <f>(M1794*21)/100</f>
      </c>
      <c t="s">
        <v>27</v>
      </c>
    </row>
    <row r="1795" spans="1:5" ht="12.75">
      <c r="A1795" s="35" t="s">
        <v>58</v>
      </c>
      <c r="E1795" s="39" t="s">
        <v>5</v>
      </c>
    </row>
    <row r="1796" spans="1:5" ht="12.75">
      <c r="A1796" s="35" t="s">
        <v>59</v>
      </c>
      <c r="E1796" s="40" t="s">
        <v>4238</v>
      </c>
    </row>
    <row r="1797" spans="1:5" ht="38.25">
      <c r="A1797" t="s">
        <v>60</v>
      </c>
      <c r="E1797" s="39" t="s">
        <v>1319</v>
      </c>
    </row>
    <row r="1798" spans="1:16" ht="25.5">
      <c r="A1798" t="s">
        <v>52</v>
      </c>
      <c s="34" t="s">
        <v>210</v>
      </c>
      <c s="34" t="s">
        <v>1320</v>
      </c>
      <c s="35" t="s">
        <v>5</v>
      </c>
      <c s="6" t="s">
        <v>1321</v>
      </c>
      <c s="36" t="s">
        <v>85</v>
      </c>
      <c s="37">
        <v>34</v>
      </c>
      <c s="36">
        <v>0</v>
      </c>
      <c s="36">
        <f>ROUND(G1798*H1798,6)</f>
      </c>
      <c r="L1798" s="38">
        <v>0</v>
      </c>
      <c s="32">
        <f>ROUND(ROUND(L1798,2)*ROUND(G1798,3),2)</f>
      </c>
      <c s="36" t="s">
        <v>350</v>
      </c>
      <c>
        <f>(M1798*21)/100</f>
      </c>
      <c t="s">
        <v>27</v>
      </c>
    </row>
    <row r="1799" spans="1:5" ht="12.75">
      <c r="A1799" s="35" t="s">
        <v>58</v>
      </c>
      <c r="E1799" s="39" t="s">
        <v>5</v>
      </c>
    </row>
    <row r="1800" spans="1:5" ht="12.75">
      <c r="A1800" s="35" t="s">
        <v>59</v>
      </c>
      <c r="E1800" s="40" t="s">
        <v>4238</v>
      </c>
    </row>
    <row r="1801" spans="1:5" ht="38.25">
      <c r="A1801" t="s">
        <v>60</v>
      </c>
      <c r="E1801" s="39" t="s">
        <v>1319</v>
      </c>
    </row>
    <row r="1802" spans="1:13" ht="12.75">
      <c r="A1802" t="s">
        <v>49</v>
      </c>
      <c r="C1802" s="31" t="s">
        <v>1331</v>
      </c>
      <c r="E1802" s="33" t="s">
        <v>1332</v>
      </c>
      <c r="J1802" s="32">
        <f>0</f>
      </c>
      <c s="32">
        <f>0</f>
      </c>
      <c s="32">
        <f>0+L1803</f>
      </c>
      <c s="32">
        <f>0+M1803</f>
      </c>
    </row>
    <row r="1803" spans="1:16" ht="25.5">
      <c r="A1803" t="s">
        <v>52</v>
      </c>
      <c s="34" t="s">
        <v>291</v>
      </c>
      <c s="34" t="s">
        <v>4301</v>
      </c>
      <c s="35" t="s">
        <v>5</v>
      </c>
      <c s="6" t="s">
        <v>4302</v>
      </c>
      <c s="36" t="s">
        <v>85</v>
      </c>
      <c s="37">
        <v>3</v>
      </c>
      <c s="36">
        <v>0</v>
      </c>
      <c s="36">
        <f>ROUND(G1803*H1803,6)</f>
      </c>
      <c r="L1803" s="38">
        <v>0</v>
      </c>
      <c s="32">
        <f>ROUND(ROUND(L1803,2)*ROUND(G1803,3),2)</f>
      </c>
      <c s="36" t="s">
        <v>350</v>
      </c>
      <c>
        <f>(M1803*21)/100</f>
      </c>
      <c t="s">
        <v>27</v>
      </c>
    </row>
    <row r="1804" spans="1:5" ht="12.75">
      <c r="A1804" s="35" t="s">
        <v>58</v>
      </c>
      <c r="E1804" s="39" t="s">
        <v>5</v>
      </c>
    </row>
    <row r="1805" spans="1:5" ht="12.75">
      <c r="A1805" s="35" t="s">
        <v>59</v>
      </c>
      <c r="E1805" s="40" t="s">
        <v>4238</v>
      </c>
    </row>
    <row r="1806" spans="1:5" ht="38.25">
      <c r="A1806" t="s">
        <v>60</v>
      </c>
      <c r="E1806" s="39" t="s">
        <v>4303</v>
      </c>
    </row>
    <row r="1807" spans="1:13" ht="12.75">
      <c r="A1807" t="s">
        <v>49</v>
      </c>
      <c r="C1807" s="31" t="s">
        <v>1338</v>
      </c>
      <c r="E1807" s="33" t="s">
        <v>1339</v>
      </c>
      <c r="J1807" s="32">
        <f>0</f>
      </c>
      <c s="32">
        <f>0</f>
      </c>
      <c s="32">
        <f>0+L1808+L1812+L1816+L1820+L1824+L1828+L1832+L1836+L1840+L1844</f>
      </c>
      <c s="32">
        <f>0+M1808+M1812+M1816+M1820+M1824+M1828+M1832+M1836+M1840+M1844</f>
      </c>
    </row>
    <row r="1808" spans="1:16" ht="12.75">
      <c r="A1808" t="s">
        <v>52</v>
      </c>
      <c s="34" t="s">
        <v>100</v>
      </c>
      <c s="34" t="s">
        <v>4304</v>
      </c>
      <c s="35" t="s">
        <v>5</v>
      </c>
      <c s="6" t="s">
        <v>4305</v>
      </c>
      <c s="36" t="s">
        <v>85</v>
      </c>
      <c s="37">
        <v>1</v>
      </c>
      <c s="36">
        <v>0</v>
      </c>
      <c s="36">
        <f>ROUND(G1808*H1808,6)</f>
      </c>
      <c r="L1808" s="38">
        <v>0</v>
      </c>
      <c s="32">
        <f>ROUND(ROUND(L1808,2)*ROUND(G1808,3),2)</f>
      </c>
      <c s="36" t="s">
        <v>350</v>
      </c>
      <c>
        <f>(M1808*21)/100</f>
      </c>
      <c t="s">
        <v>27</v>
      </c>
    </row>
    <row r="1809" spans="1:5" ht="12.75">
      <c r="A1809" s="35" t="s">
        <v>58</v>
      </c>
      <c r="E1809" s="39" t="s">
        <v>5</v>
      </c>
    </row>
    <row r="1810" spans="1:5" ht="12.75">
      <c r="A1810" s="35" t="s">
        <v>59</v>
      </c>
      <c r="E1810" s="40" t="s">
        <v>4238</v>
      </c>
    </row>
    <row r="1811" spans="1:5" ht="114.75">
      <c r="A1811" t="s">
        <v>60</v>
      </c>
      <c r="E1811" s="39" t="s">
        <v>4306</v>
      </c>
    </row>
    <row r="1812" spans="1:16" ht="12.75">
      <c r="A1812" t="s">
        <v>52</v>
      </c>
      <c s="34" t="s">
        <v>104</v>
      </c>
      <c s="34" t="s">
        <v>4307</v>
      </c>
      <c s="35" t="s">
        <v>5</v>
      </c>
      <c s="6" t="s">
        <v>4308</v>
      </c>
      <c s="36" t="s">
        <v>85</v>
      </c>
      <c s="37">
        <v>1</v>
      </c>
      <c s="36">
        <v>0</v>
      </c>
      <c s="36">
        <f>ROUND(G1812*H1812,6)</f>
      </c>
      <c r="L1812" s="38">
        <v>0</v>
      </c>
      <c s="32">
        <f>ROUND(ROUND(L1812,2)*ROUND(G1812,3),2)</f>
      </c>
      <c s="36" t="s">
        <v>350</v>
      </c>
      <c>
        <f>(M1812*21)/100</f>
      </c>
      <c t="s">
        <v>27</v>
      </c>
    </row>
    <row r="1813" spans="1:5" ht="12.75">
      <c r="A1813" s="35" t="s">
        <v>58</v>
      </c>
      <c r="E1813" s="39" t="s">
        <v>5</v>
      </c>
    </row>
    <row r="1814" spans="1:5" ht="12.75">
      <c r="A1814" s="35" t="s">
        <v>59</v>
      </c>
      <c r="E1814" s="40" t="s">
        <v>4238</v>
      </c>
    </row>
    <row r="1815" spans="1:5" ht="114.75">
      <c r="A1815" t="s">
        <v>60</v>
      </c>
      <c r="E1815" s="39" t="s">
        <v>4306</v>
      </c>
    </row>
    <row r="1816" spans="1:16" ht="12.75">
      <c r="A1816" t="s">
        <v>52</v>
      </c>
      <c s="34" t="s">
        <v>295</v>
      </c>
      <c s="34" t="s">
        <v>4309</v>
      </c>
      <c s="35" t="s">
        <v>5</v>
      </c>
      <c s="6" t="s">
        <v>4310</v>
      </c>
      <c s="36" t="s">
        <v>85</v>
      </c>
      <c s="37">
        <v>1</v>
      </c>
      <c s="36">
        <v>0</v>
      </c>
      <c s="36">
        <f>ROUND(G1816*H1816,6)</f>
      </c>
      <c r="L1816" s="38">
        <v>0</v>
      </c>
      <c s="32">
        <f>ROUND(ROUND(L1816,2)*ROUND(G1816,3),2)</f>
      </c>
      <c s="36" t="s">
        <v>350</v>
      </c>
      <c>
        <f>(M1816*21)/100</f>
      </c>
      <c t="s">
        <v>27</v>
      </c>
    </row>
    <row r="1817" spans="1:5" ht="12.75">
      <c r="A1817" s="35" t="s">
        <v>58</v>
      </c>
      <c r="E1817" s="39" t="s">
        <v>5</v>
      </c>
    </row>
    <row r="1818" spans="1:5" ht="12.75">
      <c r="A1818" s="35" t="s">
        <v>59</v>
      </c>
      <c r="E1818" s="40" t="s">
        <v>4238</v>
      </c>
    </row>
    <row r="1819" spans="1:5" ht="114.75">
      <c r="A1819" t="s">
        <v>60</v>
      </c>
      <c r="E1819" s="39" t="s">
        <v>4306</v>
      </c>
    </row>
    <row r="1820" spans="1:16" ht="12.75">
      <c r="A1820" t="s">
        <v>52</v>
      </c>
      <c s="34" t="s">
        <v>299</v>
      </c>
      <c s="34" t="s">
        <v>4311</v>
      </c>
      <c s="35" t="s">
        <v>5</v>
      </c>
      <c s="6" t="s">
        <v>4312</v>
      </c>
      <c s="36" t="s">
        <v>85</v>
      </c>
      <c s="37">
        <v>1</v>
      </c>
      <c s="36">
        <v>0</v>
      </c>
      <c s="36">
        <f>ROUND(G1820*H1820,6)</f>
      </c>
      <c r="L1820" s="38">
        <v>0</v>
      </c>
      <c s="32">
        <f>ROUND(ROUND(L1820,2)*ROUND(G1820,3),2)</f>
      </c>
      <c s="36" t="s">
        <v>350</v>
      </c>
      <c>
        <f>(M1820*21)/100</f>
      </c>
      <c t="s">
        <v>27</v>
      </c>
    </row>
    <row r="1821" spans="1:5" ht="12.75">
      <c r="A1821" s="35" t="s">
        <v>58</v>
      </c>
      <c r="E1821" s="39" t="s">
        <v>5</v>
      </c>
    </row>
    <row r="1822" spans="1:5" ht="12.75">
      <c r="A1822" s="35" t="s">
        <v>59</v>
      </c>
      <c r="E1822" s="40" t="s">
        <v>4238</v>
      </c>
    </row>
    <row r="1823" spans="1:5" ht="114.75">
      <c r="A1823" t="s">
        <v>60</v>
      </c>
      <c r="E1823" s="39" t="s">
        <v>4306</v>
      </c>
    </row>
    <row r="1824" spans="1:16" ht="12.75">
      <c r="A1824" t="s">
        <v>52</v>
      </c>
      <c s="34" t="s">
        <v>303</v>
      </c>
      <c s="34" t="s">
        <v>4313</v>
      </c>
      <c s="35" t="s">
        <v>5</v>
      </c>
      <c s="6" t="s">
        <v>4314</v>
      </c>
      <c s="36" t="s">
        <v>85</v>
      </c>
      <c s="37">
        <v>1</v>
      </c>
      <c s="36">
        <v>0</v>
      </c>
      <c s="36">
        <f>ROUND(G1824*H1824,6)</f>
      </c>
      <c r="L1824" s="38">
        <v>0</v>
      </c>
      <c s="32">
        <f>ROUND(ROUND(L1824,2)*ROUND(G1824,3),2)</f>
      </c>
      <c s="36" t="s">
        <v>350</v>
      </c>
      <c>
        <f>(M1824*21)/100</f>
      </c>
      <c t="s">
        <v>27</v>
      </c>
    </row>
    <row r="1825" spans="1:5" ht="12.75">
      <c r="A1825" s="35" t="s">
        <v>58</v>
      </c>
      <c r="E1825" s="39" t="s">
        <v>5</v>
      </c>
    </row>
    <row r="1826" spans="1:5" ht="12.75">
      <c r="A1826" s="35" t="s">
        <v>59</v>
      </c>
      <c r="E1826" s="40" t="s">
        <v>4238</v>
      </c>
    </row>
    <row r="1827" spans="1:5" ht="114.75">
      <c r="A1827" t="s">
        <v>60</v>
      </c>
      <c r="E1827" s="39" t="s">
        <v>4306</v>
      </c>
    </row>
    <row r="1828" spans="1:16" ht="12.75">
      <c r="A1828" t="s">
        <v>52</v>
      </c>
      <c s="34" t="s">
        <v>307</v>
      </c>
      <c s="34" t="s">
        <v>4315</v>
      </c>
      <c s="35" t="s">
        <v>5</v>
      </c>
      <c s="6" t="s">
        <v>4316</v>
      </c>
      <c s="36" t="s">
        <v>85</v>
      </c>
      <c s="37">
        <v>1</v>
      </c>
      <c s="36">
        <v>0</v>
      </c>
      <c s="36">
        <f>ROUND(G1828*H1828,6)</f>
      </c>
      <c r="L1828" s="38">
        <v>0</v>
      </c>
      <c s="32">
        <f>ROUND(ROUND(L1828,2)*ROUND(G1828,3),2)</f>
      </c>
      <c s="36" t="s">
        <v>350</v>
      </c>
      <c>
        <f>(M1828*21)/100</f>
      </c>
      <c t="s">
        <v>27</v>
      </c>
    </row>
    <row r="1829" spans="1:5" ht="12.75">
      <c r="A1829" s="35" t="s">
        <v>58</v>
      </c>
      <c r="E1829" s="39" t="s">
        <v>5</v>
      </c>
    </row>
    <row r="1830" spans="1:5" ht="12.75">
      <c r="A1830" s="35" t="s">
        <v>59</v>
      </c>
      <c r="E1830" s="40" t="s">
        <v>4238</v>
      </c>
    </row>
    <row r="1831" spans="1:5" ht="114.75">
      <c r="A1831" t="s">
        <v>60</v>
      </c>
      <c r="E1831" s="39" t="s">
        <v>4306</v>
      </c>
    </row>
    <row r="1832" spans="1:16" ht="12.75">
      <c r="A1832" t="s">
        <v>52</v>
      </c>
      <c s="34" t="s">
        <v>313</v>
      </c>
      <c s="34" t="s">
        <v>4317</v>
      </c>
      <c s="35" t="s">
        <v>5</v>
      </c>
      <c s="6" t="s">
        <v>4318</v>
      </c>
      <c s="36" t="s">
        <v>85</v>
      </c>
      <c s="37">
        <v>1</v>
      </c>
      <c s="36">
        <v>0</v>
      </c>
      <c s="36">
        <f>ROUND(G1832*H1832,6)</f>
      </c>
      <c r="L1832" s="38">
        <v>0</v>
      </c>
      <c s="32">
        <f>ROUND(ROUND(L1832,2)*ROUND(G1832,3),2)</f>
      </c>
      <c s="36" t="s">
        <v>350</v>
      </c>
      <c>
        <f>(M1832*21)/100</f>
      </c>
      <c t="s">
        <v>27</v>
      </c>
    </row>
    <row r="1833" spans="1:5" ht="12.75">
      <c r="A1833" s="35" t="s">
        <v>58</v>
      </c>
      <c r="E1833" s="39" t="s">
        <v>5</v>
      </c>
    </row>
    <row r="1834" spans="1:5" ht="12.75">
      <c r="A1834" s="35" t="s">
        <v>59</v>
      </c>
      <c r="E1834" s="40" t="s">
        <v>4238</v>
      </c>
    </row>
    <row r="1835" spans="1:5" ht="114.75">
      <c r="A1835" t="s">
        <v>60</v>
      </c>
      <c r="E1835" s="39" t="s">
        <v>4306</v>
      </c>
    </row>
    <row r="1836" spans="1:16" ht="12.75">
      <c r="A1836" t="s">
        <v>52</v>
      </c>
      <c s="34" t="s">
        <v>317</v>
      </c>
      <c s="34" t="s">
        <v>4319</v>
      </c>
      <c s="35" t="s">
        <v>5</v>
      </c>
      <c s="6" t="s">
        <v>4320</v>
      </c>
      <c s="36" t="s">
        <v>85</v>
      </c>
      <c s="37">
        <v>1</v>
      </c>
      <c s="36">
        <v>0</v>
      </c>
      <c s="36">
        <f>ROUND(G1836*H1836,6)</f>
      </c>
      <c r="L1836" s="38">
        <v>0</v>
      </c>
      <c s="32">
        <f>ROUND(ROUND(L1836,2)*ROUND(G1836,3),2)</f>
      </c>
      <c s="36" t="s">
        <v>350</v>
      </c>
      <c>
        <f>(M1836*21)/100</f>
      </c>
      <c t="s">
        <v>27</v>
      </c>
    </row>
    <row r="1837" spans="1:5" ht="12.75">
      <c r="A1837" s="35" t="s">
        <v>58</v>
      </c>
      <c r="E1837" s="39" t="s">
        <v>5</v>
      </c>
    </row>
    <row r="1838" spans="1:5" ht="12.75">
      <c r="A1838" s="35" t="s">
        <v>59</v>
      </c>
      <c r="E1838" s="40" t="s">
        <v>4238</v>
      </c>
    </row>
    <row r="1839" spans="1:5" ht="114.75">
      <c r="A1839" t="s">
        <v>60</v>
      </c>
      <c r="E1839" s="39" t="s">
        <v>4306</v>
      </c>
    </row>
    <row r="1840" spans="1:16" ht="12.75">
      <c r="A1840" t="s">
        <v>52</v>
      </c>
      <c s="34" t="s">
        <v>321</v>
      </c>
      <c s="34" t="s">
        <v>4321</v>
      </c>
      <c s="35" t="s">
        <v>5</v>
      </c>
      <c s="6" t="s">
        <v>4322</v>
      </c>
      <c s="36" t="s">
        <v>85</v>
      </c>
      <c s="37">
        <v>1</v>
      </c>
      <c s="36">
        <v>0</v>
      </c>
      <c s="36">
        <f>ROUND(G1840*H1840,6)</f>
      </c>
      <c r="L1840" s="38">
        <v>0</v>
      </c>
      <c s="32">
        <f>ROUND(ROUND(L1840,2)*ROUND(G1840,3),2)</f>
      </c>
      <c s="36" t="s">
        <v>350</v>
      </c>
      <c>
        <f>(M1840*21)/100</f>
      </c>
      <c t="s">
        <v>27</v>
      </c>
    </row>
    <row r="1841" spans="1:5" ht="12.75">
      <c r="A1841" s="35" t="s">
        <v>58</v>
      </c>
      <c r="E1841" s="39" t="s">
        <v>5</v>
      </c>
    </row>
    <row r="1842" spans="1:5" ht="12.75">
      <c r="A1842" s="35" t="s">
        <v>59</v>
      </c>
      <c r="E1842" s="40" t="s">
        <v>4238</v>
      </c>
    </row>
    <row r="1843" spans="1:5" ht="114.75">
      <c r="A1843" t="s">
        <v>60</v>
      </c>
      <c r="E1843" s="39" t="s">
        <v>4306</v>
      </c>
    </row>
    <row r="1844" spans="1:16" ht="12.75">
      <c r="A1844" t="s">
        <v>52</v>
      </c>
      <c s="34" t="s">
        <v>325</v>
      </c>
      <c s="34" t="s">
        <v>4323</v>
      </c>
      <c s="35" t="s">
        <v>5</v>
      </c>
      <c s="6" t="s">
        <v>4324</v>
      </c>
      <c s="36" t="s">
        <v>85</v>
      </c>
      <c s="37">
        <v>1</v>
      </c>
      <c s="36">
        <v>0</v>
      </c>
      <c s="36">
        <f>ROUND(G1844*H1844,6)</f>
      </c>
      <c r="L1844" s="38">
        <v>0</v>
      </c>
      <c s="32">
        <f>ROUND(ROUND(L1844,2)*ROUND(G1844,3),2)</f>
      </c>
      <c s="36" t="s">
        <v>350</v>
      </c>
      <c>
        <f>(M1844*21)/100</f>
      </c>
      <c t="s">
        <v>27</v>
      </c>
    </row>
    <row r="1845" spans="1:5" ht="12.75">
      <c r="A1845" s="35" t="s">
        <v>58</v>
      </c>
      <c r="E1845" s="39" t="s">
        <v>5</v>
      </c>
    </row>
    <row r="1846" spans="1:5" ht="12.75">
      <c r="A1846" s="35" t="s">
        <v>59</v>
      </c>
      <c r="E1846" s="40" t="s">
        <v>4238</v>
      </c>
    </row>
    <row r="1847" spans="1:5" ht="114.75">
      <c r="A1847" t="s">
        <v>60</v>
      </c>
      <c r="E1847" s="39" t="s">
        <v>4306</v>
      </c>
    </row>
    <row r="1848" spans="1:13" ht="12.75">
      <c r="A1848" t="s">
        <v>49</v>
      </c>
      <c r="C1848" s="31" t="s">
        <v>1347</v>
      </c>
      <c r="E1848" s="33" t="s">
        <v>1348</v>
      </c>
      <c r="J1848" s="32">
        <f>0</f>
      </c>
      <c s="32">
        <f>0</f>
      </c>
      <c s="32">
        <f>0+L1849+L1853+L1857+L1861+L1865+L1869+L1873+L1877+L1881</f>
      </c>
      <c s="32">
        <f>0+M1849+M1853+M1857+M1861+M1865+M1869+M1873+M1877+M1881</f>
      </c>
    </row>
    <row r="1849" spans="1:16" ht="12.75">
      <c r="A1849" t="s">
        <v>52</v>
      </c>
      <c s="34" t="s">
        <v>215</v>
      </c>
      <c s="34" t="s">
        <v>1349</v>
      </c>
      <c s="35" t="s">
        <v>5</v>
      </c>
      <c s="6" t="s">
        <v>1350</v>
      </c>
      <c s="36" t="s">
        <v>85</v>
      </c>
      <c s="37">
        <v>11</v>
      </c>
      <c s="36">
        <v>0</v>
      </c>
      <c s="36">
        <f>ROUND(G1849*H1849,6)</f>
      </c>
      <c r="L1849" s="38">
        <v>0</v>
      </c>
      <c s="32">
        <f>ROUND(ROUND(L1849,2)*ROUND(G1849,3),2)</f>
      </c>
      <c s="36" t="s">
        <v>350</v>
      </c>
      <c>
        <f>(M1849*21)/100</f>
      </c>
      <c t="s">
        <v>27</v>
      </c>
    </row>
    <row r="1850" spans="1:5" ht="12.75">
      <c r="A1850" s="35" t="s">
        <v>58</v>
      </c>
      <c r="E1850" s="39" t="s">
        <v>5</v>
      </c>
    </row>
    <row r="1851" spans="1:5" ht="12.75">
      <c r="A1851" s="35" t="s">
        <v>59</v>
      </c>
      <c r="E1851" s="40" t="s">
        <v>4238</v>
      </c>
    </row>
    <row r="1852" spans="1:5" ht="51">
      <c r="A1852" t="s">
        <v>60</v>
      </c>
      <c r="E1852" s="39" t="s">
        <v>1351</v>
      </c>
    </row>
    <row r="1853" spans="1:16" ht="25.5">
      <c r="A1853" t="s">
        <v>52</v>
      </c>
      <c s="34" t="s">
        <v>219</v>
      </c>
      <c s="34" t="s">
        <v>1352</v>
      </c>
      <c s="35" t="s">
        <v>5</v>
      </c>
      <c s="6" t="s">
        <v>1353</v>
      </c>
      <c s="36" t="s">
        <v>85</v>
      </c>
      <c s="37">
        <v>1</v>
      </c>
      <c s="36">
        <v>0</v>
      </c>
      <c s="36">
        <f>ROUND(G1853*H1853,6)</f>
      </c>
      <c r="L1853" s="38">
        <v>0</v>
      </c>
      <c s="32">
        <f>ROUND(ROUND(L1853,2)*ROUND(G1853,3),2)</f>
      </c>
      <c s="36" t="s">
        <v>350</v>
      </c>
      <c>
        <f>(M1853*21)/100</f>
      </c>
      <c t="s">
        <v>27</v>
      </c>
    </row>
    <row r="1854" spans="1:5" ht="12.75">
      <c r="A1854" s="35" t="s">
        <v>58</v>
      </c>
      <c r="E1854" s="39" t="s">
        <v>5</v>
      </c>
    </row>
    <row r="1855" spans="1:5" ht="12.75">
      <c r="A1855" s="35" t="s">
        <v>59</v>
      </c>
      <c r="E1855" s="40" t="s">
        <v>4238</v>
      </c>
    </row>
    <row r="1856" spans="1:5" ht="63.75">
      <c r="A1856" t="s">
        <v>60</v>
      </c>
      <c r="E1856" s="39" t="s">
        <v>1354</v>
      </c>
    </row>
    <row r="1857" spans="1:16" ht="38.25">
      <c r="A1857" t="s">
        <v>52</v>
      </c>
      <c s="34" t="s">
        <v>224</v>
      </c>
      <c s="34" t="s">
        <v>1355</v>
      </c>
      <c s="35" t="s">
        <v>5</v>
      </c>
      <c s="6" t="s">
        <v>1356</v>
      </c>
      <c s="36" t="s">
        <v>85</v>
      </c>
      <c s="37">
        <v>1</v>
      </c>
      <c s="36">
        <v>0</v>
      </c>
      <c s="36">
        <f>ROUND(G1857*H1857,6)</f>
      </c>
      <c r="L1857" s="38">
        <v>0</v>
      </c>
      <c s="32">
        <f>ROUND(ROUND(L1857,2)*ROUND(G1857,3),2)</f>
      </c>
      <c s="36" t="s">
        <v>350</v>
      </c>
      <c>
        <f>(M1857*21)/100</f>
      </c>
      <c t="s">
        <v>27</v>
      </c>
    </row>
    <row r="1858" spans="1:5" ht="12.75">
      <c r="A1858" s="35" t="s">
        <v>58</v>
      </c>
      <c r="E1858" s="39" t="s">
        <v>5</v>
      </c>
    </row>
    <row r="1859" spans="1:5" ht="12.75">
      <c r="A1859" s="35" t="s">
        <v>59</v>
      </c>
      <c r="E1859" s="40" t="s">
        <v>4238</v>
      </c>
    </row>
    <row r="1860" spans="1:5" ht="63.75">
      <c r="A1860" t="s">
        <v>60</v>
      </c>
      <c r="E1860" s="39" t="s">
        <v>1354</v>
      </c>
    </row>
    <row r="1861" spans="1:16" ht="25.5">
      <c r="A1861" t="s">
        <v>52</v>
      </c>
      <c s="34" t="s">
        <v>228</v>
      </c>
      <c s="34" t="s">
        <v>1136</v>
      </c>
      <c s="35" t="s">
        <v>5</v>
      </c>
      <c s="6" t="s">
        <v>1137</v>
      </c>
      <c s="36" t="s">
        <v>85</v>
      </c>
      <c s="37">
        <v>1</v>
      </c>
      <c s="36">
        <v>0</v>
      </c>
      <c s="36">
        <f>ROUND(G1861*H1861,6)</f>
      </c>
      <c r="L1861" s="38">
        <v>0</v>
      </c>
      <c s="32">
        <f>ROUND(ROUND(L1861,2)*ROUND(G1861,3),2)</f>
      </c>
      <c s="36" t="s">
        <v>350</v>
      </c>
      <c>
        <f>(M1861*21)/100</f>
      </c>
      <c t="s">
        <v>27</v>
      </c>
    </row>
    <row r="1862" spans="1:5" ht="12.75">
      <c r="A1862" s="35" t="s">
        <v>58</v>
      </c>
      <c r="E1862" s="39" t="s">
        <v>5</v>
      </c>
    </row>
    <row r="1863" spans="1:5" ht="12.75">
      <c r="A1863" s="35" t="s">
        <v>59</v>
      </c>
      <c r="E1863" s="40" t="s">
        <v>4238</v>
      </c>
    </row>
    <row r="1864" spans="1:5" ht="38.25">
      <c r="A1864" t="s">
        <v>60</v>
      </c>
      <c r="E1864" s="39" t="s">
        <v>1357</v>
      </c>
    </row>
    <row r="1865" spans="1:16" ht="12.75">
      <c r="A1865" t="s">
        <v>52</v>
      </c>
      <c s="34" t="s">
        <v>232</v>
      </c>
      <c s="34" t="s">
        <v>1358</v>
      </c>
      <c s="35" t="s">
        <v>5</v>
      </c>
      <c s="6" t="s">
        <v>1359</v>
      </c>
      <c s="36" t="s">
        <v>85</v>
      </c>
      <c s="37">
        <v>121</v>
      </c>
      <c s="36">
        <v>0</v>
      </c>
      <c s="36">
        <f>ROUND(G1865*H1865,6)</f>
      </c>
      <c r="L1865" s="38">
        <v>0</v>
      </c>
      <c s="32">
        <f>ROUND(ROUND(L1865,2)*ROUND(G1865,3),2)</f>
      </c>
      <c s="36" t="s">
        <v>350</v>
      </c>
      <c>
        <f>(M1865*21)/100</f>
      </c>
      <c t="s">
        <v>27</v>
      </c>
    </row>
    <row r="1866" spans="1:5" ht="12.75">
      <c r="A1866" s="35" t="s">
        <v>58</v>
      </c>
      <c r="E1866" s="39" t="s">
        <v>5</v>
      </c>
    </row>
    <row r="1867" spans="1:5" ht="12.75">
      <c r="A1867" s="35" t="s">
        <v>59</v>
      </c>
      <c r="E1867" s="40" t="s">
        <v>4238</v>
      </c>
    </row>
    <row r="1868" spans="1:5" ht="38.25">
      <c r="A1868" t="s">
        <v>60</v>
      </c>
      <c r="E1868" s="39" t="s">
        <v>1360</v>
      </c>
    </row>
    <row r="1869" spans="1:16" ht="12.75">
      <c r="A1869" t="s">
        <v>52</v>
      </c>
      <c s="34" t="s">
        <v>236</v>
      </c>
      <c s="34" t="s">
        <v>4325</v>
      </c>
      <c s="35" t="s">
        <v>5</v>
      </c>
      <c s="6" t="s">
        <v>4326</v>
      </c>
      <c s="36" t="s">
        <v>85</v>
      </c>
      <c s="37">
        <v>1</v>
      </c>
      <c s="36">
        <v>0</v>
      </c>
      <c s="36">
        <f>ROUND(G1869*H1869,6)</f>
      </c>
      <c r="L1869" s="38">
        <v>0</v>
      </c>
      <c s="32">
        <f>ROUND(ROUND(L1869,2)*ROUND(G1869,3),2)</f>
      </c>
      <c s="36" t="s">
        <v>350</v>
      </c>
      <c>
        <f>(M1869*21)/100</f>
      </c>
      <c t="s">
        <v>27</v>
      </c>
    </row>
    <row r="1870" spans="1:5" ht="12.75">
      <c r="A1870" s="35" t="s">
        <v>58</v>
      </c>
      <c r="E1870" s="39" t="s">
        <v>5</v>
      </c>
    </row>
    <row r="1871" spans="1:5" ht="12.75">
      <c r="A1871" s="35" t="s">
        <v>59</v>
      </c>
      <c r="E1871" s="40" t="s">
        <v>4238</v>
      </c>
    </row>
    <row r="1872" spans="1:5" ht="38.25">
      <c r="A1872" t="s">
        <v>60</v>
      </c>
      <c r="E1872" s="39" t="s">
        <v>1365</v>
      </c>
    </row>
    <row r="1873" spans="1:16" ht="12.75">
      <c r="A1873" t="s">
        <v>52</v>
      </c>
      <c s="34" t="s">
        <v>240</v>
      </c>
      <c s="34" t="s">
        <v>1366</v>
      </c>
      <c s="35" t="s">
        <v>5</v>
      </c>
      <c s="6" t="s">
        <v>1367</v>
      </c>
      <c s="36" t="s">
        <v>310</v>
      </c>
      <c s="37">
        <v>96</v>
      </c>
      <c s="36">
        <v>0</v>
      </c>
      <c s="36">
        <f>ROUND(G1873*H1873,6)</f>
      </c>
      <c r="L1873" s="38">
        <v>0</v>
      </c>
      <c s="32">
        <f>ROUND(ROUND(L1873,2)*ROUND(G1873,3),2)</f>
      </c>
      <c s="36" t="s">
        <v>350</v>
      </c>
      <c>
        <f>(M1873*21)/100</f>
      </c>
      <c t="s">
        <v>27</v>
      </c>
    </row>
    <row r="1874" spans="1:5" ht="12.75">
      <c r="A1874" s="35" t="s">
        <v>58</v>
      </c>
      <c r="E1874" s="39" t="s">
        <v>5</v>
      </c>
    </row>
    <row r="1875" spans="1:5" ht="12.75">
      <c r="A1875" s="35" t="s">
        <v>59</v>
      </c>
      <c r="E1875" s="40" t="s">
        <v>4238</v>
      </c>
    </row>
    <row r="1876" spans="1:5" ht="38.25">
      <c r="A1876" t="s">
        <v>60</v>
      </c>
      <c r="E1876" s="39" t="s">
        <v>1368</v>
      </c>
    </row>
    <row r="1877" spans="1:16" ht="12.75">
      <c r="A1877" t="s">
        <v>52</v>
      </c>
      <c s="34" t="s">
        <v>244</v>
      </c>
      <c s="34" t="s">
        <v>1138</v>
      </c>
      <c s="35" t="s">
        <v>5</v>
      </c>
      <c s="6" t="s">
        <v>1139</v>
      </c>
      <c s="36" t="s">
        <v>310</v>
      </c>
      <c s="37">
        <v>12</v>
      </c>
      <c s="36">
        <v>0</v>
      </c>
      <c s="36">
        <f>ROUND(G1877*H1877,6)</f>
      </c>
      <c r="L1877" s="38">
        <v>0</v>
      </c>
      <c s="32">
        <f>ROUND(ROUND(L1877,2)*ROUND(G1877,3),2)</f>
      </c>
      <c s="36" t="s">
        <v>350</v>
      </c>
      <c>
        <f>(M1877*21)/100</f>
      </c>
      <c t="s">
        <v>27</v>
      </c>
    </row>
    <row r="1878" spans="1:5" ht="12.75">
      <c r="A1878" s="35" t="s">
        <v>58</v>
      </c>
      <c r="E1878" s="39" t="s">
        <v>5</v>
      </c>
    </row>
    <row r="1879" spans="1:5" ht="12.75">
      <c r="A1879" s="35" t="s">
        <v>59</v>
      </c>
      <c r="E1879" s="40" t="s">
        <v>4238</v>
      </c>
    </row>
    <row r="1880" spans="1:5" ht="38.25">
      <c r="A1880" t="s">
        <v>60</v>
      </c>
      <c r="E1880" s="39" t="s">
        <v>1369</v>
      </c>
    </row>
    <row r="1881" spans="1:16" ht="12.75">
      <c r="A1881" t="s">
        <v>52</v>
      </c>
      <c s="34" t="s">
        <v>247</v>
      </c>
      <c s="34" t="s">
        <v>1142</v>
      </c>
      <c s="35" t="s">
        <v>5</v>
      </c>
      <c s="6" t="s">
        <v>1143</v>
      </c>
      <c s="36" t="s">
        <v>310</v>
      </c>
      <c s="37">
        <v>16</v>
      </c>
      <c s="36">
        <v>0</v>
      </c>
      <c s="36">
        <f>ROUND(G1881*H1881,6)</f>
      </c>
      <c r="L1881" s="38">
        <v>0</v>
      </c>
      <c s="32">
        <f>ROUND(ROUND(L1881,2)*ROUND(G1881,3),2)</f>
      </c>
      <c s="36" t="s">
        <v>350</v>
      </c>
      <c>
        <f>(M1881*21)/100</f>
      </c>
      <c t="s">
        <v>27</v>
      </c>
    </row>
    <row r="1882" spans="1:5" ht="12.75">
      <c r="A1882" s="35" t="s">
        <v>58</v>
      </c>
      <c r="E1882" s="39" t="s">
        <v>5</v>
      </c>
    </row>
    <row r="1883" spans="1:5" ht="12.75">
      <c r="A1883" s="35" t="s">
        <v>59</v>
      </c>
      <c r="E1883" s="40" t="s">
        <v>4238</v>
      </c>
    </row>
    <row r="1884" spans="1:5" ht="38.25">
      <c r="A1884" t="s">
        <v>60</v>
      </c>
      <c r="E1884" s="39" t="s">
        <v>1371</v>
      </c>
    </row>
    <row r="1885" spans="1:13" ht="12.75">
      <c r="A1885" t="s">
        <v>49</v>
      </c>
      <c r="C1885" s="31" t="s">
        <v>126</v>
      </c>
      <c r="E1885" s="33" t="s">
        <v>4327</v>
      </c>
      <c r="J1885" s="32">
        <f>0</f>
      </c>
      <c s="32">
        <f>0</f>
      </c>
      <c s="32">
        <f>0+L1886</f>
      </c>
      <c s="32">
        <f>0+M1886</f>
      </c>
    </row>
    <row r="1886" spans="1:16" ht="12.75">
      <c r="A1886" t="s">
        <v>52</v>
      </c>
      <c s="34" t="s">
        <v>251</v>
      </c>
      <c s="34" t="s">
        <v>4328</v>
      </c>
      <c s="35" t="s">
        <v>5</v>
      </c>
      <c s="6" t="s">
        <v>4329</v>
      </c>
      <c s="36" t="s">
        <v>56</v>
      </c>
      <c s="37">
        <v>4</v>
      </c>
      <c s="36">
        <v>0</v>
      </c>
      <c s="36">
        <f>ROUND(G1886*H1886,6)</f>
      </c>
      <c r="L1886" s="38">
        <v>0</v>
      </c>
      <c s="32">
        <f>ROUND(ROUND(L1886,2)*ROUND(G1886,3),2)</f>
      </c>
      <c s="36" t="s">
        <v>350</v>
      </c>
      <c>
        <f>(M1886*21)/100</f>
      </c>
      <c t="s">
        <v>27</v>
      </c>
    </row>
    <row r="1887" spans="1:5" ht="12.75">
      <c r="A1887" s="35" t="s">
        <v>58</v>
      </c>
      <c r="E1887" s="39" t="s">
        <v>5</v>
      </c>
    </row>
    <row r="1888" spans="1:5" ht="12.75">
      <c r="A1888" s="35" t="s">
        <v>59</v>
      </c>
      <c r="E1888" s="40" t="s">
        <v>4238</v>
      </c>
    </row>
    <row r="1889" spans="1:5" ht="76.5">
      <c r="A1889" t="s">
        <v>60</v>
      </c>
      <c r="E1889" s="39" t="s">
        <v>4330</v>
      </c>
    </row>
    <row r="1890" spans="1:13" ht="12.75">
      <c r="A1890" t="s">
        <v>49</v>
      </c>
      <c r="C1890" s="31" t="s">
        <v>367</v>
      </c>
      <c r="E1890" s="33" t="s">
        <v>592</v>
      </c>
      <c r="J1890" s="32">
        <f>0</f>
      </c>
      <c s="32">
        <f>0</f>
      </c>
      <c s="32">
        <f>0+L1891+L1895</f>
      </c>
      <c s="32">
        <f>0+M1891+M1895</f>
      </c>
    </row>
    <row r="1891" spans="1:16" ht="25.5">
      <c r="A1891" t="s">
        <v>52</v>
      </c>
      <c s="34" t="s">
        <v>255</v>
      </c>
      <c s="34" t="s">
        <v>596</v>
      </c>
      <c s="35" t="s">
        <v>597</v>
      </c>
      <c s="6" t="s">
        <v>598</v>
      </c>
      <c s="36" t="s">
        <v>373</v>
      </c>
      <c s="37">
        <v>1</v>
      </c>
      <c s="36">
        <v>0</v>
      </c>
      <c s="36">
        <f>ROUND(G1891*H1891,6)</f>
      </c>
      <c r="L1891" s="38">
        <v>0</v>
      </c>
      <c s="32">
        <f>ROUND(ROUND(L1891,2)*ROUND(G1891,3),2)</f>
      </c>
      <c s="36" t="s">
        <v>350</v>
      </c>
      <c>
        <f>(M1891*21)/100</f>
      </c>
      <c t="s">
        <v>27</v>
      </c>
    </row>
    <row r="1892" spans="1:5" ht="12.75">
      <c r="A1892" s="35" t="s">
        <v>58</v>
      </c>
      <c r="E1892" s="39" t="s">
        <v>374</v>
      </c>
    </row>
    <row r="1893" spans="1:5" ht="12.75">
      <c r="A1893" s="35" t="s">
        <v>59</v>
      </c>
      <c r="E1893" s="40" t="s">
        <v>4238</v>
      </c>
    </row>
    <row r="1894" spans="1:5" ht="165.75">
      <c r="A1894" t="s">
        <v>60</v>
      </c>
      <c r="E1894" s="39" t="s">
        <v>823</v>
      </c>
    </row>
    <row r="1895" spans="1:16" ht="25.5">
      <c r="A1895" t="s">
        <v>52</v>
      </c>
      <c s="34" t="s">
        <v>259</v>
      </c>
      <c s="34" t="s">
        <v>521</v>
      </c>
      <c s="35" t="s">
        <v>522</v>
      </c>
      <c s="6" t="s">
        <v>523</v>
      </c>
      <c s="36" t="s">
        <v>373</v>
      </c>
      <c s="37">
        <v>0.2</v>
      </c>
      <c s="36">
        <v>0</v>
      </c>
      <c s="36">
        <f>ROUND(G1895*H1895,6)</f>
      </c>
      <c r="L1895" s="38">
        <v>0</v>
      </c>
      <c s="32">
        <f>ROUND(ROUND(L1895,2)*ROUND(G1895,3),2)</f>
      </c>
      <c s="36" t="s">
        <v>350</v>
      </c>
      <c>
        <f>(M1895*21)/100</f>
      </c>
      <c t="s">
        <v>27</v>
      </c>
    </row>
    <row r="1896" spans="1:5" ht="12.75">
      <c r="A1896" s="35" t="s">
        <v>58</v>
      </c>
      <c r="E1896" s="39" t="s">
        <v>374</v>
      </c>
    </row>
    <row r="1897" spans="1:5" ht="12.75">
      <c r="A1897" s="35" t="s">
        <v>59</v>
      </c>
      <c r="E1897" s="40" t="s">
        <v>4238</v>
      </c>
    </row>
    <row r="1898" spans="1:5" ht="165.75">
      <c r="A1898" t="s">
        <v>60</v>
      </c>
      <c r="E1898" s="39" t="s">
        <v>823</v>
      </c>
    </row>
    <row r="1899" spans="1:13" ht="12.75">
      <c r="A1899" t="s">
        <v>2683</v>
      </c>
      <c r="C1899" s="31" t="s">
        <v>4331</v>
      </c>
      <c r="E1899" s="33" t="s">
        <v>4332</v>
      </c>
      <c r="J1899" s="32">
        <f>0+J1900+J2013+J2194+J2311+J2344+J2369+J2382</f>
      </c>
      <c s="32">
        <f>0+K1900+K2013+K2194+K2311+K2344+K2369+K2382</f>
      </c>
      <c s="32">
        <f>0+L1900+L2013+L2194+L2311+L2344+L2369+L2382</f>
      </c>
      <c s="32">
        <f>0+M1900+M2013+M2194+M2311+M2344+M2369+M2382</f>
      </c>
    </row>
    <row r="1900" spans="1:13" ht="12.75">
      <c r="A1900" t="s">
        <v>49</v>
      </c>
      <c r="C1900" s="31" t="s">
        <v>4333</v>
      </c>
      <c r="E1900" s="33" t="s">
        <v>4334</v>
      </c>
      <c r="J1900" s="32">
        <f>0</f>
      </c>
      <c s="32">
        <f>0</f>
      </c>
      <c s="32">
        <f>0+L1901+L1905+L1909+L1913+L1917+L1921+L1925+L1929+L1933+L1937+L1941+L1945+L1949+L1953+L1957+L1961+L1965+L1969+L1973+L1977+L1981+L1985+L1989+L1993+L1997+L2001+L2005+L2009</f>
      </c>
      <c s="32">
        <f>0+M1901+M1905+M1909+M1913+M1917+M1921+M1925+M1929+M1933+M1937+M1941+M1945+M1949+M1953+M1957+M1961+M1965+M1969+M1973+M1977+M1981+M1985+M1989+M1993+M1997+M2001+M2005+M2009</f>
      </c>
    </row>
    <row r="1901" spans="1:16" ht="12.75">
      <c r="A1901" t="s">
        <v>52</v>
      </c>
      <c s="34" t="s">
        <v>53</v>
      </c>
      <c s="34" t="s">
        <v>4335</v>
      </c>
      <c s="35" t="s">
        <v>5</v>
      </c>
      <c s="6" t="s">
        <v>4336</v>
      </c>
      <c s="36" t="s">
        <v>85</v>
      </c>
      <c s="37">
        <v>1</v>
      </c>
      <c s="36">
        <v>0</v>
      </c>
      <c s="36">
        <f>ROUND(G1901*H1901,6)</f>
      </c>
      <c r="L1901" s="38">
        <v>0</v>
      </c>
      <c s="32">
        <f>ROUND(ROUND(L1901,2)*ROUND(G1901,3),2)</f>
      </c>
      <c s="36" t="s">
        <v>3341</v>
      </c>
      <c>
        <f>(M1901*21)/100</f>
      </c>
      <c t="s">
        <v>27</v>
      </c>
    </row>
    <row r="1902" spans="1:5" ht="12.75">
      <c r="A1902" s="35" t="s">
        <v>58</v>
      </c>
      <c r="E1902" s="39" t="s">
        <v>4336</v>
      </c>
    </row>
    <row r="1903" spans="1:5" ht="12.75">
      <c r="A1903" s="35" t="s">
        <v>59</v>
      </c>
      <c r="E1903" s="40" t="s">
        <v>5</v>
      </c>
    </row>
    <row r="1904" spans="1:5" ht="12.75">
      <c r="A1904" t="s">
        <v>60</v>
      </c>
      <c r="E1904" s="39" t="s">
        <v>5</v>
      </c>
    </row>
    <row r="1905" spans="1:16" ht="12.75">
      <c r="A1905" t="s">
        <v>52</v>
      </c>
      <c s="34" t="s">
        <v>27</v>
      </c>
      <c s="34" t="s">
        <v>4337</v>
      </c>
      <c s="35" t="s">
        <v>5</v>
      </c>
      <c s="6" t="s">
        <v>4338</v>
      </c>
      <c s="36" t="s">
        <v>80</v>
      </c>
      <c s="37">
        <v>70</v>
      </c>
      <c s="36">
        <v>0</v>
      </c>
      <c s="36">
        <f>ROUND(G1905*H1905,6)</f>
      </c>
      <c r="L1905" s="38">
        <v>0</v>
      </c>
      <c s="32">
        <f>ROUND(ROUND(L1905,2)*ROUND(G1905,3),2)</f>
      </c>
      <c s="36" t="s">
        <v>3341</v>
      </c>
      <c>
        <f>(M1905*21)/100</f>
      </c>
      <c t="s">
        <v>27</v>
      </c>
    </row>
    <row r="1906" spans="1:5" ht="12.75">
      <c r="A1906" s="35" t="s">
        <v>58</v>
      </c>
      <c r="E1906" s="39" t="s">
        <v>4339</v>
      </c>
    </row>
    <row r="1907" spans="1:5" ht="12.75">
      <c r="A1907" s="35" t="s">
        <v>59</v>
      </c>
      <c r="E1907" s="40" t="s">
        <v>5</v>
      </c>
    </row>
    <row r="1908" spans="1:5" ht="12.75">
      <c r="A1908" t="s">
        <v>60</v>
      </c>
      <c r="E1908" s="39" t="s">
        <v>5</v>
      </c>
    </row>
    <row r="1909" spans="1:16" ht="12.75">
      <c r="A1909" t="s">
        <v>52</v>
      </c>
      <c s="34" t="s">
        <v>26</v>
      </c>
      <c s="34" t="s">
        <v>4340</v>
      </c>
      <c s="35" t="s">
        <v>5</v>
      </c>
      <c s="6" t="s">
        <v>4341</v>
      </c>
      <c s="36" t="s">
        <v>80</v>
      </c>
      <c s="37">
        <v>60</v>
      </c>
      <c s="36">
        <v>0</v>
      </c>
      <c s="36">
        <f>ROUND(G1909*H1909,6)</f>
      </c>
      <c r="L1909" s="38">
        <v>0</v>
      </c>
      <c s="32">
        <f>ROUND(ROUND(L1909,2)*ROUND(G1909,3),2)</f>
      </c>
      <c s="36" t="s">
        <v>3341</v>
      </c>
      <c>
        <f>(M1909*21)/100</f>
      </c>
      <c t="s">
        <v>27</v>
      </c>
    </row>
    <row r="1910" spans="1:5" ht="12.75">
      <c r="A1910" s="35" t="s">
        <v>58</v>
      </c>
      <c r="E1910" s="39" t="s">
        <v>4342</v>
      </c>
    </row>
    <row r="1911" spans="1:5" ht="12.75">
      <c r="A1911" s="35" t="s">
        <v>59</v>
      </c>
      <c r="E1911" s="40" t="s">
        <v>5</v>
      </c>
    </row>
    <row r="1912" spans="1:5" ht="25.5">
      <c r="A1912" t="s">
        <v>60</v>
      </c>
      <c r="E1912" s="39" t="s">
        <v>4343</v>
      </c>
    </row>
    <row r="1913" spans="1:16" ht="12.75">
      <c r="A1913" t="s">
        <v>52</v>
      </c>
      <c s="34" t="s">
        <v>70</v>
      </c>
      <c s="34" t="s">
        <v>4344</v>
      </c>
      <c s="35" t="s">
        <v>5</v>
      </c>
      <c s="6" t="s">
        <v>4345</v>
      </c>
      <c s="36" t="s">
        <v>80</v>
      </c>
      <c s="37">
        <v>11</v>
      </c>
      <c s="36">
        <v>0</v>
      </c>
      <c s="36">
        <f>ROUND(G1913*H1913,6)</f>
      </c>
      <c r="L1913" s="38">
        <v>0</v>
      </c>
      <c s="32">
        <f>ROUND(ROUND(L1913,2)*ROUND(G1913,3),2)</f>
      </c>
      <c s="36" t="s">
        <v>3341</v>
      </c>
      <c>
        <f>(M1913*21)/100</f>
      </c>
      <c t="s">
        <v>27</v>
      </c>
    </row>
    <row r="1914" spans="1:5" ht="12.75">
      <c r="A1914" s="35" t="s">
        <v>58</v>
      </c>
      <c r="E1914" s="39" t="s">
        <v>4346</v>
      </c>
    </row>
    <row r="1915" spans="1:5" ht="12.75">
      <c r="A1915" s="35" t="s">
        <v>59</v>
      </c>
      <c r="E1915" s="40" t="s">
        <v>5</v>
      </c>
    </row>
    <row r="1916" spans="1:5" ht="12.75">
      <c r="A1916" t="s">
        <v>60</v>
      </c>
      <c r="E1916" s="39" t="s">
        <v>4347</v>
      </c>
    </row>
    <row r="1917" spans="1:16" ht="12.75">
      <c r="A1917" t="s">
        <v>52</v>
      </c>
      <c s="34" t="s">
        <v>110</v>
      </c>
      <c s="34" t="s">
        <v>4348</v>
      </c>
      <c s="35" t="s">
        <v>5</v>
      </c>
      <c s="6" t="s">
        <v>4349</v>
      </c>
      <c s="36" t="s">
        <v>80</v>
      </c>
      <c s="37">
        <v>45</v>
      </c>
      <c s="36">
        <v>0</v>
      </c>
      <c s="36">
        <f>ROUND(G1917*H1917,6)</f>
      </c>
      <c r="L1917" s="38">
        <v>0</v>
      </c>
      <c s="32">
        <f>ROUND(ROUND(L1917,2)*ROUND(G1917,3),2)</f>
      </c>
      <c s="36" t="s">
        <v>3341</v>
      </c>
      <c>
        <f>(M1917*21)/100</f>
      </c>
      <c t="s">
        <v>27</v>
      </c>
    </row>
    <row r="1918" spans="1:5" ht="12.75">
      <c r="A1918" s="35" t="s">
        <v>58</v>
      </c>
      <c r="E1918" s="39" t="s">
        <v>4350</v>
      </c>
    </row>
    <row r="1919" spans="1:5" ht="12.75">
      <c r="A1919" s="35" t="s">
        <v>59</v>
      </c>
      <c r="E1919" s="40" t="s">
        <v>5</v>
      </c>
    </row>
    <row r="1920" spans="1:5" ht="12.75">
      <c r="A1920" t="s">
        <v>60</v>
      </c>
      <c r="E1920" s="39" t="s">
        <v>4347</v>
      </c>
    </row>
    <row r="1921" spans="1:16" ht="12.75">
      <c r="A1921" t="s">
        <v>52</v>
      </c>
      <c s="34" t="s">
        <v>115</v>
      </c>
      <c s="34" t="s">
        <v>4351</v>
      </c>
      <c s="35" t="s">
        <v>5</v>
      </c>
      <c s="6" t="s">
        <v>4352</v>
      </c>
      <c s="36" t="s">
        <v>80</v>
      </c>
      <c s="37">
        <v>7</v>
      </c>
      <c s="36">
        <v>0</v>
      </c>
      <c s="36">
        <f>ROUND(G1921*H1921,6)</f>
      </c>
      <c r="L1921" s="38">
        <v>0</v>
      </c>
      <c s="32">
        <f>ROUND(ROUND(L1921,2)*ROUND(G1921,3),2)</f>
      </c>
      <c s="36" t="s">
        <v>3341</v>
      </c>
      <c>
        <f>(M1921*21)/100</f>
      </c>
      <c t="s">
        <v>27</v>
      </c>
    </row>
    <row r="1922" spans="1:5" ht="12.75">
      <c r="A1922" s="35" t="s">
        <v>58</v>
      </c>
      <c r="E1922" s="39" t="s">
        <v>4353</v>
      </c>
    </row>
    <row r="1923" spans="1:5" ht="12.75">
      <c r="A1923" s="35" t="s">
        <v>59</v>
      </c>
      <c r="E1923" s="40" t="s">
        <v>5</v>
      </c>
    </row>
    <row r="1924" spans="1:5" ht="12.75">
      <c r="A1924" t="s">
        <v>60</v>
      </c>
      <c r="E1924" s="39" t="s">
        <v>4347</v>
      </c>
    </row>
    <row r="1925" spans="1:16" ht="12.75">
      <c r="A1925" t="s">
        <v>52</v>
      </c>
      <c s="34" t="s">
        <v>75</v>
      </c>
      <c s="34" t="s">
        <v>4354</v>
      </c>
      <c s="35" t="s">
        <v>5</v>
      </c>
      <c s="6" t="s">
        <v>4355</v>
      </c>
      <c s="36" t="s">
        <v>80</v>
      </c>
      <c s="37">
        <v>3</v>
      </c>
      <c s="36">
        <v>0</v>
      </c>
      <c s="36">
        <f>ROUND(G1925*H1925,6)</f>
      </c>
      <c r="L1925" s="38">
        <v>0</v>
      </c>
      <c s="32">
        <f>ROUND(ROUND(L1925,2)*ROUND(G1925,3),2)</f>
      </c>
      <c s="36" t="s">
        <v>3341</v>
      </c>
      <c>
        <f>(M1925*21)/100</f>
      </c>
      <c t="s">
        <v>27</v>
      </c>
    </row>
    <row r="1926" spans="1:5" ht="12.75">
      <c r="A1926" s="35" t="s">
        <v>58</v>
      </c>
      <c r="E1926" s="39" t="s">
        <v>4356</v>
      </c>
    </row>
    <row r="1927" spans="1:5" ht="12.75">
      <c r="A1927" s="35" t="s">
        <v>59</v>
      </c>
      <c r="E1927" s="40" t="s">
        <v>5</v>
      </c>
    </row>
    <row r="1928" spans="1:5" ht="51">
      <c r="A1928" t="s">
        <v>60</v>
      </c>
      <c r="E1928" s="39" t="s">
        <v>4357</v>
      </c>
    </row>
    <row r="1929" spans="1:16" ht="12.75">
      <c r="A1929" t="s">
        <v>52</v>
      </c>
      <c s="34" t="s">
        <v>122</v>
      </c>
      <c s="34" t="s">
        <v>4358</v>
      </c>
      <c s="35" t="s">
        <v>5</v>
      </c>
      <c s="6" t="s">
        <v>4359</v>
      </c>
      <c s="36" t="s">
        <v>80</v>
      </c>
      <c s="37">
        <v>5</v>
      </c>
      <c s="36">
        <v>0</v>
      </c>
      <c s="36">
        <f>ROUND(G1929*H1929,6)</f>
      </c>
      <c r="L1929" s="38">
        <v>0</v>
      </c>
      <c s="32">
        <f>ROUND(ROUND(L1929,2)*ROUND(G1929,3),2)</f>
      </c>
      <c s="36" t="s">
        <v>3341</v>
      </c>
      <c>
        <f>(M1929*21)/100</f>
      </c>
      <c t="s">
        <v>27</v>
      </c>
    </row>
    <row r="1930" spans="1:5" ht="12.75">
      <c r="A1930" s="35" t="s">
        <v>58</v>
      </c>
      <c r="E1930" s="39" t="s">
        <v>4360</v>
      </c>
    </row>
    <row r="1931" spans="1:5" ht="12.75">
      <c r="A1931" s="35" t="s">
        <v>59</v>
      </c>
      <c r="E1931" s="40" t="s">
        <v>5</v>
      </c>
    </row>
    <row r="1932" spans="1:5" ht="51">
      <c r="A1932" t="s">
        <v>60</v>
      </c>
      <c r="E1932" s="39" t="s">
        <v>4357</v>
      </c>
    </row>
    <row r="1933" spans="1:16" ht="12.75">
      <c r="A1933" t="s">
        <v>52</v>
      </c>
      <c s="34" t="s">
        <v>126</v>
      </c>
      <c s="34" t="s">
        <v>4361</v>
      </c>
      <c s="35" t="s">
        <v>5</v>
      </c>
      <c s="6" t="s">
        <v>4362</v>
      </c>
      <c s="36" t="s">
        <v>80</v>
      </c>
      <c s="37">
        <v>1</v>
      </c>
      <c s="36">
        <v>0</v>
      </c>
      <c s="36">
        <f>ROUND(G1933*H1933,6)</f>
      </c>
      <c r="L1933" s="38">
        <v>0</v>
      </c>
      <c s="32">
        <f>ROUND(ROUND(L1933,2)*ROUND(G1933,3),2)</f>
      </c>
      <c s="36" t="s">
        <v>3341</v>
      </c>
      <c>
        <f>(M1933*21)/100</f>
      </c>
      <c t="s">
        <v>27</v>
      </c>
    </row>
    <row r="1934" spans="1:5" ht="12.75">
      <c r="A1934" s="35" t="s">
        <v>58</v>
      </c>
      <c r="E1934" s="39" t="s">
        <v>4363</v>
      </c>
    </row>
    <row r="1935" spans="1:5" ht="12.75">
      <c r="A1935" s="35" t="s">
        <v>59</v>
      </c>
      <c r="E1935" s="40" t="s">
        <v>5</v>
      </c>
    </row>
    <row r="1936" spans="1:5" ht="51">
      <c r="A1936" t="s">
        <v>60</v>
      </c>
      <c r="E1936" s="39" t="s">
        <v>4357</v>
      </c>
    </row>
    <row r="1937" spans="1:16" ht="12.75">
      <c r="A1937" t="s">
        <v>52</v>
      </c>
      <c s="34" t="s">
        <v>130</v>
      </c>
      <c s="34" t="s">
        <v>4364</v>
      </c>
      <c s="35" t="s">
        <v>5</v>
      </c>
      <c s="6" t="s">
        <v>4365</v>
      </c>
      <c s="36" t="s">
        <v>80</v>
      </c>
      <c s="37">
        <v>25</v>
      </c>
      <c s="36">
        <v>0</v>
      </c>
      <c s="36">
        <f>ROUND(G1937*H1937,6)</f>
      </c>
      <c r="L1937" s="38">
        <v>0</v>
      </c>
      <c s="32">
        <f>ROUND(ROUND(L1937,2)*ROUND(G1937,3),2)</f>
      </c>
      <c s="36" t="s">
        <v>3341</v>
      </c>
      <c>
        <f>(M1937*21)/100</f>
      </c>
      <c t="s">
        <v>27</v>
      </c>
    </row>
    <row r="1938" spans="1:5" ht="12.75">
      <c r="A1938" s="35" t="s">
        <v>58</v>
      </c>
      <c r="E1938" s="39" t="s">
        <v>4366</v>
      </c>
    </row>
    <row r="1939" spans="1:5" ht="12.75">
      <c r="A1939" s="35" t="s">
        <v>59</v>
      </c>
      <c r="E1939" s="40" t="s">
        <v>5</v>
      </c>
    </row>
    <row r="1940" spans="1:5" ht="51">
      <c r="A1940" t="s">
        <v>60</v>
      </c>
      <c r="E1940" s="39" t="s">
        <v>4357</v>
      </c>
    </row>
    <row r="1941" spans="1:16" ht="12.75">
      <c r="A1941" t="s">
        <v>52</v>
      </c>
      <c s="34" t="s">
        <v>134</v>
      </c>
      <c s="34" t="s">
        <v>4367</v>
      </c>
      <c s="35" t="s">
        <v>5</v>
      </c>
      <c s="6" t="s">
        <v>4368</v>
      </c>
      <c s="36" t="s">
        <v>80</v>
      </c>
      <c s="37">
        <v>47</v>
      </c>
      <c s="36">
        <v>0</v>
      </c>
      <c s="36">
        <f>ROUND(G1941*H1941,6)</f>
      </c>
      <c r="L1941" s="38">
        <v>0</v>
      </c>
      <c s="32">
        <f>ROUND(ROUND(L1941,2)*ROUND(G1941,3),2)</f>
      </c>
      <c s="36" t="s">
        <v>3341</v>
      </c>
      <c>
        <f>(M1941*21)/100</f>
      </c>
      <c t="s">
        <v>27</v>
      </c>
    </row>
    <row r="1942" spans="1:5" ht="12.75">
      <c r="A1942" s="35" t="s">
        <v>58</v>
      </c>
      <c r="E1942" s="39" t="s">
        <v>4369</v>
      </c>
    </row>
    <row r="1943" spans="1:5" ht="12.75">
      <c r="A1943" s="35" t="s">
        <v>59</v>
      </c>
      <c r="E1943" s="40" t="s">
        <v>5</v>
      </c>
    </row>
    <row r="1944" spans="1:5" ht="51">
      <c r="A1944" t="s">
        <v>60</v>
      </c>
      <c r="E1944" s="39" t="s">
        <v>4357</v>
      </c>
    </row>
    <row r="1945" spans="1:16" ht="12.75">
      <c r="A1945" t="s">
        <v>52</v>
      </c>
      <c s="34" t="s">
        <v>138</v>
      </c>
      <c s="34" t="s">
        <v>4370</v>
      </c>
      <c s="35" t="s">
        <v>5</v>
      </c>
      <c s="6" t="s">
        <v>4371</v>
      </c>
      <c s="36" t="s">
        <v>80</v>
      </c>
      <c s="37">
        <v>57</v>
      </c>
      <c s="36">
        <v>0</v>
      </c>
      <c s="36">
        <f>ROUND(G1945*H1945,6)</f>
      </c>
      <c r="L1945" s="38">
        <v>0</v>
      </c>
      <c s="32">
        <f>ROUND(ROUND(L1945,2)*ROUND(G1945,3),2)</f>
      </c>
      <c s="36" t="s">
        <v>3341</v>
      </c>
      <c>
        <f>(M1945*21)/100</f>
      </c>
      <c t="s">
        <v>27</v>
      </c>
    </row>
    <row r="1946" spans="1:5" ht="12.75">
      <c r="A1946" s="35" t="s">
        <v>58</v>
      </c>
      <c r="E1946" s="39" t="s">
        <v>4372</v>
      </c>
    </row>
    <row r="1947" spans="1:5" ht="12.75">
      <c r="A1947" s="35" t="s">
        <v>59</v>
      </c>
      <c r="E1947" s="40" t="s">
        <v>5</v>
      </c>
    </row>
    <row r="1948" spans="1:5" ht="51">
      <c r="A1948" t="s">
        <v>60</v>
      </c>
      <c r="E1948" s="39" t="s">
        <v>4357</v>
      </c>
    </row>
    <row r="1949" spans="1:16" ht="12.75">
      <c r="A1949" t="s">
        <v>52</v>
      </c>
      <c s="34" t="s">
        <v>143</v>
      </c>
      <c s="34" t="s">
        <v>4373</v>
      </c>
      <c s="35" t="s">
        <v>5</v>
      </c>
      <c s="6" t="s">
        <v>4374</v>
      </c>
      <c s="36" t="s">
        <v>80</v>
      </c>
      <c s="37">
        <v>10</v>
      </c>
      <c s="36">
        <v>0</v>
      </c>
      <c s="36">
        <f>ROUND(G1949*H1949,6)</f>
      </c>
      <c r="L1949" s="38">
        <v>0</v>
      </c>
      <c s="32">
        <f>ROUND(ROUND(L1949,2)*ROUND(G1949,3),2)</f>
      </c>
      <c s="36" t="s">
        <v>3341</v>
      </c>
      <c>
        <f>(M1949*21)/100</f>
      </c>
      <c t="s">
        <v>27</v>
      </c>
    </row>
    <row r="1950" spans="1:5" ht="12.75">
      <c r="A1950" s="35" t="s">
        <v>58</v>
      </c>
      <c r="E1950" s="39" t="s">
        <v>4375</v>
      </c>
    </row>
    <row r="1951" spans="1:5" ht="12.75">
      <c r="A1951" s="35" t="s">
        <v>59</v>
      </c>
      <c r="E1951" s="40" t="s">
        <v>5</v>
      </c>
    </row>
    <row r="1952" spans="1:5" ht="51">
      <c r="A1952" t="s">
        <v>60</v>
      </c>
      <c r="E1952" s="39" t="s">
        <v>4357</v>
      </c>
    </row>
    <row r="1953" spans="1:16" ht="12.75">
      <c r="A1953" t="s">
        <v>52</v>
      </c>
      <c s="34" t="s">
        <v>147</v>
      </c>
      <c s="34" t="s">
        <v>4376</v>
      </c>
      <c s="35" t="s">
        <v>5</v>
      </c>
      <c s="6" t="s">
        <v>4377</v>
      </c>
      <c s="36" t="s">
        <v>80</v>
      </c>
      <c s="37">
        <v>1.5</v>
      </c>
      <c s="36">
        <v>0</v>
      </c>
      <c s="36">
        <f>ROUND(G1953*H1953,6)</f>
      </c>
      <c r="L1953" s="38">
        <v>0</v>
      </c>
      <c s="32">
        <f>ROUND(ROUND(L1953,2)*ROUND(G1953,3),2)</f>
      </c>
      <c s="36" t="s">
        <v>3341</v>
      </c>
      <c>
        <f>(M1953*21)/100</f>
      </c>
      <c t="s">
        <v>27</v>
      </c>
    </row>
    <row r="1954" spans="1:5" ht="12.75">
      <c r="A1954" s="35" t="s">
        <v>58</v>
      </c>
      <c r="E1954" s="39" t="s">
        <v>4378</v>
      </c>
    </row>
    <row r="1955" spans="1:5" ht="12.75">
      <c r="A1955" s="35" t="s">
        <v>59</v>
      </c>
      <c r="E1955" s="40" t="s">
        <v>5</v>
      </c>
    </row>
    <row r="1956" spans="1:5" ht="51">
      <c r="A1956" t="s">
        <v>60</v>
      </c>
      <c r="E1956" s="39" t="s">
        <v>4357</v>
      </c>
    </row>
    <row r="1957" spans="1:16" ht="12.75">
      <c r="A1957" t="s">
        <v>52</v>
      </c>
      <c s="34" t="s">
        <v>151</v>
      </c>
      <c s="34" t="s">
        <v>4379</v>
      </c>
      <c s="35" t="s">
        <v>5</v>
      </c>
      <c s="6" t="s">
        <v>4380</v>
      </c>
      <c s="36" t="s">
        <v>80</v>
      </c>
      <c s="37">
        <v>10</v>
      </c>
      <c s="36">
        <v>0</v>
      </c>
      <c s="36">
        <f>ROUND(G1957*H1957,6)</f>
      </c>
      <c r="L1957" s="38">
        <v>0</v>
      </c>
      <c s="32">
        <f>ROUND(ROUND(L1957,2)*ROUND(G1957,3),2)</f>
      </c>
      <c s="36" t="s">
        <v>3341</v>
      </c>
      <c>
        <f>(M1957*21)/100</f>
      </c>
      <c t="s">
        <v>27</v>
      </c>
    </row>
    <row r="1958" spans="1:5" ht="12.75">
      <c r="A1958" s="35" t="s">
        <v>58</v>
      </c>
      <c r="E1958" s="39" t="s">
        <v>4381</v>
      </c>
    </row>
    <row r="1959" spans="1:5" ht="12.75">
      <c r="A1959" s="35" t="s">
        <v>59</v>
      </c>
      <c r="E1959" s="40" t="s">
        <v>5</v>
      </c>
    </row>
    <row r="1960" spans="1:5" ht="51">
      <c r="A1960" t="s">
        <v>60</v>
      </c>
      <c r="E1960" s="39" t="s">
        <v>4357</v>
      </c>
    </row>
    <row r="1961" spans="1:16" ht="12.75">
      <c r="A1961" t="s">
        <v>52</v>
      </c>
      <c s="34" t="s">
        <v>155</v>
      </c>
      <c s="34" t="s">
        <v>4382</v>
      </c>
      <c s="35" t="s">
        <v>5</v>
      </c>
      <c s="6" t="s">
        <v>4383</v>
      </c>
      <c s="36" t="s">
        <v>85</v>
      </c>
      <c s="37">
        <v>1</v>
      </c>
      <c s="36">
        <v>0</v>
      </c>
      <c s="36">
        <f>ROUND(G1961*H1961,6)</f>
      </c>
      <c r="L1961" s="38">
        <v>0</v>
      </c>
      <c s="32">
        <f>ROUND(ROUND(L1961,2)*ROUND(G1961,3),2)</f>
      </c>
      <c s="36" t="s">
        <v>3341</v>
      </c>
      <c>
        <f>(M1961*21)/100</f>
      </c>
      <c t="s">
        <v>27</v>
      </c>
    </row>
    <row r="1962" spans="1:5" ht="12.75">
      <c r="A1962" s="35" t="s">
        <v>58</v>
      </c>
      <c r="E1962" s="39" t="s">
        <v>4384</v>
      </c>
    </row>
    <row r="1963" spans="1:5" ht="12.75">
      <c r="A1963" s="35" t="s">
        <v>59</v>
      </c>
      <c r="E1963" s="40" t="s">
        <v>5</v>
      </c>
    </row>
    <row r="1964" spans="1:5" ht="12.75">
      <c r="A1964" t="s">
        <v>60</v>
      </c>
      <c r="E1964" s="39" t="s">
        <v>5</v>
      </c>
    </row>
    <row r="1965" spans="1:16" ht="12.75">
      <c r="A1965" t="s">
        <v>52</v>
      </c>
      <c s="34" t="s">
        <v>77</v>
      </c>
      <c s="34" t="s">
        <v>4385</v>
      </c>
      <c s="35" t="s">
        <v>5</v>
      </c>
      <c s="6" t="s">
        <v>4386</v>
      </c>
      <c s="36" t="s">
        <v>85</v>
      </c>
      <c s="37">
        <v>1</v>
      </c>
      <c s="36">
        <v>0</v>
      </c>
      <c s="36">
        <f>ROUND(G1965*H1965,6)</f>
      </c>
      <c r="L1965" s="38">
        <v>0</v>
      </c>
      <c s="32">
        <f>ROUND(ROUND(L1965,2)*ROUND(G1965,3),2)</f>
      </c>
      <c s="36" t="s">
        <v>3341</v>
      </c>
      <c>
        <f>(M1965*21)/100</f>
      </c>
      <c t="s">
        <v>27</v>
      </c>
    </row>
    <row r="1966" spans="1:5" ht="12.75">
      <c r="A1966" s="35" t="s">
        <v>58</v>
      </c>
      <c r="E1966" s="39" t="s">
        <v>4387</v>
      </c>
    </row>
    <row r="1967" spans="1:5" ht="12.75">
      <c r="A1967" s="35" t="s">
        <v>59</v>
      </c>
      <c r="E1967" s="40" t="s">
        <v>5</v>
      </c>
    </row>
    <row r="1968" spans="1:5" ht="12.75">
      <c r="A1968" t="s">
        <v>60</v>
      </c>
      <c r="E1968" s="39" t="s">
        <v>5</v>
      </c>
    </row>
    <row r="1969" spans="1:16" ht="12.75">
      <c r="A1969" t="s">
        <v>52</v>
      </c>
      <c s="34" t="s">
        <v>82</v>
      </c>
      <c s="34" t="s">
        <v>4388</v>
      </c>
      <c s="35" t="s">
        <v>5</v>
      </c>
      <c s="6" t="s">
        <v>4389</v>
      </c>
      <c s="36" t="s">
        <v>85</v>
      </c>
      <c s="37">
        <v>2</v>
      </c>
      <c s="36">
        <v>0</v>
      </c>
      <c s="36">
        <f>ROUND(G1969*H1969,6)</f>
      </c>
      <c r="L1969" s="38">
        <v>0</v>
      </c>
      <c s="32">
        <f>ROUND(ROUND(L1969,2)*ROUND(G1969,3),2)</f>
      </c>
      <c s="36" t="s">
        <v>3341</v>
      </c>
      <c>
        <f>(M1969*21)/100</f>
      </c>
      <c t="s">
        <v>27</v>
      </c>
    </row>
    <row r="1970" spans="1:5" ht="12.75">
      <c r="A1970" s="35" t="s">
        <v>58</v>
      </c>
      <c r="E1970" s="39" t="s">
        <v>4390</v>
      </c>
    </row>
    <row r="1971" spans="1:5" ht="12.75">
      <c r="A1971" s="35" t="s">
        <v>59</v>
      </c>
      <c r="E1971" s="40" t="s">
        <v>5</v>
      </c>
    </row>
    <row r="1972" spans="1:5" ht="12.75">
      <c r="A1972" t="s">
        <v>60</v>
      </c>
      <c r="E1972" s="39" t="s">
        <v>5</v>
      </c>
    </row>
    <row r="1973" spans="1:16" ht="12.75">
      <c r="A1973" t="s">
        <v>52</v>
      </c>
      <c s="34" t="s">
        <v>87</v>
      </c>
      <c s="34" t="s">
        <v>4391</v>
      </c>
      <c s="35" t="s">
        <v>5</v>
      </c>
      <c s="6" t="s">
        <v>4392</v>
      </c>
      <c s="36" t="s">
        <v>85</v>
      </c>
      <c s="37">
        <v>15</v>
      </c>
      <c s="36">
        <v>0</v>
      </c>
      <c s="36">
        <f>ROUND(G1973*H1973,6)</f>
      </c>
      <c r="L1973" s="38">
        <v>0</v>
      </c>
      <c s="32">
        <f>ROUND(ROUND(L1973,2)*ROUND(G1973,3),2)</f>
      </c>
      <c s="36" t="s">
        <v>3341</v>
      </c>
      <c>
        <f>(M1973*21)/100</f>
      </c>
      <c t="s">
        <v>27</v>
      </c>
    </row>
    <row r="1974" spans="1:5" ht="12.75">
      <c r="A1974" s="35" t="s">
        <v>58</v>
      </c>
      <c r="E1974" s="39" t="s">
        <v>4393</v>
      </c>
    </row>
    <row r="1975" spans="1:5" ht="12.75">
      <c r="A1975" s="35" t="s">
        <v>59</v>
      </c>
      <c r="E1975" s="40" t="s">
        <v>5</v>
      </c>
    </row>
    <row r="1976" spans="1:5" ht="12.75">
      <c r="A1976" t="s">
        <v>60</v>
      </c>
      <c r="E1976" s="39" t="s">
        <v>5</v>
      </c>
    </row>
    <row r="1977" spans="1:16" ht="12.75">
      <c r="A1977" t="s">
        <v>52</v>
      </c>
      <c s="34" t="s">
        <v>91</v>
      </c>
      <c s="34" t="s">
        <v>4394</v>
      </c>
      <c s="35" t="s">
        <v>5</v>
      </c>
      <c s="6" t="s">
        <v>4395</v>
      </c>
      <c s="36" t="s">
        <v>85</v>
      </c>
      <c s="37">
        <v>19</v>
      </c>
      <c s="36">
        <v>6E-05</v>
      </c>
      <c s="36">
        <f>ROUND(G1977*H1977,6)</f>
      </c>
      <c r="L1977" s="38">
        <v>0</v>
      </c>
      <c s="32">
        <f>ROUND(ROUND(L1977,2)*ROUND(G1977,3),2)</f>
      </c>
      <c s="36" t="s">
        <v>3341</v>
      </c>
      <c>
        <f>(M1977*21)/100</f>
      </c>
      <c t="s">
        <v>27</v>
      </c>
    </row>
    <row r="1978" spans="1:5" ht="12.75">
      <c r="A1978" s="35" t="s">
        <v>58</v>
      </c>
      <c r="E1978" s="39" t="s">
        <v>4396</v>
      </c>
    </row>
    <row r="1979" spans="1:5" ht="12.75">
      <c r="A1979" s="35" t="s">
        <v>59</v>
      </c>
      <c r="E1979" s="40" t="s">
        <v>5</v>
      </c>
    </row>
    <row r="1980" spans="1:5" ht="12.75">
      <c r="A1980" t="s">
        <v>60</v>
      </c>
      <c r="E1980" s="39" t="s">
        <v>5</v>
      </c>
    </row>
    <row r="1981" spans="1:16" ht="12.75">
      <c r="A1981" t="s">
        <v>52</v>
      </c>
      <c s="34" t="s">
        <v>91</v>
      </c>
      <c s="34" t="s">
        <v>4394</v>
      </c>
      <c s="35" t="s">
        <v>53</v>
      </c>
      <c s="6" t="s">
        <v>4397</v>
      </c>
      <c s="36" t="s">
        <v>85</v>
      </c>
      <c s="37">
        <v>19</v>
      </c>
      <c s="36">
        <v>0</v>
      </c>
      <c s="36">
        <f>ROUND(G1981*H1981,6)</f>
      </c>
      <c r="L1981" s="38">
        <v>0</v>
      </c>
      <c s="32">
        <f>ROUND(ROUND(L1981,2)*ROUND(G1981,3),2)</f>
      </c>
      <c s="36" t="s">
        <v>350</v>
      </c>
      <c>
        <f>(M1981*21)/100</f>
      </c>
      <c t="s">
        <v>27</v>
      </c>
    </row>
    <row r="1982" spans="1:5" ht="12.75">
      <c r="A1982" s="35" t="s">
        <v>58</v>
      </c>
      <c r="E1982" s="39" t="s">
        <v>4396</v>
      </c>
    </row>
    <row r="1983" spans="1:5" ht="12.75">
      <c r="A1983" s="35" t="s">
        <v>59</v>
      </c>
      <c r="E1983" s="40" t="s">
        <v>5</v>
      </c>
    </row>
    <row r="1984" spans="1:5" ht="12.75">
      <c r="A1984" t="s">
        <v>60</v>
      </c>
      <c r="E1984" s="39" t="s">
        <v>5</v>
      </c>
    </row>
    <row r="1985" spans="1:16" ht="12.75">
      <c r="A1985" t="s">
        <v>52</v>
      </c>
      <c s="34" t="s">
        <v>96</v>
      </c>
      <c s="34" t="s">
        <v>4398</v>
      </c>
      <c s="35" t="s">
        <v>5</v>
      </c>
      <c s="6" t="s">
        <v>4399</v>
      </c>
      <c s="36" t="s">
        <v>85</v>
      </c>
      <c s="37">
        <v>3</v>
      </c>
      <c s="36">
        <v>0</v>
      </c>
      <c s="36">
        <f>ROUND(G1985*H1985,6)</f>
      </c>
      <c r="L1985" s="38">
        <v>0</v>
      </c>
      <c s="32">
        <f>ROUND(ROUND(L1985,2)*ROUND(G1985,3),2)</f>
      </c>
      <c s="36" t="s">
        <v>3341</v>
      </c>
      <c>
        <f>(M1985*21)/100</f>
      </c>
      <c t="s">
        <v>27</v>
      </c>
    </row>
    <row r="1986" spans="1:5" ht="12.75">
      <c r="A1986" s="35" t="s">
        <v>58</v>
      </c>
      <c r="E1986" s="39" t="s">
        <v>4400</v>
      </c>
    </row>
    <row r="1987" spans="1:5" ht="12.75">
      <c r="A1987" s="35" t="s">
        <v>59</v>
      </c>
      <c r="E1987" s="40" t="s">
        <v>5</v>
      </c>
    </row>
    <row r="1988" spans="1:5" ht="12.75">
      <c r="A1988" t="s">
        <v>60</v>
      </c>
      <c r="E1988" s="39" t="s">
        <v>5</v>
      </c>
    </row>
    <row r="1989" spans="1:16" ht="12.75">
      <c r="A1989" t="s">
        <v>52</v>
      </c>
      <c s="34" t="s">
        <v>181</v>
      </c>
      <c s="34" t="s">
        <v>4401</v>
      </c>
      <c s="35" t="s">
        <v>5</v>
      </c>
      <c s="6" t="s">
        <v>4402</v>
      </c>
      <c s="36" t="s">
        <v>85</v>
      </c>
      <c s="37">
        <v>6</v>
      </c>
      <c s="36">
        <v>0</v>
      </c>
      <c s="36">
        <f>ROUND(G1989*H1989,6)</f>
      </c>
      <c r="L1989" s="38">
        <v>0</v>
      </c>
      <c s="32">
        <f>ROUND(ROUND(L1989,2)*ROUND(G1989,3),2)</f>
      </c>
      <c s="36" t="s">
        <v>3341</v>
      </c>
      <c>
        <f>(M1989*21)/100</f>
      </c>
      <c t="s">
        <v>27</v>
      </c>
    </row>
    <row r="1990" spans="1:5" ht="12.75">
      <c r="A1990" s="35" t="s">
        <v>58</v>
      </c>
      <c r="E1990" s="39" t="s">
        <v>4403</v>
      </c>
    </row>
    <row r="1991" spans="1:5" ht="12.75">
      <c r="A1991" s="35" t="s">
        <v>59</v>
      </c>
      <c r="E1991" s="40" t="s">
        <v>5</v>
      </c>
    </row>
    <row r="1992" spans="1:5" ht="12.75">
      <c r="A1992" t="s">
        <v>60</v>
      </c>
      <c r="E1992" s="39" t="s">
        <v>5</v>
      </c>
    </row>
    <row r="1993" spans="1:16" ht="12.75">
      <c r="A1993" t="s">
        <v>52</v>
      </c>
      <c s="34" t="s">
        <v>186</v>
      </c>
      <c s="34" t="s">
        <v>4404</v>
      </c>
      <c s="35" t="s">
        <v>5</v>
      </c>
      <c s="6" t="s">
        <v>4405</v>
      </c>
      <c s="36" t="s">
        <v>80</v>
      </c>
      <c s="37">
        <v>215.5</v>
      </c>
      <c s="36">
        <v>0</v>
      </c>
      <c s="36">
        <f>ROUND(G1993*H1993,6)</f>
      </c>
      <c r="L1993" s="38">
        <v>0</v>
      </c>
      <c s="32">
        <f>ROUND(ROUND(L1993,2)*ROUND(G1993,3),2)</f>
      </c>
      <c s="36" t="s">
        <v>3341</v>
      </c>
      <c>
        <f>(M1993*21)/100</f>
      </c>
      <c t="s">
        <v>27</v>
      </c>
    </row>
    <row r="1994" spans="1:5" ht="12.75">
      <c r="A1994" s="35" t="s">
        <v>58</v>
      </c>
      <c r="E1994" s="39" t="s">
        <v>4406</v>
      </c>
    </row>
    <row r="1995" spans="1:5" ht="12.75">
      <c r="A1995" s="35" t="s">
        <v>59</v>
      </c>
      <c r="E1995" s="40" t="s">
        <v>5</v>
      </c>
    </row>
    <row r="1996" spans="1:5" ht="12.75">
      <c r="A1996" t="s">
        <v>60</v>
      </c>
      <c r="E1996" s="39" t="s">
        <v>5</v>
      </c>
    </row>
    <row r="1997" spans="1:16" ht="12.75">
      <c r="A1997" t="s">
        <v>52</v>
      </c>
      <c s="34" t="s">
        <v>189</v>
      </c>
      <c s="34" t="s">
        <v>4407</v>
      </c>
      <c s="35" t="s">
        <v>5</v>
      </c>
      <c s="6" t="s">
        <v>4408</v>
      </c>
      <c s="36" t="s">
        <v>80</v>
      </c>
      <c s="37">
        <v>7</v>
      </c>
      <c s="36">
        <v>0</v>
      </c>
      <c s="36">
        <f>ROUND(G1997*H1997,6)</f>
      </c>
      <c r="L1997" s="38">
        <v>0</v>
      </c>
      <c s="32">
        <f>ROUND(ROUND(L1997,2)*ROUND(G1997,3),2)</f>
      </c>
      <c s="36" t="s">
        <v>3341</v>
      </c>
      <c>
        <f>(M1997*21)/100</f>
      </c>
      <c t="s">
        <v>27</v>
      </c>
    </row>
    <row r="1998" spans="1:5" ht="12.75">
      <c r="A1998" s="35" t="s">
        <v>58</v>
      </c>
      <c r="E1998" s="39" t="s">
        <v>4409</v>
      </c>
    </row>
    <row r="1999" spans="1:5" ht="12.75">
      <c r="A1999" s="35" t="s">
        <v>59</v>
      </c>
      <c r="E1999" s="40" t="s">
        <v>5</v>
      </c>
    </row>
    <row r="2000" spans="1:5" ht="12.75">
      <c r="A2000" t="s">
        <v>60</v>
      </c>
      <c r="E2000" s="39" t="s">
        <v>5</v>
      </c>
    </row>
    <row r="2001" spans="1:16" ht="12.75">
      <c r="A2001" t="s">
        <v>52</v>
      </c>
      <c s="34" t="s">
        <v>3352</v>
      </c>
      <c s="34" t="s">
        <v>4410</v>
      </c>
      <c s="35" t="s">
        <v>5</v>
      </c>
      <c s="6" t="s">
        <v>4411</v>
      </c>
      <c s="36" t="s">
        <v>373</v>
      </c>
      <c s="37">
        <v>0.598</v>
      </c>
      <c s="36">
        <v>0</v>
      </c>
      <c s="36">
        <f>ROUND(G2001*H2001,6)</f>
      </c>
      <c r="L2001" s="38">
        <v>0</v>
      </c>
      <c s="32">
        <f>ROUND(ROUND(L2001,2)*ROUND(G2001,3),2)</f>
      </c>
      <c s="36" t="s">
        <v>3341</v>
      </c>
      <c>
        <f>(M2001*21)/100</f>
      </c>
      <c t="s">
        <v>27</v>
      </c>
    </row>
    <row r="2002" spans="1:5" ht="25.5">
      <c r="A2002" s="35" t="s">
        <v>58</v>
      </c>
      <c r="E2002" s="39" t="s">
        <v>4412</v>
      </c>
    </row>
    <row r="2003" spans="1:5" ht="12.75">
      <c r="A2003" s="35" t="s">
        <v>59</v>
      </c>
      <c r="E2003" s="40" t="s">
        <v>5</v>
      </c>
    </row>
    <row r="2004" spans="1:5" ht="127.5">
      <c r="A2004" t="s">
        <v>60</v>
      </c>
      <c r="E2004" s="39" t="s">
        <v>3260</v>
      </c>
    </row>
    <row r="2005" spans="1:16" ht="12.75">
      <c r="A2005" t="s">
        <v>52</v>
      </c>
      <c s="34" t="s">
        <v>3136</v>
      </c>
      <c s="34" t="s">
        <v>4413</v>
      </c>
      <c s="35" t="s">
        <v>5</v>
      </c>
      <c s="6" t="s">
        <v>4414</v>
      </c>
      <c s="36" t="s">
        <v>85</v>
      </c>
      <c s="37">
        <v>5</v>
      </c>
      <c s="36">
        <v>0</v>
      </c>
      <c s="36">
        <f>ROUND(G2005*H2005,6)</f>
      </c>
      <c r="L2005" s="38">
        <v>0</v>
      </c>
      <c s="32">
        <f>ROUND(ROUND(L2005,2)*ROUND(G2005,3),2)</f>
      </c>
      <c s="36" t="s">
        <v>350</v>
      </c>
      <c>
        <f>(M2005*21)/100</f>
      </c>
      <c t="s">
        <v>27</v>
      </c>
    </row>
    <row r="2006" spans="1:5" ht="12.75">
      <c r="A2006" s="35" t="s">
        <v>58</v>
      </c>
      <c r="E2006" s="39" t="s">
        <v>4414</v>
      </c>
    </row>
    <row r="2007" spans="1:5" ht="12.75">
      <c r="A2007" s="35" t="s">
        <v>59</v>
      </c>
      <c r="E2007" s="40" t="s">
        <v>5</v>
      </c>
    </row>
    <row r="2008" spans="1:5" ht="12.75">
      <c r="A2008" t="s">
        <v>60</v>
      </c>
      <c r="E2008" s="39" t="s">
        <v>5</v>
      </c>
    </row>
    <row r="2009" spans="1:16" ht="25.5">
      <c r="A2009" t="s">
        <v>52</v>
      </c>
      <c s="34" t="s">
        <v>3146</v>
      </c>
      <c s="34" t="s">
        <v>4415</v>
      </c>
      <c s="35" t="s">
        <v>5</v>
      </c>
      <c s="6" t="s">
        <v>4416</v>
      </c>
      <c s="36" t="s">
        <v>85</v>
      </c>
      <c s="37">
        <v>14</v>
      </c>
      <c s="36">
        <v>0</v>
      </c>
      <c s="36">
        <f>ROUND(G2009*H2009,6)</f>
      </c>
      <c r="L2009" s="38">
        <v>0</v>
      </c>
      <c s="32">
        <f>ROUND(ROUND(L2009,2)*ROUND(G2009,3),2)</f>
      </c>
      <c s="36" t="s">
        <v>350</v>
      </c>
      <c>
        <f>(M2009*21)/100</f>
      </c>
      <c t="s">
        <v>27</v>
      </c>
    </row>
    <row r="2010" spans="1:5" ht="25.5">
      <c r="A2010" s="35" t="s">
        <v>58</v>
      </c>
      <c r="E2010" s="39" t="s">
        <v>4417</v>
      </c>
    </row>
    <row r="2011" spans="1:5" ht="12.75">
      <c r="A2011" s="35" t="s">
        <v>59</v>
      </c>
      <c r="E2011" s="40" t="s">
        <v>5</v>
      </c>
    </row>
    <row r="2012" spans="1:5" ht="12.75">
      <c r="A2012" t="s">
        <v>60</v>
      </c>
      <c r="E2012" s="39" t="s">
        <v>5</v>
      </c>
    </row>
    <row r="2013" spans="1:13" ht="12.75">
      <c r="A2013" t="s">
        <v>49</v>
      </c>
      <c r="C2013" s="31" t="s">
        <v>4418</v>
      </c>
      <c r="E2013" s="33" t="s">
        <v>4419</v>
      </c>
      <c r="J2013" s="32">
        <f>0</f>
      </c>
      <c s="32">
        <f>0</f>
      </c>
      <c s="32">
        <f>0+L2014+L2018+L2022+L2026+L2030+L2034+L2038+L2042+L2046+L2050+L2054+L2058+L2062+L2066+L2070+L2074+L2078+L2082+L2086+L2090+L2094+L2098+L2102+L2106+L2110+L2114+L2118+L2122+L2126+L2130+L2134+L2138+L2142+L2146+L2150+L2154+L2158+L2162+L2166+L2170+L2174+L2178+L2182+L2186+L2190</f>
      </c>
      <c s="32">
        <f>0+M2014+M2018+M2022+M2026+M2030+M2034+M2038+M2042+M2046+M2050+M2054+M2058+M2062+M2066+M2070+M2074+M2078+M2082+M2086+M2090+M2094+M2098+M2102+M2106+M2110+M2114+M2118+M2122+M2126+M2130+M2134+M2138+M2142+M2146+M2150+M2154+M2158+M2162+M2166+M2170+M2174+M2178+M2182+M2186+M2190</f>
      </c>
    </row>
    <row r="2014" spans="1:16" ht="12.75">
      <c r="A2014" t="s">
        <v>52</v>
      </c>
      <c s="34" t="s">
        <v>193</v>
      </c>
      <c s="34" t="s">
        <v>4420</v>
      </c>
      <c s="35" t="s">
        <v>5</v>
      </c>
      <c s="6" t="s">
        <v>4421</v>
      </c>
      <c s="36" t="s">
        <v>80</v>
      </c>
      <c s="37">
        <v>100</v>
      </c>
      <c s="36">
        <v>0</v>
      </c>
      <c s="36">
        <f>ROUND(G2014*H2014,6)</f>
      </c>
      <c r="L2014" s="38">
        <v>0</v>
      </c>
      <c s="32">
        <f>ROUND(ROUND(L2014,2)*ROUND(G2014,3),2)</f>
      </c>
      <c s="36" t="s">
        <v>3341</v>
      </c>
      <c>
        <f>(M2014*21)/100</f>
      </c>
      <c t="s">
        <v>27</v>
      </c>
    </row>
    <row r="2015" spans="1:5" ht="12.75">
      <c r="A2015" s="35" t="s">
        <v>58</v>
      </c>
      <c r="E2015" s="39" t="s">
        <v>4422</v>
      </c>
    </row>
    <row r="2016" spans="1:5" ht="12.75">
      <c r="A2016" s="35" t="s">
        <v>59</v>
      </c>
      <c r="E2016" s="40" t="s">
        <v>5</v>
      </c>
    </row>
    <row r="2017" spans="1:5" ht="12.75">
      <c r="A2017" t="s">
        <v>60</v>
      </c>
      <c r="E2017" s="39" t="s">
        <v>5</v>
      </c>
    </row>
    <row r="2018" spans="1:16" ht="12.75">
      <c r="A2018" t="s">
        <v>52</v>
      </c>
      <c s="34" t="s">
        <v>196</v>
      </c>
      <c s="34" t="s">
        <v>4423</v>
      </c>
      <c s="35" t="s">
        <v>5</v>
      </c>
      <c s="6" t="s">
        <v>4424</v>
      </c>
      <c s="36" t="s">
        <v>85</v>
      </c>
      <c s="37">
        <v>49</v>
      </c>
      <c s="36">
        <v>0</v>
      </c>
      <c s="36">
        <f>ROUND(G2018*H2018,6)</f>
      </c>
      <c r="L2018" s="38">
        <v>0</v>
      </c>
      <c s="32">
        <f>ROUND(ROUND(L2018,2)*ROUND(G2018,3),2)</f>
      </c>
      <c s="36" t="s">
        <v>3341</v>
      </c>
      <c>
        <f>(M2018*21)/100</f>
      </c>
      <c t="s">
        <v>27</v>
      </c>
    </row>
    <row r="2019" spans="1:5" ht="12.75">
      <c r="A2019" s="35" t="s">
        <v>58</v>
      </c>
      <c r="E2019" s="39" t="s">
        <v>4425</v>
      </c>
    </row>
    <row r="2020" spans="1:5" ht="12.75">
      <c r="A2020" s="35" t="s">
        <v>59</v>
      </c>
      <c r="E2020" s="40" t="s">
        <v>5</v>
      </c>
    </row>
    <row r="2021" spans="1:5" ht="12.75">
      <c r="A2021" t="s">
        <v>60</v>
      </c>
      <c r="E2021" s="39" t="s">
        <v>5</v>
      </c>
    </row>
    <row r="2022" spans="1:16" ht="12.75">
      <c r="A2022" t="s">
        <v>52</v>
      </c>
      <c s="34" t="s">
        <v>200</v>
      </c>
      <c s="34" t="s">
        <v>4426</v>
      </c>
      <c s="35" t="s">
        <v>5</v>
      </c>
      <c s="6" t="s">
        <v>4427</v>
      </c>
      <c s="36" t="s">
        <v>80</v>
      </c>
      <c s="37">
        <v>80</v>
      </c>
      <c s="36">
        <v>0</v>
      </c>
      <c s="36">
        <f>ROUND(G2022*H2022,6)</f>
      </c>
      <c r="L2022" s="38">
        <v>0</v>
      </c>
      <c s="32">
        <f>ROUND(ROUND(L2022,2)*ROUND(G2022,3),2)</f>
      </c>
      <c s="36" t="s">
        <v>3341</v>
      </c>
      <c>
        <f>(M2022*21)/100</f>
      </c>
      <c t="s">
        <v>27</v>
      </c>
    </row>
    <row r="2023" spans="1:5" ht="12.75">
      <c r="A2023" s="35" t="s">
        <v>58</v>
      </c>
      <c r="E2023" s="39" t="s">
        <v>4428</v>
      </c>
    </row>
    <row r="2024" spans="1:5" ht="12.75">
      <c r="A2024" s="35" t="s">
        <v>59</v>
      </c>
      <c r="E2024" s="40" t="s">
        <v>5</v>
      </c>
    </row>
    <row r="2025" spans="1:5" ht="12.75">
      <c r="A2025" t="s">
        <v>60</v>
      </c>
      <c r="E2025" s="39" t="s">
        <v>5</v>
      </c>
    </row>
    <row r="2026" spans="1:16" ht="12.75">
      <c r="A2026" t="s">
        <v>52</v>
      </c>
      <c s="34" t="s">
        <v>203</v>
      </c>
      <c s="34" t="s">
        <v>4429</v>
      </c>
      <c s="35" t="s">
        <v>5</v>
      </c>
      <c s="6" t="s">
        <v>4430</v>
      </c>
      <c s="36" t="s">
        <v>80</v>
      </c>
      <c s="37">
        <v>175</v>
      </c>
      <c s="36">
        <v>0</v>
      </c>
      <c s="36">
        <f>ROUND(G2026*H2026,6)</f>
      </c>
      <c r="L2026" s="38">
        <v>0</v>
      </c>
      <c s="32">
        <f>ROUND(ROUND(L2026,2)*ROUND(G2026,3),2)</f>
      </c>
      <c s="36" t="s">
        <v>3341</v>
      </c>
      <c>
        <f>(M2026*21)/100</f>
      </c>
      <c t="s">
        <v>27</v>
      </c>
    </row>
    <row r="2027" spans="1:5" ht="25.5">
      <c r="A2027" s="35" t="s">
        <v>58</v>
      </c>
      <c r="E2027" s="39" t="s">
        <v>4431</v>
      </c>
    </row>
    <row r="2028" spans="1:5" ht="12.75">
      <c r="A2028" s="35" t="s">
        <v>59</v>
      </c>
      <c r="E2028" s="40" t="s">
        <v>5</v>
      </c>
    </row>
    <row r="2029" spans="1:5" ht="12.75">
      <c r="A2029" t="s">
        <v>60</v>
      </c>
      <c r="E2029" s="39" t="s">
        <v>5</v>
      </c>
    </row>
    <row r="2030" spans="1:16" ht="12.75">
      <c r="A2030" t="s">
        <v>52</v>
      </c>
      <c s="34" t="s">
        <v>207</v>
      </c>
      <c s="34" t="s">
        <v>4432</v>
      </c>
      <c s="35" t="s">
        <v>5</v>
      </c>
      <c s="6" t="s">
        <v>4433</v>
      </c>
      <c s="36" t="s">
        <v>80</v>
      </c>
      <c s="37">
        <v>35</v>
      </c>
      <c s="36">
        <v>0</v>
      </c>
      <c s="36">
        <f>ROUND(G2030*H2030,6)</f>
      </c>
      <c r="L2030" s="38">
        <v>0</v>
      </c>
      <c s="32">
        <f>ROUND(ROUND(L2030,2)*ROUND(G2030,3),2)</f>
      </c>
      <c s="36" t="s">
        <v>3341</v>
      </c>
      <c>
        <f>(M2030*21)/100</f>
      </c>
      <c t="s">
        <v>27</v>
      </c>
    </row>
    <row r="2031" spans="1:5" ht="25.5">
      <c r="A2031" s="35" t="s">
        <v>58</v>
      </c>
      <c r="E2031" s="39" t="s">
        <v>4434</v>
      </c>
    </row>
    <row r="2032" spans="1:5" ht="12.75">
      <c r="A2032" s="35" t="s">
        <v>59</v>
      </c>
      <c r="E2032" s="40" t="s">
        <v>5</v>
      </c>
    </row>
    <row r="2033" spans="1:5" ht="12.75">
      <c r="A2033" t="s">
        <v>60</v>
      </c>
      <c r="E2033" s="39" t="s">
        <v>5</v>
      </c>
    </row>
    <row r="2034" spans="1:16" ht="12.75">
      <c r="A2034" t="s">
        <v>52</v>
      </c>
      <c s="34" t="s">
        <v>159</v>
      </c>
      <c s="34" t="s">
        <v>4435</v>
      </c>
      <c s="35" t="s">
        <v>5</v>
      </c>
      <c s="6" t="s">
        <v>4436</v>
      </c>
      <c s="36" t="s">
        <v>80</v>
      </c>
      <c s="37">
        <v>38</v>
      </c>
      <c s="36">
        <v>0</v>
      </c>
      <c s="36">
        <f>ROUND(G2034*H2034,6)</f>
      </c>
      <c r="L2034" s="38">
        <v>0</v>
      </c>
      <c s="32">
        <f>ROUND(ROUND(L2034,2)*ROUND(G2034,3),2)</f>
      </c>
      <c s="36" t="s">
        <v>3341</v>
      </c>
      <c>
        <f>(M2034*21)/100</f>
      </c>
      <c t="s">
        <v>27</v>
      </c>
    </row>
    <row r="2035" spans="1:5" ht="25.5">
      <c r="A2035" s="35" t="s">
        <v>58</v>
      </c>
      <c r="E2035" s="39" t="s">
        <v>4437</v>
      </c>
    </row>
    <row r="2036" spans="1:5" ht="12.75">
      <c r="A2036" s="35" t="s">
        <v>59</v>
      </c>
      <c r="E2036" s="40" t="s">
        <v>5</v>
      </c>
    </row>
    <row r="2037" spans="1:5" ht="12.75">
      <c r="A2037" t="s">
        <v>60</v>
      </c>
      <c r="E2037" s="39" t="s">
        <v>5</v>
      </c>
    </row>
    <row r="2038" spans="1:16" ht="12.75">
      <c r="A2038" t="s">
        <v>52</v>
      </c>
      <c s="34" t="s">
        <v>210</v>
      </c>
      <c s="34" t="s">
        <v>4438</v>
      </c>
      <c s="35" t="s">
        <v>5</v>
      </c>
      <c s="6" t="s">
        <v>4439</v>
      </c>
      <c s="36" t="s">
        <v>80</v>
      </c>
      <c s="37">
        <v>52</v>
      </c>
      <c s="36">
        <v>0</v>
      </c>
      <c s="36">
        <f>ROUND(G2038*H2038,6)</f>
      </c>
      <c r="L2038" s="38">
        <v>0</v>
      </c>
      <c s="32">
        <f>ROUND(ROUND(L2038,2)*ROUND(G2038,3),2)</f>
      </c>
      <c s="36" t="s">
        <v>3341</v>
      </c>
      <c>
        <f>(M2038*21)/100</f>
      </c>
      <c t="s">
        <v>27</v>
      </c>
    </row>
    <row r="2039" spans="1:5" ht="25.5">
      <c r="A2039" s="35" t="s">
        <v>58</v>
      </c>
      <c r="E2039" s="39" t="s">
        <v>4440</v>
      </c>
    </row>
    <row r="2040" spans="1:5" ht="12.75">
      <c r="A2040" s="35" t="s">
        <v>59</v>
      </c>
      <c r="E2040" s="40" t="s">
        <v>5</v>
      </c>
    </row>
    <row r="2041" spans="1:5" ht="12.75">
      <c r="A2041" t="s">
        <v>60</v>
      </c>
      <c r="E2041" s="39" t="s">
        <v>5</v>
      </c>
    </row>
    <row r="2042" spans="1:16" ht="12.75">
      <c r="A2042" t="s">
        <v>52</v>
      </c>
      <c s="34" t="s">
        <v>215</v>
      </c>
      <c s="34" t="s">
        <v>4441</v>
      </c>
      <c s="35" t="s">
        <v>5</v>
      </c>
      <c s="6" t="s">
        <v>4442</v>
      </c>
      <c s="36" t="s">
        <v>80</v>
      </c>
      <c s="37">
        <v>23</v>
      </c>
      <c s="36">
        <v>0</v>
      </c>
      <c s="36">
        <f>ROUND(G2042*H2042,6)</f>
      </c>
      <c r="L2042" s="38">
        <v>0</v>
      </c>
      <c s="32">
        <f>ROUND(ROUND(L2042,2)*ROUND(G2042,3),2)</f>
      </c>
      <c s="36" t="s">
        <v>3341</v>
      </c>
      <c>
        <f>(M2042*21)/100</f>
      </c>
      <c t="s">
        <v>27</v>
      </c>
    </row>
    <row r="2043" spans="1:5" ht="25.5">
      <c r="A2043" s="35" t="s">
        <v>58</v>
      </c>
      <c r="E2043" s="39" t="s">
        <v>4443</v>
      </c>
    </row>
    <row r="2044" spans="1:5" ht="12.75">
      <c r="A2044" s="35" t="s">
        <v>59</v>
      </c>
      <c r="E2044" s="40" t="s">
        <v>5</v>
      </c>
    </row>
    <row r="2045" spans="1:5" ht="12.75">
      <c r="A2045" t="s">
        <v>60</v>
      </c>
      <c r="E2045" s="39" t="s">
        <v>5</v>
      </c>
    </row>
    <row r="2046" spans="1:16" ht="25.5">
      <c r="A2046" t="s">
        <v>52</v>
      </c>
      <c s="34" t="s">
        <v>219</v>
      </c>
      <c s="34" t="s">
        <v>4444</v>
      </c>
      <c s="35" t="s">
        <v>5</v>
      </c>
      <c s="6" t="s">
        <v>4445</v>
      </c>
      <c s="36" t="s">
        <v>80</v>
      </c>
      <c s="37">
        <v>59</v>
      </c>
      <c s="36">
        <v>0</v>
      </c>
      <c s="36">
        <f>ROUND(G2046*H2046,6)</f>
      </c>
      <c r="L2046" s="38">
        <v>0</v>
      </c>
      <c s="32">
        <f>ROUND(ROUND(L2046,2)*ROUND(G2046,3),2)</f>
      </c>
      <c s="36" t="s">
        <v>3341</v>
      </c>
      <c>
        <f>(M2046*21)/100</f>
      </c>
      <c t="s">
        <v>27</v>
      </c>
    </row>
    <row r="2047" spans="1:5" ht="38.25">
      <c r="A2047" s="35" t="s">
        <v>58</v>
      </c>
      <c r="E2047" s="39" t="s">
        <v>4446</v>
      </c>
    </row>
    <row r="2048" spans="1:5" ht="12.75">
      <c r="A2048" s="35" t="s">
        <v>59</v>
      </c>
      <c r="E2048" s="40" t="s">
        <v>5</v>
      </c>
    </row>
    <row r="2049" spans="1:5" ht="25.5">
      <c r="A2049" t="s">
        <v>60</v>
      </c>
      <c r="E2049" s="39" t="s">
        <v>4447</v>
      </c>
    </row>
    <row r="2050" spans="1:16" ht="25.5">
      <c r="A2050" t="s">
        <v>52</v>
      </c>
      <c s="34" t="s">
        <v>224</v>
      </c>
      <c s="34" t="s">
        <v>4448</v>
      </c>
      <c s="35" t="s">
        <v>5</v>
      </c>
      <c s="6" t="s">
        <v>4449</v>
      </c>
      <c s="36" t="s">
        <v>80</v>
      </c>
      <c s="37">
        <v>24</v>
      </c>
      <c s="36">
        <v>0</v>
      </c>
      <c s="36">
        <f>ROUND(G2050*H2050,6)</f>
      </c>
      <c r="L2050" s="38">
        <v>0</v>
      </c>
      <c s="32">
        <f>ROUND(ROUND(L2050,2)*ROUND(G2050,3),2)</f>
      </c>
      <c s="36" t="s">
        <v>3341</v>
      </c>
      <c>
        <f>(M2050*21)/100</f>
      </c>
      <c t="s">
        <v>27</v>
      </c>
    </row>
    <row r="2051" spans="1:5" ht="38.25">
      <c r="A2051" s="35" t="s">
        <v>58</v>
      </c>
      <c r="E2051" s="39" t="s">
        <v>4450</v>
      </c>
    </row>
    <row r="2052" spans="1:5" ht="12.75">
      <c r="A2052" s="35" t="s">
        <v>59</v>
      </c>
      <c r="E2052" s="40" t="s">
        <v>5</v>
      </c>
    </row>
    <row r="2053" spans="1:5" ht="25.5">
      <c r="A2053" t="s">
        <v>60</v>
      </c>
      <c r="E2053" s="39" t="s">
        <v>4447</v>
      </c>
    </row>
    <row r="2054" spans="1:16" ht="25.5">
      <c r="A2054" t="s">
        <v>52</v>
      </c>
      <c s="34" t="s">
        <v>228</v>
      </c>
      <c s="34" t="s">
        <v>4451</v>
      </c>
      <c s="35" t="s">
        <v>5</v>
      </c>
      <c s="6" t="s">
        <v>4452</v>
      </c>
      <c s="36" t="s">
        <v>80</v>
      </c>
      <c s="37">
        <v>38</v>
      </c>
      <c s="36">
        <v>0</v>
      </c>
      <c s="36">
        <f>ROUND(G2054*H2054,6)</f>
      </c>
      <c r="L2054" s="38">
        <v>0</v>
      </c>
      <c s="32">
        <f>ROUND(ROUND(L2054,2)*ROUND(G2054,3),2)</f>
      </c>
      <c s="36" t="s">
        <v>3341</v>
      </c>
      <c>
        <f>(M2054*21)/100</f>
      </c>
      <c t="s">
        <v>27</v>
      </c>
    </row>
    <row r="2055" spans="1:5" ht="38.25">
      <c r="A2055" s="35" t="s">
        <v>58</v>
      </c>
      <c r="E2055" s="39" t="s">
        <v>4453</v>
      </c>
    </row>
    <row r="2056" spans="1:5" ht="12.75">
      <c r="A2056" s="35" t="s">
        <v>59</v>
      </c>
      <c r="E2056" s="40" t="s">
        <v>5</v>
      </c>
    </row>
    <row r="2057" spans="1:5" ht="25.5">
      <c r="A2057" t="s">
        <v>60</v>
      </c>
      <c r="E2057" s="39" t="s">
        <v>4447</v>
      </c>
    </row>
    <row r="2058" spans="1:16" ht="25.5">
      <c r="A2058" t="s">
        <v>52</v>
      </c>
      <c s="34" t="s">
        <v>232</v>
      </c>
      <c s="34" t="s">
        <v>4454</v>
      </c>
      <c s="35" t="s">
        <v>5</v>
      </c>
      <c s="6" t="s">
        <v>4455</v>
      </c>
      <c s="36" t="s">
        <v>80</v>
      </c>
      <c s="37">
        <v>23</v>
      </c>
      <c s="36">
        <v>0</v>
      </c>
      <c s="36">
        <f>ROUND(G2058*H2058,6)</f>
      </c>
      <c r="L2058" s="38">
        <v>0</v>
      </c>
      <c s="32">
        <f>ROUND(ROUND(L2058,2)*ROUND(G2058,3),2)</f>
      </c>
      <c s="36" t="s">
        <v>3341</v>
      </c>
      <c>
        <f>(M2058*21)/100</f>
      </c>
      <c t="s">
        <v>27</v>
      </c>
    </row>
    <row r="2059" spans="1:5" ht="38.25">
      <c r="A2059" s="35" t="s">
        <v>58</v>
      </c>
      <c r="E2059" s="39" t="s">
        <v>4456</v>
      </c>
    </row>
    <row r="2060" spans="1:5" ht="12.75">
      <c r="A2060" s="35" t="s">
        <v>59</v>
      </c>
      <c r="E2060" s="40" t="s">
        <v>5</v>
      </c>
    </row>
    <row r="2061" spans="1:5" ht="25.5">
      <c r="A2061" t="s">
        <v>60</v>
      </c>
      <c r="E2061" s="39" t="s">
        <v>4447</v>
      </c>
    </row>
    <row r="2062" spans="1:16" ht="25.5">
      <c r="A2062" t="s">
        <v>52</v>
      </c>
      <c s="34" t="s">
        <v>236</v>
      </c>
      <c s="34" t="s">
        <v>4457</v>
      </c>
      <c s="35" t="s">
        <v>5</v>
      </c>
      <c s="6" t="s">
        <v>4458</v>
      </c>
      <c s="36" t="s">
        <v>80</v>
      </c>
      <c s="37">
        <v>178</v>
      </c>
      <c s="36">
        <v>0</v>
      </c>
      <c s="36">
        <f>ROUND(G2062*H2062,6)</f>
      </c>
      <c r="L2062" s="38">
        <v>0</v>
      </c>
      <c s="32">
        <f>ROUND(ROUND(L2062,2)*ROUND(G2062,3),2)</f>
      </c>
      <c s="36" t="s">
        <v>3341</v>
      </c>
      <c>
        <f>(M2062*21)/100</f>
      </c>
      <c t="s">
        <v>27</v>
      </c>
    </row>
    <row r="2063" spans="1:5" ht="38.25">
      <c r="A2063" s="35" t="s">
        <v>58</v>
      </c>
      <c r="E2063" s="39" t="s">
        <v>4459</v>
      </c>
    </row>
    <row r="2064" spans="1:5" ht="12.75">
      <c r="A2064" s="35" t="s">
        <v>59</v>
      </c>
      <c r="E2064" s="40" t="s">
        <v>5</v>
      </c>
    </row>
    <row r="2065" spans="1:5" ht="25.5">
      <c r="A2065" t="s">
        <v>60</v>
      </c>
      <c r="E2065" s="39" t="s">
        <v>4447</v>
      </c>
    </row>
    <row r="2066" spans="1:16" ht="12.75">
      <c r="A2066" t="s">
        <v>52</v>
      </c>
      <c s="34" t="s">
        <v>240</v>
      </c>
      <c s="34" t="s">
        <v>4460</v>
      </c>
      <c s="35" t="s">
        <v>5</v>
      </c>
      <c s="6" t="s">
        <v>4461</v>
      </c>
      <c s="36" t="s">
        <v>80</v>
      </c>
      <c s="37">
        <v>100</v>
      </c>
      <c s="36">
        <v>0</v>
      </c>
      <c s="36">
        <f>ROUND(G2066*H2066,6)</f>
      </c>
      <c r="L2066" s="38">
        <v>0</v>
      </c>
      <c s="32">
        <f>ROUND(ROUND(L2066,2)*ROUND(G2066,3),2)</f>
      </c>
      <c s="36" t="s">
        <v>3341</v>
      </c>
      <c>
        <f>(M2066*21)/100</f>
      </c>
      <c t="s">
        <v>27</v>
      </c>
    </row>
    <row r="2067" spans="1:5" ht="12.75">
      <c r="A2067" s="35" t="s">
        <v>58</v>
      </c>
      <c r="E2067" s="39" t="s">
        <v>4462</v>
      </c>
    </row>
    <row r="2068" spans="1:5" ht="12.75">
      <c r="A2068" s="35" t="s">
        <v>59</v>
      </c>
      <c r="E2068" s="40" t="s">
        <v>5</v>
      </c>
    </row>
    <row r="2069" spans="1:5" ht="38.25">
      <c r="A2069" t="s">
        <v>60</v>
      </c>
      <c r="E2069" s="39" t="s">
        <v>4463</v>
      </c>
    </row>
    <row r="2070" spans="1:16" ht="12.75">
      <c r="A2070" t="s">
        <v>52</v>
      </c>
      <c s="34" t="s">
        <v>244</v>
      </c>
      <c s="34" t="s">
        <v>4464</v>
      </c>
      <c s="35" t="s">
        <v>5</v>
      </c>
      <c s="6" t="s">
        <v>4465</v>
      </c>
      <c s="36" t="s">
        <v>80</v>
      </c>
      <c s="37">
        <v>51</v>
      </c>
      <c s="36">
        <v>0</v>
      </c>
      <c s="36">
        <f>ROUND(G2070*H2070,6)</f>
      </c>
      <c r="L2070" s="38">
        <v>0</v>
      </c>
      <c s="32">
        <f>ROUND(ROUND(L2070,2)*ROUND(G2070,3),2)</f>
      </c>
      <c s="36" t="s">
        <v>3341</v>
      </c>
      <c>
        <f>(M2070*21)/100</f>
      </c>
      <c t="s">
        <v>27</v>
      </c>
    </row>
    <row r="2071" spans="1:5" ht="12.75">
      <c r="A2071" s="35" t="s">
        <v>58</v>
      </c>
      <c r="E2071" s="39" t="s">
        <v>4466</v>
      </c>
    </row>
    <row r="2072" spans="1:5" ht="12.75">
      <c r="A2072" s="35" t="s">
        <v>59</v>
      </c>
      <c r="E2072" s="40" t="s">
        <v>5</v>
      </c>
    </row>
    <row r="2073" spans="1:5" ht="25.5">
      <c r="A2073" t="s">
        <v>60</v>
      </c>
      <c r="E2073" s="39" t="s">
        <v>4467</v>
      </c>
    </row>
    <row r="2074" spans="1:16" ht="12.75">
      <c r="A2074" t="s">
        <v>52</v>
      </c>
      <c s="34" t="s">
        <v>247</v>
      </c>
      <c s="34" t="s">
        <v>4468</v>
      </c>
      <c s="35" t="s">
        <v>5</v>
      </c>
      <c s="6" t="s">
        <v>4469</v>
      </c>
      <c s="36" t="s">
        <v>80</v>
      </c>
      <c s="37">
        <v>14</v>
      </c>
      <c s="36">
        <v>0</v>
      </c>
      <c s="36">
        <f>ROUND(G2074*H2074,6)</f>
      </c>
      <c r="L2074" s="38">
        <v>0</v>
      </c>
      <c s="32">
        <f>ROUND(ROUND(L2074,2)*ROUND(G2074,3),2)</f>
      </c>
      <c s="36" t="s">
        <v>3341</v>
      </c>
      <c>
        <f>(M2074*21)/100</f>
      </c>
      <c t="s">
        <v>27</v>
      </c>
    </row>
    <row r="2075" spans="1:5" ht="12.75">
      <c r="A2075" s="35" t="s">
        <v>58</v>
      </c>
      <c r="E2075" s="39" t="s">
        <v>4470</v>
      </c>
    </row>
    <row r="2076" spans="1:5" ht="12.75">
      <c r="A2076" s="35" t="s">
        <v>59</v>
      </c>
      <c r="E2076" s="40" t="s">
        <v>5</v>
      </c>
    </row>
    <row r="2077" spans="1:5" ht="25.5">
      <c r="A2077" t="s">
        <v>60</v>
      </c>
      <c r="E2077" s="39" t="s">
        <v>4467</v>
      </c>
    </row>
    <row r="2078" spans="1:16" ht="12.75">
      <c r="A2078" t="s">
        <v>52</v>
      </c>
      <c s="34" t="s">
        <v>251</v>
      </c>
      <c s="34" t="s">
        <v>4471</v>
      </c>
      <c s="35" t="s">
        <v>5</v>
      </c>
      <c s="6" t="s">
        <v>4472</v>
      </c>
      <c s="36" t="s">
        <v>80</v>
      </c>
      <c s="37">
        <v>34</v>
      </c>
      <c s="36">
        <v>0</v>
      </c>
      <c s="36">
        <f>ROUND(G2078*H2078,6)</f>
      </c>
      <c r="L2078" s="38">
        <v>0</v>
      </c>
      <c s="32">
        <f>ROUND(ROUND(L2078,2)*ROUND(G2078,3),2)</f>
      </c>
      <c s="36" t="s">
        <v>3341</v>
      </c>
      <c>
        <f>(M2078*21)/100</f>
      </c>
      <c t="s">
        <v>27</v>
      </c>
    </row>
    <row r="2079" spans="1:5" ht="12.75">
      <c r="A2079" s="35" t="s">
        <v>58</v>
      </c>
      <c r="E2079" s="39" t="s">
        <v>4473</v>
      </c>
    </row>
    <row r="2080" spans="1:5" ht="12.75">
      <c r="A2080" s="35" t="s">
        <v>59</v>
      </c>
      <c r="E2080" s="40" t="s">
        <v>5</v>
      </c>
    </row>
    <row r="2081" spans="1:5" ht="25.5">
      <c r="A2081" t="s">
        <v>60</v>
      </c>
      <c r="E2081" s="39" t="s">
        <v>4467</v>
      </c>
    </row>
    <row r="2082" spans="1:16" ht="12.75">
      <c r="A2082" t="s">
        <v>52</v>
      </c>
      <c s="34" t="s">
        <v>255</v>
      </c>
      <c s="34" t="s">
        <v>4474</v>
      </c>
      <c s="35" t="s">
        <v>5</v>
      </c>
      <c s="6" t="s">
        <v>4475</v>
      </c>
      <c s="36" t="s">
        <v>80</v>
      </c>
      <c s="37">
        <v>46</v>
      </c>
      <c s="36">
        <v>0</v>
      </c>
      <c s="36">
        <f>ROUND(G2082*H2082,6)</f>
      </c>
      <c r="L2082" s="38">
        <v>0</v>
      </c>
      <c s="32">
        <f>ROUND(ROUND(L2082,2)*ROUND(G2082,3),2)</f>
      </c>
      <c s="36" t="s">
        <v>3341</v>
      </c>
      <c>
        <f>(M2082*21)/100</f>
      </c>
      <c t="s">
        <v>27</v>
      </c>
    </row>
    <row r="2083" spans="1:5" ht="12.75">
      <c r="A2083" s="35" t="s">
        <v>58</v>
      </c>
      <c r="E2083" s="39" t="s">
        <v>4476</v>
      </c>
    </row>
    <row r="2084" spans="1:5" ht="12.75">
      <c r="A2084" s="35" t="s">
        <v>59</v>
      </c>
      <c r="E2084" s="40" t="s">
        <v>5</v>
      </c>
    </row>
    <row r="2085" spans="1:5" ht="25.5">
      <c r="A2085" t="s">
        <v>60</v>
      </c>
      <c r="E2085" s="39" t="s">
        <v>4467</v>
      </c>
    </row>
    <row r="2086" spans="1:16" ht="12.75">
      <c r="A2086" t="s">
        <v>52</v>
      </c>
      <c s="34" t="s">
        <v>259</v>
      </c>
      <c s="34" t="s">
        <v>4477</v>
      </c>
      <c s="35" t="s">
        <v>5</v>
      </c>
      <c s="6" t="s">
        <v>4478</v>
      </c>
      <c s="36" t="s">
        <v>85</v>
      </c>
      <c s="37">
        <v>34</v>
      </c>
      <c s="36">
        <v>0</v>
      </c>
      <c s="36">
        <f>ROUND(G2086*H2086,6)</f>
      </c>
      <c r="L2086" s="38">
        <v>0</v>
      </c>
      <c s="32">
        <f>ROUND(ROUND(L2086,2)*ROUND(G2086,3),2)</f>
      </c>
      <c s="36" t="s">
        <v>3341</v>
      </c>
      <c>
        <f>(M2086*21)/100</f>
      </c>
      <c t="s">
        <v>27</v>
      </c>
    </row>
    <row r="2087" spans="1:5" ht="12.75">
      <c r="A2087" s="35" t="s">
        <v>58</v>
      </c>
      <c r="E2087" s="39" t="s">
        <v>4479</v>
      </c>
    </row>
    <row r="2088" spans="1:5" ht="12.75">
      <c r="A2088" s="35" t="s">
        <v>59</v>
      </c>
      <c r="E2088" s="40" t="s">
        <v>5</v>
      </c>
    </row>
    <row r="2089" spans="1:5" ht="51">
      <c r="A2089" t="s">
        <v>60</v>
      </c>
      <c r="E2089" s="39" t="s">
        <v>4480</v>
      </c>
    </row>
    <row r="2090" spans="1:16" ht="12.75">
      <c r="A2090" t="s">
        <v>52</v>
      </c>
      <c s="34" t="s">
        <v>263</v>
      </c>
      <c s="34" t="s">
        <v>4481</v>
      </c>
      <c s="35" t="s">
        <v>5</v>
      </c>
      <c s="6" t="s">
        <v>4482</v>
      </c>
      <c s="36" t="s">
        <v>80</v>
      </c>
      <c s="37">
        <v>30</v>
      </c>
      <c s="36">
        <v>0</v>
      </c>
      <c s="36">
        <f>ROUND(G2090*H2090,6)</f>
      </c>
      <c r="L2090" s="38">
        <v>0</v>
      </c>
      <c s="32">
        <f>ROUND(ROUND(L2090,2)*ROUND(G2090,3),2)</f>
      </c>
      <c s="36" t="s">
        <v>3341</v>
      </c>
      <c>
        <f>(M2090*21)/100</f>
      </c>
      <c t="s">
        <v>27</v>
      </c>
    </row>
    <row r="2091" spans="1:5" ht="12.75">
      <c r="A2091" s="35" t="s">
        <v>58</v>
      </c>
      <c r="E2091" s="39" t="s">
        <v>4483</v>
      </c>
    </row>
    <row r="2092" spans="1:5" ht="12.75">
      <c r="A2092" s="35" t="s">
        <v>59</v>
      </c>
      <c r="E2092" s="40" t="s">
        <v>5</v>
      </c>
    </row>
    <row r="2093" spans="1:5" ht="25.5">
      <c r="A2093" t="s">
        <v>60</v>
      </c>
      <c r="E2093" s="39" t="s">
        <v>4484</v>
      </c>
    </row>
    <row r="2094" spans="1:16" ht="12.75">
      <c r="A2094" t="s">
        <v>52</v>
      </c>
      <c s="34" t="s">
        <v>267</v>
      </c>
      <c s="34" t="s">
        <v>4485</v>
      </c>
      <c s="35" t="s">
        <v>5</v>
      </c>
      <c s="6" t="s">
        <v>4486</v>
      </c>
      <c s="36" t="s">
        <v>4487</v>
      </c>
      <c s="37">
        <v>2</v>
      </c>
      <c s="36">
        <v>0</v>
      </c>
      <c s="36">
        <f>ROUND(G2094*H2094,6)</f>
      </c>
      <c r="L2094" s="38">
        <v>0</v>
      </c>
      <c s="32">
        <f>ROUND(ROUND(L2094,2)*ROUND(G2094,3),2)</f>
      </c>
      <c s="36" t="s">
        <v>3341</v>
      </c>
      <c>
        <f>(M2094*21)/100</f>
      </c>
      <c t="s">
        <v>27</v>
      </c>
    </row>
    <row r="2095" spans="1:5" ht="12.75">
      <c r="A2095" s="35" t="s">
        <v>58</v>
      </c>
      <c r="E2095" s="39" t="s">
        <v>4488</v>
      </c>
    </row>
    <row r="2096" spans="1:5" ht="12.75">
      <c r="A2096" s="35" t="s">
        <v>59</v>
      </c>
      <c r="E2096" s="40" t="s">
        <v>5</v>
      </c>
    </row>
    <row r="2097" spans="1:5" ht="25.5">
      <c r="A2097" t="s">
        <v>60</v>
      </c>
      <c r="E2097" s="39" t="s">
        <v>4489</v>
      </c>
    </row>
    <row r="2098" spans="1:16" ht="25.5">
      <c r="A2098" t="s">
        <v>52</v>
      </c>
      <c s="34" t="s">
        <v>271</v>
      </c>
      <c s="34" t="s">
        <v>4490</v>
      </c>
      <c s="35" t="s">
        <v>5</v>
      </c>
      <c s="6" t="s">
        <v>4491</v>
      </c>
      <c s="36" t="s">
        <v>85</v>
      </c>
      <c s="37">
        <v>32</v>
      </c>
      <c s="36">
        <v>0</v>
      </c>
      <c s="36">
        <f>ROUND(G2098*H2098,6)</f>
      </c>
      <c r="L2098" s="38">
        <v>0</v>
      </c>
      <c s="32">
        <f>ROUND(ROUND(L2098,2)*ROUND(G2098,3),2)</f>
      </c>
      <c s="36" t="s">
        <v>3341</v>
      </c>
      <c>
        <f>(M2098*21)/100</f>
      </c>
      <c t="s">
        <v>27</v>
      </c>
    </row>
    <row r="2099" spans="1:5" ht="12.75">
      <c r="A2099" s="35" t="s">
        <v>58</v>
      </c>
      <c r="E2099" s="39" t="s">
        <v>4492</v>
      </c>
    </row>
    <row r="2100" spans="1:5" ht="12.75">
      <c r="A2100" s="35" t="s">
        <v>59</v>
      </c>
      <c r="E2100" s="40" t="s">
        <v>5</v>
      </c>
    </row>
    <row r="2101" spans="1:5" ht="25.5">
      <c r="A2101" t="s">
        <v>60</v>
      </c>
      <c r="E2101" s="39" t="s">
        <v>4489</v>
      </c>
    </row>
    <row r="2102" spans="1:16" ht="12.75">
      <c r="A2102" t="s">
        <v>52</v>
      </c>
      <c s="34" t="s">
        <v>275</v>
      </c>
      <c s="34" t="s">
        <v>4493</v>
      </c>
      <c s="35" t="s">
        <v>5</v>
      </c>
      <c s="6" t="s">
        <v>4494</v>
      </c>
      <c s="36" t="s">
        <v>85</v>
      </c>
      <c s="37">
        <v>10</v>
      </c>
      <c s="36">
        <v>0</v>
      </c>
      <c s="36">
        <f>ROUND(G2102*H2102,6)</f>
      </c>
      <c r="L2102" s="38">
        <v>0</v>
      </c>
      <c s="32">
        <f>ROUND(ROUND(L2102,2)*ROUND(G2102,3),2)</f>
      </c>
      <c s="36" t="s">
        <v>3341</v>
      </c>
      <c>
        <f>(M2102*21)/100</f>
      </c>
      <c t="s">
        <v>27</v>
      </c>
    </row>
    <row r="2103" spans="1:5" ht="12.75">
      <c r="A2103" s="35" t="s">
        <v>58</v>
      </c>
      <c r="E2103" s="39" t="s">
        <v>4495</v>
      </c>
    </row>
    <row r="2104" spans="1:5" ht="12.75">
      <c r="A2104" s="35" t="s">
        <v>59</v>
      </c>
      <c r="E2104" s="40" t="s">
        <v>5</v>
      </c>
    </row>
    <row r="2105" spans="1:5" ht="12.75">
      <c r="A2105" t="s">
        <v>60</v>
      </c>
      <c r="E2105" s="39" t="s">
        <v>5</v>
      </c>
    </row>
    <row r="2106" spans="1:16" ht="12.75">
      <c r="A2106" t="s">
        <v>52</v>
      </c>
      <c s="34" t="s">
        <v>279</v>
      </c>
      <c s="34" t="s">
        <v>4496</v>
      </c>
      <c s="35" t="s">
        <v>5</v>
      </c>
      <c s="6" t="s">
        <v>4497</v>
      </c>
      <c s="36" t="s">
        <v>85</v>
      </c>
      <c s="37">
        <v>5</v>
      </c>
      <c s="36">
        <v>0</v>
      </c>
      <c s="36">
        <f>ROUND(G2106*H2106,6)</f>
      </c>
      <c r="L2106" s="38">
        <v>0</v>
      </c>
      <c s="32">
        <f>ROUND(ROUND(L2106,2)*ROUND(G2106,3),2)</f>
      </c>
      <c s="36" t="s">
        <v>3341</v>
      </c>
      <c>
        <f>(M2106*21)/100</f>
      </c>
      <c t="s">
        <v>27</v>
      </c>
    </row>
    <row r="2107" spans="1:5" ht="12.75">
      <c r="A2107" s="35" t="s">
        <v>58</v>
      </c>
      <c r="E2107" s="39" t="s">
        <v>4498</v>
      </c>
    </row>
    <row r="2108" spans="1:5" ht="12.75">
      <c r="A2108" s="35" t="s">
        <v>59</v>
      </c>
      <c r="E2108" s="40" t="s">
        <v>5</v>
      </c>
    </row>
    <row r="2109" spans="1:5" ht="12.75">
      <c r="A2109" t="s">
        <v>60</v>
      </c>
      <c r="E2109" s="39" t="s">
        <v>5</v>
      </c>
    </row>
    <row r="2110" spans="1:16" ht="12.75">
      <c r="A2110" t="s">
        <v>52</v>
      </c>
      <c s="34" t="s">
        <v>283</v>
      </c>
      <c s="34" t="s">
        <v>4499</v>
      </c>
      <c s="35" t="s">
        <v>5</v>
      </c>
      <c s="6" t="s">
        <v>4500</v>
      </c>
      <c s="36" t="s">
        <v>85</v>
      </c>
      <c s="37">
        <v>2</v>
      </c>
      <c s="36">
        <v>0</v>
      </c>
      <c s="36">
        <f>ROUND(G2110*H2110,6)</f>
      </c>
      <c r="L2110" s="38">
        <v>0</v>
      </c>
      <c s="32">
        <f>ROUND(ROUND(L2110,2)*ROUND(G2110,3),2)</f>
      </c>
      <c s="36" t="s">
        <v>3341</v>
      </c>
      <c>
        <f>(M2110*21)/100</f>
      </c>
      <c t="s">
        <v>27</v>
      </c>
    </row>
    <row r="2111" spans="1:5" ht="12.75">
      <c r="A2111" s="35" t="s">
        <v>58</v>
      </c>
      <c r="E2111" s="39" t="s">
        <v>4501</v>
      </c>
    </row>
    <row r="2112" spans="1:5" ht="12.75">
      <c r="A2112" s="35" t="s">
        <v>59</v>
      </c>
      <c r="E2112" s="40" t="s">
        <v>5</v>
      </c>
    </row>
    <row r="2113" spans="1:5" ht="25.5">
      <c r="A2113" t="s">
        <v>60</v>
      </c>
      <c r="E2113" s="39" t="s">
        <v>4489</v>
      </c>
    </row>
    <row r="2114" spans="1:16" ht="12.75">
      <c r="A2114" t="s">
        <v>52</v>
      </c>
      <c s="34" t="s">
        <v>287</v>
      </c>
      <c s="34" t="s">
        <v>4502</v>
      </c>
      <c s="35" t="s">
        <v>5</v>
      </c>
      <c s="6" t="s">
        <v>4503</v>
      </c>
      <c s="36" t="s">
        <v>85</v>
      </c>
      <c s="37">
        <v>1</v>
      </c>
      <c s="36">
        <v>0</v>
      </c>
      <c s="36">
        <f>ROUND(G2114*H2114,6)</f>
      </c>
      <c r="L2114" s="38">
        <v>0</v>
      </c>
      <c s="32">
        <f>ROUND(ROUND(L2114,2)*ROUND(G2114,3),2)</f>
      </c>
      <c s="36" t="s">
        <v>3341</v>
      </c>
      <c>
        <f>(M2114*21)/100</f>
      </c>
      <c t="s">
        <v>27</v>
      </c>
    </row>
    <row r="2115" spans="1:5" ht="12.75">
      <c r="A2115" s="35" t="s">
        <v>58</v>
      </c>
      <c r="E2115" s="39" t="s">
        <v>4504</v>
      </c>
    </row>
    <row r="2116" spans="1:5" ht="12.75">
      <c r="A2116" s="35" t="s">
        <v>59</v>
      </c>
      <c r="E2116" s="40" t="s">
        <v>5</v>
      </c>
    </row>
    <row r="2117" spans="1:5" ht="12.75">
      <c r="A2117" t="s">
        <v>60</v>
      </c>
      <c r="E2117" s="39" t="s">
        <v>5</v>
      </c>
    </row>
    <row r="2118" spans="1:16" ht="12.75">
      <c r="A2118" t="s">
        <v>52</v>
      </c>
      <c s="34" t="s">
        <v>291</v>
      </c>
      <c s="34" t="s">
        <v>4505</v>
      </c>
      <c s="35" t="s">
        <v>5</v>
      </c>
      <c s="6" t="s">
        <v>4506</v>
      </c>
      <c s="36" t="s">
        <v>85</v>
      </c>
      <c s="37">
        <v>1</v>
      </c>
      <c s="36">
        <v>0</v>
      </c>
      <c s="36">
        <f>ROUND(G2118*H2118,6)</f>
      </c>
      <c r="L2118" s="38">
        <v>0</v>
      </c>
      <c s="32">
        <f>ROUND(ROUND(L2118,2)*ROUND(G2118,3),2)</f>
      </c>
      <c s="36" t="s">
        <v>3341</v>
      </c>
      <c>
        <f>(M2118*21)/100</f>
      </c>
      <c t="s">
        <v>27</v>
      </c>
    </row>
    <row r="2119" spans="1:5" ht="12.75">
      <c r="A2119" s="35" t="s">
        <v>58</v>
      </c>
      <c r="E2119" s="39" t="s">
        <v>4507</v>
      </c>
    </row>
    <row r="2120" spans="1:5" ht="12.75">
      <c r="A2120" s="35" t="s">
        <v>59</v>
      </c>
      <c r="E2120" s="40" t="s">
        <v>5</v>
      </c>
    </row>
    <row r="2121" spans="1:5" ht="12.75">
      <c r="A2121" t="s">
        <v>60</v>
      </c>
      <c r="E2121" s="39" t="s">
        <v>5</v>
      </c>
    </row>
    <row r="2122" spans="1:16" ht="12.75">
      <c r="A2122" t="s">
        <v>52</v>
      </c>
      <c s="34" t="s">
        <v>100</v>
      </c>
      <c s="34" t="s">
        <v>4508</v>
      </c>
      <c s="35" t="s">
        <v>5</v>
      </c>
      <c s="6" t="s">
        <v>4509</v>
      </c>
      <c s="36" t="s">
        <v>85</v>
      </c>
      <c s="37">
        <v>1</v>
      </c>
      <c s="36">
        <v>0</v>
      </c>
      <c s="36">
        <f>ROUND(G2122*H2122,6)</f>
      </c>
      <c r="L2122" s="38">
        <v>0</v>
      </c>
      <c s="32">
        <f>ROUND(ROUND(L2122,2)*ROUND(G2122,3),2)</f>
      </c>
      <c s="36" t="s">
        <v>3341</v>
      </c>
      <c>
        <f>(M2122*21)/100</f>
      </c>
      <c t="s">
        <v>27</v>
      </c>
    </row>
    <row r="2123" spans="1:5" ht="12.75">
      <c r="A2123" s="35" t="s">
        <v>58</v>
      </c>
      <c r="E2123" s="39" t="s">
        <v>4510</v>
      </c>
    </row>
    <row r="2124" spans="1:5" ht="12.75">
      <c r="A2124" s="35" t="s">
        <v>59</v>
      </c>
      <c r="E2124" s="40" t="s">
        <v>5</v>
      </c>
    </row>
    <row r="2125" spans="1:5" ht="12.75">
      <c r="A2125" t="s">
        <v>60</v>
      </c>
      <c r="E2125" s="39" t="s">
        <v>5</v>
      </c>
    </row>
    <row r="2126" spans="1:16" ht="12.75">
      <c r="A2126" t="s">
        <v>52</v>
      </c>
      <c s="34" t="s">
        <v>104</v>
      </c>
      <c s="34" t="s">
        <v>4511</v>
      </c>
      <c s="35" t="s">
        <v>5</v>
      </c>
      <c s="6" t="s">
        <v>4512</v>
      </c>
      <c s="36" t="s">
        <v>85</v>
      </c>
      <c s="37">
        <v>5</v>
      </c>
      <c s="36">
        <v>0</v>
      </c>
      <c s="36">
        <f>ROUND(G2126*H2126,6)</f>
      </c>
      <c r="L2126" s="38">
        <v>0</v>
      </c>
      <c s="32">
        <f>ROUND(ROUND(L2126,2)*ROUND(G2126,3),2)</f>
      </c>
      <c s="36" t="s">
        <v>3341</v>
      </c>
      <c>
        <f>(M2126*21)/100</f>
      </c>
      <c t="s">
        <v>27</v>
      </c>
    </row>
    <row r="2127" spans="1:5" ht="12.75">
      <c r="A2127" s="35" t="s">
        <v>58</v>
      </c>
      <c r="E2127" s="39" t="s">
        <v>4513</v>
      </c>
    </row>
    <row r="2128" spans="1:5" ht="12.75">
      <c r="A2128" s="35" t="s">
        <v>59</v>
      </c>
      <c r="E2128" s="40" t="s">
        <v>5</v>
      </c>
    </row>
    <row r="2129" spans="1:5" ht="12.75">
      <c r="A2129" t="s">
        <v>60</v>
      </c>
      <c r="E2129" s="39" t="s">
        <v>5</v>
      </c>
    </row>
    <row r="2130" spans="1:16" ht="12.75">
      <c r="A2130" t="s">
        <v>52</v>
      </c>
      <c s="34" t="s">
        <v>295</v>
      </c>
      <c s="34" t="s">
        <v>4514</v>
      </c>
      <c s="35" t="s">
        <v>5</v>
      </c>
      <c s="6" t="s">
        <v>4515</v>
      </c>
      <c s="36" t="s">
        <v>85</v>
      </c>
      <c s="37">
        <v>5</v>
      </c>
      <c s="36">
        <v>0</v>
      </c>
      <c s="36">
        <f>ROUND(G2130*H2130,6)</f>
      </c>
      <c r="L2130" s="38">
        <v>0</v>
      </c>
      <c s="32">
        <f>ROUND(ROUND(L2130,2)*ROUND(G2130,3),2)</f>
      </c>
      <c s="36" t="s">
        <v>3341</v>
      </c>
      <c>
        <f>(M2130*21)/100</f>
      </c>
      <c t="s">
        <v>27</v>
      </c>
    </row>
    <row r="2131" spans="1:5" ht="12.75">
      <c r="A2131" s="35" t="s">
        <v>58</v>
      </c>
      <c r="E2131" s="39" t="s">
        <v>4516</v>
      </c>
    </row>
    <row r="2132" spans="1:5" ht="12.75">
      <c r="A2132" s="35" t="s">
        <v>59</v>
      </c>
      <c r="E2132" s="40" t="s">
        <v>5</v>
      </c>
    </row>
    <row r="2133" spans="1:5" ht="12.75">
      <c r="A2133" t="s">
        <v>60</v>
      </c>
      <c r="E2133" s="39" t="s">
        <v>5</v>
      </c>
    </row>
    <row r="2134" spans="1:16" ht="12.75">
      <c r="A2134" t="s">
        <v>52</v>
      </c>
      <c s="34" t="s">
        <v>299</v>
      </c>
      <c s="34" t="s">
        <v>4517</v>
      </c>
      <c s="35" t="s">
        <v>5</v>
      </c>
      <c s="6" t="s">
        <v>4518</v>
      </c>
      <c s="36" t="s">
        <v>85</v>
      </c>
      <c s="37">
        <v>2</v>
      </c>
      <c s="36">
        <v>0</v>
      </c>
      <c s="36">
        <f>ROUND(G2134*H2134,6)</f>
      </c>
      <c r="L2134" s="38">
        <v>0</v>
      </c>
      <c s="32">
        <f>ROUND(ROUND(L2134,2)*ROUND(G2134,3),2)</f>
      </c>
      <c s="36" t="s">
        <v>3341</v>
      </c>
      <c>
        <f>(M2134*21)/100</f>
      </c>
      <c t="s">
        <v>27</v>
      </c>
    </row>
    <row r="2135" spans="1:5" ht="12.75">
      <c r="A2135" s="35" t="s">
        <v>58</v>
      </c>
      <c r="E2135" s="39" t="s">
        <v>4519</v>
      </c>
    </row>
    <row r="2136" spans="1:5" ht="12.75">
      <c r="A2136" s="35" t="s">
        <v>59</v>
      </c>
      <c r="E2136" s="40" t="s">
        <v>5</v>
      </c>
    </row>
    <row r="2137" spans="1:5" ht="12.75">
      <c r="A2137" t="s">
        <v>60</v>
      </c>
      <c r="E2137" s="39" t="s">
        <v>5</v>
      </c>
    </row>
    <row r="2138" spans="1:16" ht="12.75">
      <c r="A2138" t="s">
        <v>52</v>
      </c>
      <c s="34" t="s">
        <v>303</v>
      </c>
      <c s="34" t="s">
        <v>4520</v>
      </c>
      <c s="35" t="s">
        <v>5</v>
      </c>
      <c s="6" t="s">
        <v>4521</v>
      </c>
      <c s="36" t="s">
        <v>85</v>
      </c>
      <c s="37">
        <v>5</v>
      </c>
      <c s="36">
        <v>0</v>
      </c>
      <c s="36">
        <f>ROUND(G2138*H2138,6)</f>
      </c>
      <c r="L2138" s="38">
        <v>0</v>
      </c>
      <c s="32">
        <f>ROUND(ROUND(L2138,2)*ROUND(G2138,3),2)</f>
      </c>
      <c s="36" t="s">
        <v>3341</v>
      </c>
      <c>
        <f>(M2138*21)/100</f>
      </c>
      <c t="s">
        <v>27</v>
      </c>
    </row>
    <row r="2139" spans="1:5" ht="12.75">
      <c r="A2139" s="35" t="s">
        <v>58</v>
      </c>
      <c r="E2139" s="39" t="s">
        <v>4522</v>
      </c>
    </row>
    <row r="2140" spans="1:5" ht="12.75">
      <c r="A2140" s="35" t="s">
        <v>59</v>
      </c>
      <c r="E2140" s="40" t="s">
        <v>5</v>
      </c>
    </row>
    <row r="2141" spans="1:5" ht="12.75">
      <c r="A2141" t="s">
        <v>60</v>
      </c>
      <c r="E2141" s="39" t="s">
        <v>5</v>
      </c>
    </row>
    <row r="2142" spans="1:16" ht="12.75">
      <c r="A2142" t="s">
        <v>52</v>
      </c>
      <c s="34" t="s">
        <v>307</v>
      </c>
      <c s="34" t="s">
        <v>4523</v>
      </c>
      <c s="35" t="s">
        <v>5</v>
      </c>
      <c s="6" t="s">
        <v>4524</v>
      </c>
      <c s="36" t="s">
        <v>85</v>
      </c>
      <c s="37">
        <v>1</v>
      </c>
      <c s="36">
        <v>0</v>
      </c>
      <c s="36">
        <f>ROUND(G2142*H2142,6)</f>
      </c>
      <c r="L2142" s="38">
        <v>0</v>
      </c>
      <c s="32">
        <f>ROUND(ROUND(L2142,2)*ROUND(G2142,3),2)</f>
      </c>
      <c s="36" t="s">
        <v>3341</v>
      </c>
      <c>
        <f>(M2142*21)/100</f>
      </c>
      <c t="s">
        <v>27</v>
      </c>
    </row>
    <row r="2143" spans="1:5" ht="25.5">
      <c r="A2143" s="35" t="s">
        <v>58</v>
      </c>
      <c r="E2143" s="39" t="s">
        <v>4525</v>
      </c>
    </row>
    <row r="2144" spans="1:5" ht="12.75">
      <c r="A2144" s="35" t="s">
        <v>59</v>
      </c>
      <c r="E2144" s="40" t="s">
        <v>5</v>
      </c>
    </row>
    <row r="2145" spans="1:5" ht="12.75">
      <c r="A2145" t="s">
        <v>60</v>
      </c>
      <c r="E2145" s="39" t="s">
        <v>5</v>
      </c>
    </row>
    <row r="2146" spans="1:16" ht="12.75">
      <c r="A2146" t="s">
        <v>52</v>
      </c>
      <c s="34" t="s">
        <v>313</v>
      </c>
      <c s="34" t="s">
        <v>4526</v>
      </c>
      <c s="35" t="s">
        <v>5</v>
      </c>
      <c s="6" t="s">
        <v>4527</v>
      </c>
      <c s="36" t="s">
        <v>85</v>
      </c>
      <c s="37">
        <v>3</v>
      </c>
      <c s="36">
        <v>0</v>
      </c>
      <c s="36">
        <f>ROUND(G2146*H2146,6)</f>
      </c>
      <c r="L2146" s="38">
        <v>0</v>
      </c>
      <c s="32">
        <f>ROUND(ROUND(L2146,2)*ROUND(G2146,3),2)</f>
      </c>
      <c s="36" t="s">
        <v>3341</v>
      </c>
      <c>
        <f>(M2146*21)/100</f>
      </c>
      <c t="s">
        <v>27</v>
      </c>
    </row>
    <row r="2147" spans="1:5" ht="12.75">
      <c r="A2147" s="35" t="s">
        <v>58</v>
      </c>
      <c r="E2147" s="39" t="s">
        <v>4528</v>
      </c>
    </row>
    <row r="2148" spans="1:5" ht="12.75">
      <c r="A2148" s="35" t="s">
        <v>59</v>
      </c>
      <c r="E2148" s="40" t="s">
        <v>5</v>
      </c>
    </row>
    <row r="2149" spans="1:5" ht="12.75">
      <c r="A2149" t="s">
        <v>60</v>
      </c>
      <c r="E2149" s="39" t="s">
        <v>5</v>
      </c>
    </row>
    <row r="2150" spans="1:16" ht="12.75">
      <c r="A2150" t="s">
        <v>52</v>
      </c>
      <c s="34" t="s">
        <v>317</v>
      </c>
      <c s="34" t="s">
        <v>4529</v>
      </c>
      <c s="35" t="s">
        <v>5</v>
      </c>
      <c s="6" t="s">
        <v>4530</v>
      </c>
      <c s="36" t="s">
        <v>85</v>
      </c>
      <c s="37">
        <v>3</v>
      </c>
      <c s="36">
        <v>0</v>
      </c>
      <c s="36">
        <f>ROUND(G2150*H2150,6)</f>
      </c>
      <c r="L2150" s="38">
        <v>0</v>
      </c>
      <c s="32">
        <f>ROUND(ROUND(L2150,2)*ROUND(G2150,3),2)</f>
      </c>
      <c s="36" t="s">
        <v>3341</v>
      </c>
      <c>
        <f>(M2150*21)/100</f>
      </c>
      <c t="s">
        <v>27</v>
      </c>
    </row>
    <row r="2151" spans="1:5" ht="12.75">
      <c r="A2151" s="35" t="s">
        <v>58</v>
      </c>
      <c r="E2151" s="39" t="s">
        <v>4531</v>
      </c>
    </row>
    <row r="2152" spans="1:5" ht="12.75">
      <c r="A2152" s="35" t="s">
        <v>59</v>
      </c>
      <c r="E2152" s="40" t="s">
        <v>5</v>
      </c>
    </row>
    <row r="2153" spans="1:5" ht="12.75">
      <c r="A2153" t="s">
        <v>60</v>
      </c>
      <c r="E2153" s="39" t="s">
        <v>5</v>
      </c>
    </row>
    <row r="2154" spans="1:16" ht="12.75">
      <c r="A2154" t="s">
        <v>52</v>
      </c>
      <c s="34" t="s">
        <v>321</v>
      </c>
      <c s="34" t="s">
        <v>4532</v>
      </c>
      <c s="35" t="s">
        <v>5</v>
      </c>
      <c s="6" t="s">
        <v>4533</v>
      </c>
      <c s="36" t="s">
        <v>85</v>
      </c>
      <c s="37">
        <v>1</v>
      </c>
      <c s="36">
        <v>0</v>
      </c>
      <c s="36">
        <f>ROUND(G2154*H2154,6)</f>
      </c>
      <c r="L2154" s="38">
        <v>0</v>
      </c>
      <c s="32">
        <f>ROUND(ROUND(L2154,2)*ROUND(G2154,3),2)</f>
      </c>
      <c s="36" t="s">
        <v>3341</v>
      </c>
      <c>
        <f>(M2154*21)/100</f>
      </c>
      <c t="s">
        <v>27</v>
      </c>
    </row>
    <row r="2155" spans="1:5" ht="12.75">
      <c r="A2155" s="35" t="s">
        <v>58</v>
      </c>
      <c r="E2155" s="39" t="s">
        <v>4534</v>
      </c>
    </row>
    <row r="2156" spans="1:5" ht="12.75">
      <c r="A2156" s="35" t="s">
        <v>59</v>
      </c>
      <c r="E2156" s="40" t="s">
        <v>5</v>
      </c>
    </row>
    <row r="2157" spans="1:5" ht="12.75">
      <c r="A2157" t="s">
        <v>60</v>
      </c>
      <c r="E2157" s="39" t="s">
        <v>5</v>
      </c>
    </row>
    <row r="2158" spans="1:16" ht="25.5">
      <c r="A2158" t="s">
        <v>52</v>
      </c>
      <c s="34" t="s">
        <v>325</v>
      </c>
      <c s="34" t="s">
        <v>4535</v>
      </c>
      <c s="35" t="s">
        <v>5</v>
      </c>
      <c s="6" t="s">
        <v>4536</v>
      </c>
      <c s="36" t="s">
        <v>85</v>
      </c>
      <c s="37">
        <v>3</v>
      </c>
      <c s="36">
        <v>0</v>
      </c>
      <c s="36">
        <f>ROUND(G2158*H2158,6)</f>
      </c>
      <c r="L2158" s="38">
        <v>0</v>
      </c>
      <c s="32">
        <f>ROUND(ROUND(L2158,2)*ROUND(G2158,3),2)</f>
      </c>
      <c s="36" t="s">
        <v>3341</v>
      </c>
      <c>
        <f>(M2158*21)/100</f>
      </c>
      <c t="s">
        <v>27</v>
      </c>
    </row>
    <row r="2159" spans="1:5" ht="25.5">
      <c r="A2159" s="35" t="s">
        <v>58</v>
      </c>
      <c r="E2159" s="39" t="s">
        <v>4537</v>
      </c>
    </row>
    <row r="2160" spans="1:5" ht="12.75">
      <c r="A2160" s="35" t="s">
        <v>59</v>
      </c>
      <c r="E2160" s="40" t="s">
        <v>5</v>
      </c>
    </row>
    <row r="2161" spans="1:5" ht="25.5">
      <c r="A2161" t="s">
        <v>60</v>
      </c>
      <c r="E2161" s="39" t="s">
        <v>4538</v>
      </c>
    </row>
    <row r="2162" spans="1:16" ht="25.5">
      <c r="A2162" t="s">
        <v>52</v>
      </c>
      <c s="34" t="s">
        <v>329</v>
      </c>
      <c s="34" t="s">
        <v>4539</v>
      </c>
      <c s="35" t="s">
        <v>5</v>
      </c>
      <c s="6" t="s">
        <v>4540</v>
      </c>
      <c s="36" t="s">
        <v>85</v>
      </c>
      <c s="37">
        <v>3</v>
      </c>
      <c s="36">
        <v>0</v>
      </c>
      <c s="36">
        <f>ROUND(G2162*H2162,6)</f>
      </c>
      <c r="L2162" s="38">
        <v>0</v>
      </c>
      <c s="32">
        <f>ROUND(ROUND(L2162,2)*ROUND(G2162,3),2)</f>
      </c>
      <c s="36" t="s">
        <v>3341</v>
      </c>
      <c>
        <f>(M2162*21)/100</f>
      </c>
      <c t="s">
        <v>27</v>
      </c>
    </row>
    <row r="2163" spans="1:5" ht="25.5">
      <c r="A2163" s="35" t="s">
        <v>58</v>
      </c>
      <c r="E2163" s="39" t="s">
        <v>4541</v>
      </c>
    </row>
    <row r="2164" spans="1:5" ht="12.75">
      <c r="A2164" s="35" t="s">
        <v>59</v>
      </c>
      <c r="E2164" s="40" t="s">
        <v>5</v>
      </c>
    </row>
    <row r="2165" spans="1:5" ht="25.5">
      <c r="A2165" t="s">
        <v>60</v>
      </c>
      <c r="E2165" s="39" t="s">
        <v>4538</v>
      </c>
    </row>
    <row r="2166" spans="1:16" ht="25.5">
      <c r="A2166" t="s">
        <v>52</v>
      </c>
      <c s="34" t="s">
        <v>333</v>
      </c>
      <c s="34" t="s">
        <v>4542</v>
      </c>
      <c s="35" t="s">
        <v>5</v>
      </c>
      <c s="6" t="s">
        <v>4543</v>
      </c>
      <c s="36" t="s">
        <v>85</v>
      </c>
      <c s="37">
        <v>3</v>
      </c>
      <c s="36">
        <v>0</v>
      </c>
      <c s="36">
        <f>ROUND(G2166*H2166,6)</f>
      </c>
      <c r="L2166" s="38">
        <v>0</v>
      </c>
      <c s="32">
        <f>ROUND(ROUND(L2166,2)*ROUND(G2166,3),2)</f>
      </c>
      <c s="36" t="s">
        <v>3341</v>
      </c>
      <c>
        <f>(M2166*21)/100</f>
      </c>
      <c t="s">
        <v>27</v>
      </c>
    </row>
    <row r="2167" spans="1:5" ht="25.5">
      <c r="A2167" s="35" t="s">
        <v>58</v>
      </c>
      <c r="E2167" s="39" t="s">
        <v>4544</v>
      </c>
    </row>
    <row r="2168" spans="1:5" ht="12.75">
      <c r="A2168" s="35" t="s">
        <v>59</v>
      </c>
      <c r="E2168" s="40" t="s">
        <v>5</v>
      </c>
    </row>
    <row r="2169" spans="1:5" ht="25.5">
      <c r="A2169" t="s">
        <v>60</v>
      </c>
      <c r="E2169" s="39" t="s">
        <v>4538</v>
      </c>
    </row>
    <row r="2170" spans="1:16" ht="25.5">
      <c r="A2170" t="s">
        <v>52</v>
      </c>
      <c s="34" t="s">
        <v>163</v>
      </c>
      <c s="34" t="s">
        <v>4545</v>
      </c>
      <c s="35" t="s">
        <v>5</v>
      </c>
      <c s="6" t="s">
        <v>4546</v>
      </c>
      <c s="36" t="s">
        <v>85</v>
      </c>
      <c s="37">
        <v>2</v>
      </c>
      <c s="36">
        <v>0</v>
      </c>
      <c s="36">
        <f>ROUND(G2170*H2170,6)</f>
      </c>
      <c r="L2170" s="38">
        <v>0</v>
      </c>
      <c s="32">
        <f>ROUND(ROUND(L2170,2)*ROUND(G2170,3),2)</f>
      </c>
      <c s="36" t="s">
        <v>3341</v>
      </c>
      <c>
        <f>(M2170*21)/100</f>
      </c>
      <c t="s">
        <v>27</v>
      </c>
    </row>
    <row r="2171" spans="1:5" ht="25.5">
      <c r="A2171" s="35" t="s">
        <v>58</v>
      </c>
      <c r="E2171" s="39" t="s">
        <v>4547</v>
      </c>
    </row>
    <row r="2172" spans="1:5" ht="12.75">
      <c r="A2172" s="35" t="s">
        <v>59</v>
      </c>
      <c r="E2172" s="40" t="s">
        <v>5</v>
      </c>
    </row>
    <row r="2173" spans="1:5" ht="25.5">
      <c r="A2173" t="s">
        <v>60</v>
      </c>
      <c r="E2173" s="39" t="s">
        <v>4538</v>
      </c>
    </row>
    <row r="2174" spans="1:16" ht="25.5">
      <c r="A2174" t="s">
        <v>52</v>
      </c>
      <c s="34" t="s">
        <v>167</v>
      </c>
      <c s="34" t="s">
        <v>4548</v>
      </c>
      <c s="35" t="s">
        <v>5</v>
      </c>
      <c s="6" t="s">
        <v>4549</v>
      </c>
      <c s="36" t="s">
        <v>85</v>
      </c>
      <c s="37">
        <v>2</v>
      </c>
      <c s="36">
        <v>0</v>
      </c>
      <c s="36">
        <f>ROUND(G2174*H2174,6)</f>
      </c>
      <c r="L2174" s="38">
        <v>0</v>
      </c>
      <c s="32">
        <f>ROUND(ROUND(L2174,2)*ROUND(G2174,3),2)</f>
      </c>
      <c s="36" t="s">
        <v>3341</v>
      </c>
      <c>
        <f>(M2174*21)/100</f>
      </c>
      <c t="s">
        <v>27</v>
      </c>
    </row>
    <row r="2175" spans="1:5" ht="25.5">
      <c r="A2175" s="35" t="s">
        <v>58</v>
      </c>
      <c r="E2175" s="39" t="s">
        <v>4550</v>
      </c>
    </row>
    <row r="2176" spans="1:5" ht="12.75">
      <c r="A2176" s="35" t="s">
        <v>59</v>
      </c>
      <c r="E2176" s="40" t="s">
        <v>5</v>
      </c>
    </row>
    <row r="2177" spans="1:5" ht="25.5">
      <c r="A2177" t="s">
        <v>60</v>
      </c>
      <c r="E2177" s="39" t="s">
        <v>4538</v>
      </c>
    </row>
    <row r="2178" spans="1:16" ht="12.75">
      <c r="A2178" t="s">
        <v>52</v>
      </c>
      <c s="34" t="s">
        <v>369</v>
      </c>
      <c s="34" t="s">
        <v>4551</v>
      </c>
      <c s="35" t="s">
        <v>5</v>
      </c>
      <c s="6" t="s">
        <v>4552</v>
      </c>
      <c s="36" t="s">
        <v>3359</v>
      </c>
      <c s="37">
        <v>1</v>
      </c>
      <c s="36">
        <v>0</v>
      </c>
      <c s="36">
        <f>ROUND(G2178*H2178,6)</f>
      </c>
      <c r="L2178" s="38">
        <v>0</v>
      </c>
      <c s="32">
        <f>ROUND(ROUND(L2178,2)*ROUND(G2178,3),2)</f>
      </c>
      <c s="36" t="s">
        <v>3341</v>
      </c>
      <c>
        <f>(M2178*21)/100</f>
      </c>
      <c t="s">
        <v>27</v>
      </c>
    </row>
    <row r="2179" spans="1:5" ht="12.75">
      <c r="A2179" s="35" t="s">
        <v>58</v>
      </c>
      <c r="E2179" s="39" t="s">
        <v>4553</v>
      </c>
    </row>
    <row r="2180" spans="1:5" ht="12.75">
      <c r="A2180" s="35" t="s">
        <v>59</v>
      </c>
      <c r="E2180" s="40" t="s">
        <v>5</v>
      </c>
    </row>
    <row r="2181" spans="1:5" ht="25.5">
      <c r="A2181" t="s">
        <v>60</v>
      </c>
      <c r="E2181" s="39" t="s">
        <v>4538</v>
      </c>
    </row>
    <row r="2182" spans="1:16" ht="12.75">
      <c r="A2182" t="s">
        <v>52</v>
      </c>
      <c s="34" t="s">
        <v>376</v>
      </c>
      <c s="34" t="s">
        <v>4554</v>
      </c>
      <c s="35" t="s">
        <v>5</v>
      </c>
      <c s="6" t="s">
        <v>4555</v>
      </c>
      <c s="36" t="s">
        <v>80</v>
      </c>
      <c s="37">
        <v>323</v>
      </c>
      <c s="36">
        <v>0</v>
      </c>
      <c s="36">
        <f>ROUND(G2182*H2182,6)</f>
      </c>
      <c r="L2182" s="38">
        <v>0</v>
      </c>
      <c s="32">
        <f>ROUND(ROUND(L2182,2)*ROUND(G2182,3),2)</f>
      </c>
      <c s="36" t="s">
        <v>3341</v>
      </c>
      <c>
        <f>(M2182*21)/100</f>
      </c>
      <c t="s">
        <v>27</v>
      </c>
    </row>
    <row r="2183" spans="1:5" ht="25.5">
      <c r="A2183" s="35" t="s">
        <v>58</v>
      </c>
      <c r="E2183" s="39" t="s">
        <v>4556</v>
      </c>
    </row>
    <row r="2184" spans="1:5" ht="12.75">
      <c r="A2184" s="35" t="s">
        <v>59</v>
      </c>
      <c r="E2184" s="40" t="s">
        <v>5</v>
      </c>
    </row>
    <row r="2185" spans="1:5" ht="63.75">
      <c r="A2185" t="s">
        <v>60</v>
      </c>
      <c r="E2185" s="39" t="s">
        <v>4557</v>
      </c>
    </row>
    <row r="2186" spans="1:16" ht="12.75">
      <c r="A2186" t="s">
        <v>52</v>
      </c>
      <c s="34" t="s">
        <v>380</v>
      </c>
      <c s="34" t="s">
        <v>4558</v>
      </c>
      <c s="35" t="s">
        <v>5</v>
      </c>
      <c s="6" t="s">
        <v>4559</v>
      </c>
      <c s="36" t="s">
        <v>80</v>
      </c>
      <c s="37">
        <v>323</v>
      </c>
      <c s="36">
        <v>0</v>
      </c>
      <c s="36">
        <f>ROUND(G2186*H2186,6)</f>
      </c>
      <c r="L2186" s="38">
        <v>0</v>
      </c>
      <c s="32">
        <f>ROUND(ROUND(L2186,2)*ROUND(G2186,3),2)</f>
      </c>
      <c s="36" t="s">
        <v>3341</v>
      </c>
      <c>
        <f>(M2186*21)/100</f>
      </c>
      <c t="s">
        <v>27</v>
      </c>
    </row>
    <row r="2187" spans="1:5" ht="25.5">
      <c r="A2187" s="35" t="s">
        <v>58</v>
      </c>
      <c r="E2187" s="39" t="s">
        <v>4560</v>
      </c>
    </row>
    <row r="2188" spans="1:5" ht="12.75">
      <c r="A2188" s="35" t="s">
        <v>59</v>
      </c>
      <c r="E2188" s="40" t="s">
        <v>5</v>
      </c>
    </row>
    <row r="2189" spans="1:5" ht="63.75">
      <c r="A2189" t="s">
        <v>60</v>
      </c>
      <c r="E2189" s="39" t="s">
        <v>4557</v>
      </c>
    </row>
    <row r="2190" spans="1:16" ht="12.75">
      <c r="A2190" t="s">
        <v>52</v>
      </c>
      <c s="34" t="s">
        <v>3122</v>
      </c>
      <c s="34" t="s">
        <v>4561</v>
      </c>
      <c s="35" t="s">
        <v>5</v>
      </c>
      <c s="6" t="s">
        <v>4562</v>
      </c>
      <c s="36" t="s">
        <v>373</v>
      </c>
      <c s="37">
        <v>0.955</v>
      </c>
      <c s="36">
        <v>0</v>
      </c>
      <c s="36">
        <f>ROUND(G2190*H2190,6)</f>
      </c>
      <c r="L2190" s="38">
        <v>0</v>
      </c>
      <c s="32">
        <f>ROUND(ROUND(L2190,2)*ROUND(G2190,3),2)</f>
      </c>
      <c s="36" t="s">
        <v>3341</v>
      </c>
      <c>
        <f>(M2190*21)/100</f>
      </c>
      <c t="s">
        <v>27</v>
      </c>
    </row>
    <row r="2191" spans="1:5" ht="25.5">
      <c r="A2191" s="35" t="s">
        <v>58</v>
      </c>
      <c r="E2191" s="39" t="s">
        <v>4563</v>
      </c>
    </row>
    <row r="2192" spans="1:5" ht="12.75">
      <c r="A2192" s="35" t="s">
        <v>59</v>
      </c>
      <c r="E2192" s="40" t="s">
        <v>5</v>
      </c>
    </row>
    <row r="2193" spans="1:5" ht="127.5">
      <c r="A2193" t="s">
        <v>60</v>
      </c>
      <c r="E2193" s="39" t="s">
        <v>4564</v>
      </c>
    </row>
    <row r="2194" spans="1:13" ht="12.75">
      <c r="A2194" t="s">
        <v>49</v>
      </c>
      <c r="C2194" s="31" t="s">
        <v>4565</v>
      </c>
      <c r="E2194" s="33" t="s">
        <v>4566</v>
      </c>
      <c r="J2194" s="32">
        <f>0</f>
      </c>
      <c s="32">
        <f>0</f>
      </c>
      <c s="32">
        <f>0+L2195+L2199+L2203+L2207+L2211+L2215+L2219+L2223+L2227+L2231+L2235+L2239+L2243+L2247+L2251+L2255+L2259+L2263+L2267+L2271+L2275+L2279+L2283+L2287+L2291+L2295+L2299+L2303+L2307</f>
      </c>
      <c s="32">
        <f>0+M2195+M2199+M2203+M2207+M2211+M2215+M2219+M2223+M2227+M2231+M2235+M2239+M2243+M2247+M2251+M2255+M2259+M2263+M2267+M2271+M2275+M2279+M2283+M2287+M2291+M2295+M2299+M2303+M2307</f>
      </c>
    </row>
    <row r="2195" spans="1:16" ht="12.75">
      <c r="A2195" t="s">
        <v>52</v>
      </c>
      <c s="34" t="s">
        <v>384</v>
      </c>
      <c s="34" t="s">
        <v>4567</v>
      </c>
      <c s="35" t="s">
        <v>5</v>
      </c>
      <c s="6" t="s">
        <v>4568</v>
      </c>
      <c s="36" t="s">
        <v>3359</v>
      </c>
      <c s="37">
        <v>14</v>
      </c>
      <c s="36">
        <v>0</v>
      </c>
      <c s="36">
        <f>ROUND(G2195*H2195,6)</f>
      </c>
      <c r="L2195" s="38">
        <v>0</v>
      </c>
      <c s="32">
        <f>ROUND(ROUND(L2195,2)*ROUND(G2195,3),2)</f>
      </c>
      <c s="36" t="s">
        <v>3341</v>
      </c>
      <c>
        <f>(M2195*21)/100</f>
      </c>
      <c t="s">
        <v>27</v>
      </c>
    </row>
    <row r="2196" spans="1:5" ht="12.75">
      <c r="A2196" s="35" t="s">
        <v>58</v>
      </c>
      <c r="E2196" s="39" t="s">
        <v>4569</v>
      </c>
    </row>
    <row r="2197" spans="1:5" ht="12.75">
      <c r="A2197" s="35" t="s">
        <v>59</v>
      </c>
      <c r="E2197" s="40" t="s">
        <v>5</v>
      </c>
    </row>
    <row r="2198" spans="1:5" ht="12.75">
      <c r="A2198" t="s">
        <v>60</v>
      </c>
      <c r="E2198" s="39" t="s">
        <v>5</v>
      </c>
    </row>
    <row r="2199" spans="1:16" ht="25.5">
      <c r="A2199" t="s">
        <v>52</v>
      </c>
      <c s="34" t="s">
        <v>108</v>
      </c>
      <c s="34" t="s">
        <v>4570</v>
      </c>
      <c s="35" t="s">
        <v>5</v>
      </c>
      <c s="6" t="s">
        <v>4571</v>
      </c>
      <c s="36" t="s">
        <v>3359</v>
      </c>
      <c s="37">
        <v>3</v>
      </c>
      <c s="36">
        <v>0</v>
      </c>
      <c s="36">
        <f>ROUND(G2199*H2199,6)</f>
      </c>
      <c r="L2199" s="38">
        <v>0</v>
      </c>
      <c s="32">
        <f>ROUND(ROUND(L2199,2)*ROUND(G2199,3),2)</f>
      </c>
      <c s="36" t="s">
        <v>3341</v>
      </c>
      <c>
        <f>(M2199*21)/100</f>
      </c>
      <c t="s">
        <v>27</v>
      </c>
    </row>
    <row r="2200" spans="1:5" ht="25.5">
      <c r="A2200" s="35" t="s">
        <v>58</v>
      </c>
      <c r="E2200" s="39" t="s">
        <v>4572</v>
      </c>
    </row>
    <row r="2201" spans="1:5" ht="12.75">
      <c r="A2201" s="35" t="s">
        <v>59</v>
      </c>
      <c r="E2201" s="40" t="s">
        <v>5</v>
      </c>
    </row>
    <row r="2202" spans="1:5" ht="25.5">
      <c r="A2202" t="s">
        <v>60</v>
      </c>
      <c r="E2202" s="39" t="s">
        <v>4573</v>
      </c>
    </row>
    <row r="2203" spans="1:16" ht="12.75">
      <c r="A2203" t="s">
        <v>52</v>
      </c>
      <c s="34" t="s">
        <v>392</v>
      </c>
      <c s="34" t="s">
        <v>4574</v>
      </c>
      <c s="35" t="s">
        <v>5</v>
      </c>
      <c s="6" t="s">
        <v>4575</v>
      </c>
      <c s="36" t="s">
        <v>3359</v>
      </c>
      <c s="37">
        <v>5</v>
      </c>
      <c s="36">
        <v>0</v>
      </c>
      <c s="36">
        <f>ROUND(G2203*H2203,6)</f>
      </c>
      <c r="L2203" s="38">
        <v>0</v>
      </c>
      <c s="32">
        <f>ROUND(ROUND(L2203,2)*ROUND(G2203,3),2)</f>
      </c>
      <c s="36" t="s">
        <v>3341</v>
      </c>
      <c>
        <f>(M2203*21)/100</f>
      </c>
      <c t="s">
        <v>27</v>
      </c>
    </row>
    <row r="2204" spans="1:5" ht="25.5">
      <c r="A2204" s="35" t="s">
        <v>58</v>
      </c>
      <c r="E2204" s="39" t="s">
        <v>4576</v>
      </c>
    </row>
    <row r="2205" spans="1:5" ht="12.75">
      <c r="A2205" s="35" t="s">
        <v>59</v>
      </c>
      <c r="E2205" s="40" t="s">
        <v>5</v>
      </c>
    </row>
    <row r="2206" spans="1:5" ht="25.5">
      <c r="A2206" t="s">
        <v>60</v>
      </c>
      <c r="E2206" s="39" t="s">
        <v>4573</v>
      </c>
    </row>
    <row r="2207" spans="1:16" ht="12.75">
      <c r="A2207" t="s">
        <v>52</v>
      </c>
      <c s="34" t="s">
        <v>396</v>
      </c>
      <c s="34" t="s">
        <v>4577</v>
      </c>
      <c s="35" t="s">
        <v>5</v>
      </c>
      <c s="6" t="s">
        <v>4578</v>
      </c>
      <c s="36" t="s">
        <v>3359</v>
      </c>
      <c s="37">
        <v>2</v>
      </c>
      <c s="36">
        <v>0</v>
      </c>
      <c s="36">
        <f>ROUND(G2207*H2207,6)</f>
      </c>
      <c r="L2207" s="38">
        <v>0</v>
      </c>
      <c s="32">
        <f>ROUND(ROUND(L2207,2)*ROUND(G2207,3),2)</f>
      </c>
      <c s="36" t="s">
        <v>3341</v>
      </c>
      <c>
        <f>(M2207*21)/100</f>
      </c>
      <c t="s">
        <v>27</v>
      </c>
    </row>
    <row r="2208" spans="1:5" ht="12.75">
      <c r="A2208" s="35" t="s">
        <v>58</v>
      </c>
      <c r="E2208" s="39" t="s">
        <v>4579</v>
      </c>
    </row>
    <row r="2209" spans="1:5" ht="12.75">
      <c r="A2209" s="35" t="s">
        <v>59</v>
      </c>
      <c r="E2209" s="40" t="s">
        <v>5</v>
      </c>
    </row>
    <row r="2210" spans="1:5" ht="25.5">
      <c r="A2210" t="s">
        <v>60</v>
      </c>
      <c r="E2210" s="39" t="s">
        <v>4580</v>
      </c>
    </row>
    <row r="2211" spans="1:16" ht="12.75">
      <c r="A2211" t="s">
        <v>52</v>
      </c>
      <c s="34" t="s">
        <v>171</v>
      </c>
      <c s="34" t="s">
        <v>4581</v>
      </c>
      <c s="35" t="s">
        <v>5</v>
      </c>
      <c s="6" t="s">
        <v>4582</v>
      </c>
      <c s="36" t="s">
        <v>3359</v>
      </c>
      <c s="37">
        <v>1</v>
      </c>
      <c s="36">
        <v>0</v>
      </c>
      <c s="36">
        <f>ROUND(G2211*H2211,6)</f>
      </c>
      <c r="L2211" s="38">
        <v>0</v>
      </c>
      <c s="32">
        <f>ROUND(ROUND(L2211,2)*ROUND(G2211,3),2)</f>
      </c>
      <c s="36" t="s">
        <v>3341</v>
      </c>
      <c>
        <f>(M2211*21)/100</f>
      </c>
      <c t="s">
        <v>27</v>
      </c>
    </row>
    <row r="2212" spans="1:5" ht="12.75">
      <c r="A2212" s="35" t="s">
        <v>58</v>
      </c>
      <c r="E2212" s="39" t="s">
        <v>4583</v>
      </c>
    </row>
    <row r="2213" spans="1:5" ht="12.75">
      <c r="A2213" s="35" t="s">
        <v>59</v>
      </c>
      <c r="E2213" s="40" t="s">
        <v>5</v>
      </c>
    </row>
    <row r="2214" spans="1:5" ht="12.75">
      <c r="A2214" t="s">
        <v>60</v>
      </c>
      <c r="E2214" s="39" t="s">
        <v>5</v>
      </c>
    </row>
    <row r="2215" spans="1:16" ht="12.75">
      <c r="A2215" t="s">
        <v>52</v>
      </c>
      <c s="34" t="s">
        <v>337</v>
      </c>
      <c s="34" t="s">
        <v>4584</v>
      </c>
      <c s="35" t="s">
        <v>5</v>
      </c>
      <c s="6" t="s">
        <v>4585</v>
      </c>
      <c s="36" t="s">
        <v>3359</v>
      </c>
      <c s="37">
        <v>12</v>
      </c>
      <c s="36">
        <v>0</v>
      </c>
      <c s="36">
        <f>ROUND(G2215*H2215,6)</f>
      </c>
      <c r="L2215" s="38">
        <v>0</v>
      </c>
      <c s="32">
        <f>ROUND(ROUND(L2215,2)*ROUND(G2215,3),2)</f>
      </c>
      <c s="36" t="s">
        <v>3341</v>
      </c>
      <c>
        <f>(M2215*21)/100</f>
      </c>
      <c t="s">
        <v>27</v>
      </c>
    </row>
    <row r="2216" spans="1:5" ht="12.75">
      <c r="A2216" s="35" t="s">
        <v>58</v>
      </c>
      <c r="E2216" s="39" t="s">
        <v>4586</v>
      </c>
    </row>
    <row r="2217" spans="1:5" ht="12.75">
      <c r="A2217" s="35" t="s">
        <v>59</v>
      </c>
      <c r="E2217" s="40" t="s">
        <v>5</v>
      </c>
    </row>
    <row r="2218" spans="1:5" ht="12.75">
      <c r="A2218" t="s">
        <v>60</v>
      </c>
      <c r="E2218" s="39" t="s">
        <v>5</v>
      </c>
    </row>
    <row r="2219" spans="1:16" ht="25.5">
      <c r="A2219" t="s">
        <v>52</v>
      </c>
      <c s="34" t="s">
        <v>179</v>
      </c>
      <c s="34" t="s">
        <v>4587</v>
      </c>
      <c s="35" t="s">
        <v>5</v>
      </c>
      <c s="6" t="s">
        <v>4588</v>
      </c>
      <c s="36" t="s">
        <v>3359</v>
      </c>
      <c s="37">
        <v>3</v>
      </c>
      <c s="36">
        <v>0</v>
      </c>
      <c s="36">
        <f>ROUND(G2219*H2219,6)</f>
      </c>
      <c r="L2219" s="38">
        <v>0</v>
      </c>
      <c s="32">
        <f>ROUND(ROUND(L2219,2)*ROUND(G2219,3),2)</f>
      </c>
      <c s="36" t="s">
        <v>3341</v>
      </c>
      <c>
        <f>(M2219*21)/100</f>
      </c>
      <c t="s">
        <v>27</v>
      </c>
    </row>
    <row r="2220" spans="1:5" ht="25.5">
      <c r="A2220" s="35" t="s">
        <v>58</v>
      </c>
      <c r="E2220" s="39" t="s">
        <v>4589</v>
      </c>
    </row>
    <row r="2221" spans="1:5" ht="12.75">
      <c r="A2221" s="35" t="s">
        <v>59</v>
      </c>
      <c r="E2221" s="40" t="s">
        <v>5</v>
      </c>
    </row>
    <row r="2222" spans="1:5" ht="102">
      <c r="A2222" t="s">
        <v>60</v>
      </c>
      <c r="E2222" s="39" t="s">
        <v>4590</v>
      </c>
    </row>
    <row r="2223" spans="1:16" ht="25.5">
      <c r="A2223" t="s">
        <v>52</v>
      </c>
      <c s="34" t="s">
        <v>343</v>
      </c>
      <c s="34" t="s">
        <v>4591</v>
      </c>
      <c s="35" t="s">
        <v>5</v>
      </c>
      <c s="6" t="s">
        <v>4592</v>
      </c>
      <c s="36" t="s">
        <v>3359</v>
      </c>
      <c s="37">
        <v>5</v>
      </c>
      <c s="36">
        <v>0</v>
      </c>
      <c s="36">
        <f>ROUND(G2223*H2223,6)</f>
      </c>
      <c r="L2223" s="38">
        <v>0</v>
      </c>
      <c s="32">
        <f>ROUND(ROUND(L2223,2)*ROUND(G2223,3),2)</f>
      </c>
      <c s="36" t="s">
        <v>3341</v>
      </c>
      <c>
        <f>(M2223*21)/100</f>
      </c>
      <c t="s">
        <v>27</v>
      </c>
    </row>
    <row r="2224" spans="1:5" ht="25.5">
      <c r="A2224" s="35" t="s">
        <v>58</v>
      </c>
      <c r="E2224" s="39" t="s">
        <v>4593</v>
      </c>
    </row>
    <row r="2225" spans="1:5" ht="12.75">
      <c r="A2225" s="35" t="s">
        <v>59</v>
      </c>
      <c r="E2225" s="40" t="s">
        <v>5</v>
      </c>
    </row>
    <row r="2226" spans="1:5" ht="102">
      <c r="A2226" t="s">
        <v>60</v>
      </c>
      <c r="E2226" s="39" t="s">
        <v>4590</v>
      </c>
    </row>
    <row r="2227" spans="1:16" ht="12.75">
      <c r="A2227" t="s">
        <v>52</v>
      </c>
      <c s="34" t="s">
        <v>346</v>
      </c>
      <c s="34" t="s">
        <v>4594</v>
      </c>
      <c s="35" t="s">
        <v>5</v>
      </c>
      <c s="6" t="s">
        <v>4595</v>
      </c>
      <c s="36" t="s">
        <v>3359</v>
      </c>
      <c s="37">
        <v>1</v>
      </c>
      <c s="36">
        <v>0</v>
      </c>
      <c s="36">
        <f>ROUND(G2227*H2227,6)</f>
      </c>
      <c r="L2227" s="38">
        <v>0</v>
      </c>
      <c s="32">
        <f>ROUND(ROUND(L2227,2)*ROUND(G2227,3),2)</f>
      </c>
      <c s="36" t="s">
        <v>3341</v>
      </c>
      <c>
        <f>(M2227*21)/100</f>
      </c>
      <c t="s">
        <v>27</v>
      </c>
    </row>
    <row r="2228" spans="1:5" ht="12.75">
      <c r="A2228" s="35" t="s">
        <v>58</v>
      </c>
      <c r="E2228" s="39" t="s">
        <v>4596</v>
      </c>
    </row>
    <row r="2229" spans="1:5" ht="12.75">
      <c r="A2229" s="35" t="s">
        <v>59</v>
      </c>
      <c r="E2229" s="40" t="s">
        <v>5</v>
      </c>
    </row>
    <row r="2230" spans="1:5" ht="12.75">
      <c r="A2230" t="s">
        <v>60</v>
      </c>
      <c r="E2230" s="39" t="s">
        <v>5</v>
      </c>
    </row>
    <row r="2231" spans="1:16" ht="12.75">
      <c r="A2231" t="s">
        <v>52</v>
      </c>
      <c s="34" t="s">
        <v>352</v>
      </c>
      <c s="34" t="s">
        <v>4597</v>
      </c>
      <c s="35" t="s">
        <v>5</v>
      </c>
      <c s="6" t="s">
        <v>4598</v>
      </c>
      <c s="36" t="s">
        <v>3359</v>
      </c>
      <c s="37">
        <v>1</v>
      </c>
      <c s="36">
        <v>0</v>
      </c>
      <c s="36">
        <f>ROUND(G2231*H2231,6)</f>
      </c>
      <c r="L2231" s="38">
        <v>0</v>
      </c>
      <c s="32">
        <f>ROUND(ROUND(L2231,2)*ROUND(G2231,3),2)</f>
      </c>
      <c s="36" t="s">
        <v>3341</v>
      </c>
      <c>
        <f>(M2231*21)/100</f>
      </c>
      <c t="s">
        <v>27</v>
      </c>
    </row>
    <row r="2232" spans="1:5" ht="12.75">
      <c r="A2232" s="35" t="s">
        <v>58</v>
      </c>
      <c r="E2232" s="39" t="s">
        <v>4599</v>
      </c>
    </row>
    <row r="2233" spans="1:5" ht="12.75">
      <c r="A2233" s="35" t="s">
        <v>59</v>
      </c>
      <c r="E2233" s="40" t="s">
        <v>5</v>
      </c>
    </row>
    <row r="2234" spans="1:5" ht="63.75">
      <c r="A2234" t="s">
        <v>60</v>
      </c>
      <c r="E2234" s="39" t="s">
        <v>4600</v>
      </c>
    </row>
    <row r="2235" spans="1:16" ht="25.5">
      <c r="A2235" t="s">
        <v>52</v>
      </c>
      <c s="34" t="s">
        <v>175</v>
      </c>
      <c s="34" t="s">
        <v>4601</v>
      </c>
      <c s="35" t="s">
        <v>5</v>
      </c>
      <c s="6" t="s">
        <v>4602</v>
      </c>
      <c s="36" t="s">
        <v>3359</v>
      </c>
      <c s="37">
        <v>1</v>
      </c>
      <c s="36">
        <v>0</v>
      </c>
      <c s="36">
        <f>ROUND(G2235*H2235,6)</f>
      </c>
      <c r="L2235" s="38">
        <v>0</v>
      </c>
      <c s="32">
        <f>ROUND(ROUND(L2235,2)*ROUND(G2235,3),2)</f>
      </c>
      <c s="36" t="s">
        <v>3341</v>
      </c>
      <c>
        <f>(M2235*21)/100</f>
      </c>
      <c t="s">
        <v>27</v>
      </c>
    </row>
    <row r="2236" spans="1:5" ht="38.25">
      <c r="A2236" s="35" t="s">
        <v>58</v>
      </c>
      <c r="E2236" s="39" t="s">
        <v>4603</v>
      </c>
    </row>
    <row r="2237" spans="1:5" ht="12.75">
      <c r="A2237" s="35" t="s">
        <v>59</v>
      </c>
      <c r="E2237" s="40" t="s">
        <v>5</v>
      </c>
    </row>
    <row r="2238" spans="1:5" ht="25.5">
      <c r="A2238" t="s">
        <v>60</v>
      </c>
      <c r="E2238" s="39" t="s">
        <v>4604</v>
      </c>
    </row>
    <row r="2239" spans="1:16" ht="25.5">
      <c r="A2239" t="s">
        <v>52</v>
      </c>
      <c s="34" t="s">
        <v>356</v>
      </c>
      <c s="34" t="s">
        <v>4605</v>
      </c>
      <c s="35" t="s">
        <v>5</v>
      </c>
      <c s="6" t="s">
        <v>4606</v>
      </c>
      <c s="36" t="s">
        <v>3359</v>
      </c>
      <c s="37">
        <v>1</v>
      </c>
      <c s="36">
        <v>0</v>
      </c>
      <c s="36">
        <f>ROUND(G2239*H2239,6)</f>
      </c>
      <c r="L2239" s="38">
        <v>0</v>
      </c>
      <c s="32">
        <f>ROUND(ROUND(L2239,2)*ROUND(G2239,3),2)</f>
      </c>
      <c s="36" t="s">
        <v>3341</v>
      </c>
      <c>
        <f>(M2239*21)/100</f>
      </c>
      <c t="s">
        <v>27</v>
      </c>
    </row>
    <row r="2240" spans="1:5" ht="25.5">
      <c r="A2240" s="35" t="s">
        <v>58</v>
      </c>
      <c r="E2240" s="39" t="s">
        <v>4607</v>
      </c>
    </row>
    <row r="2241" spans="1:5" ht="12.75">
      <c r="A2241" s="35" t="s">
        <v>59</v>
      </c>
      <c r="E2241" s="40" t="s">
        <v>5</v>
      </c>
    </row>
    <row r="2242" spans="1:5" ht="12.75">
      <c r="A2242" t="s">
        <v>60</v>
      </c>
      <c r="E2242" s="39" t="s">
        <v>5</v>
      </c>
    </row>
    <row r="2243" spans="1:16" ht="12.75">
      <c r="A2243" t="s">
        <v>52</v>
      </c>
      <c s="34" t="s">
        <v>360</v>
      </c>
      <c s="34" t="s">
        <v>4608</v>
      </c>
      <c s="35" t="s">
        <v>5</v>
      </c>
      <c s="6" t="s">
        <v>4609</v>
      </c>
      <c s="36" t="s">
        <v>3359</v>
      </c>
      <c s="37">
        <v>2</v>
      </c>
      <c s="36">
        <v>0</v>
      </c>
      <c s="36">
        <f>ROUND(G2243*H2243,6)</f>
      </c>
      <c r="L2243" s="38">
        <v>0</v>
      </c>
      <c s="32">
        <f>ROUND(ROUND(L2243,2)*ROUND(G2243,3),2)</f>
      </c>
      <c s="36" t="s">
        <v>3341</v>
      </c>
      <c>
        <f>(M2243*21)/100</f>
      </c>
      <c t="s">
        <v>27</v>
      </c>
    </row>
    <row r="2244" spans="1:5" ht="12.75">
      <c r="A2244" s="35" t="s">
        <v>58</v>
      </c>
      <c r="E2244" s="39" t="s">
        <v>4610</v>
      </c>
    </row>
    <row r="2245" spans="1:5" ht="12.75">
      <c r="A2245" s="35" t="s">
        <v>59</v>
      </c>
      <c r="E2245" s="40" t="s">
        <v>5</v>
      </c>
    </row>
    <row r="2246" spans="1:5" ht="25.5">
      <c r="A2246" t="s">
        <v>60</v>
      </c>
      <c r="E2246" s="39" t="s">
        <v>4611</v>
      </c>
    </row>
    <row r="2247" spans="1:16" ht="12.75">
      <c r="A2247" t="s">
        <v>52</v>
      </c>
      <c s="34" t="s">
        <v>363</v>
      </c>
      <c s="34" t="s">
        <v>4612</v>
      </c>
      <c s="35" t="s">
        <v>5</v>
      </c>
      <c s="6" t="s">
        <v>4613</v>
      </c>
      <c s="36" t="s">
        <v>3359</v>
      </c>
      <c s="37">
        <v>1</v>
      </c>
      <c s="36">
        <v>0</v>
      </c>
      <c s="36">
        <f>ROUND(G2247*H2247,6)</f>
      </c>
      <c r="L2247" s="38">
        <v>0</v>
      </c>
      <c s="32">
        <f>ROUND(ROUND(L2247,2)*ROUND(G2247,3),2)</f>
      </c>
      <c s="36" t="s">
        <v>3341</v>
      </c>
      <c>
        <f>(M2247*21)/100</f>
      </c>
      <c t="s">
        <v>27</v>
      </c>
    </row>
    <row r="2248" spans="1:5" ht="25.5">
      <c r="A2248" s="35" t="s">
        <v>58</v>
      </c>
      <c r="E2248" s="39" t="s">
        <v>4614</v>
      </c>
    </row>
    <row r="2249" spans="1:5" ht="12.75">
      <c r="A2249" s="35" t="s">
        <v>59</v>
      </c>
      <c r="E2249" s="40" t="s">
        <v>5</v>
      </c>
    </row>
    <row r="2250" spans="1:5" ht="12.75">
      <c r="A2250" t="s">
        <v>60</v>
      </c>
      <c r="E2250" s="39" t="s">
        <v>5</v>
      </c>
    </row>
    <row r="2251" spans="1:16" ht="12.75">
      <c r="A2251" t="s">
        <v>52</v>
      </c>
      <c s="34" t="s">
        <v>2979</v>
      </c>
      <c s="34" t="s">
        <v>4615</v>
      </c>
      <c s="35" t="s">
        <v>5</v>
      </c>
      <c s="6" t="s">
        <v>4616</v>
      </c>
      <c s="36" t="s">
        <v>3359</v>
      </c>
      <c s="37">
        <v>2</v>
      </c>
      <c s="36">
        <v>0</v>
      </c>
      <c s="36">
        <f>ROUND(G2251*H2251,6)</f>
      </c>
      <c r="L2251" s="38">
        <v>0</v>
      </c>
      <c s="32">
        <f>ROUND(ROUND(L2251,2)*ROUND(G2251,3),2)</f>
      </c>
      <c s="36" t="s">
        <v>3341</v>
      </c>
      <c>
        <f>(M2251*21)/100</f>
      </c>
      <c t="s">
        <v>27</v>
      </c>
    </row>
    <row r="2252" spans="1:5" ht="25.5">
      <c r="A2252" s="35" t="s">
        <v>58</v>
      </c>
      <c r="E2252" s="39" t="s">
        <v>4617</v>
      </c>
    </row>
    <row r="2253" spans="1:5" ht="12.75">
      <c r="A2253" s="35" t="s">
        <v>59</v>
      </c>
      <c r="E2253" s="40" t="s">
        <v>5</v>
      </c>
    </row>
    <row r="2254" spans="1:5" ht="12.75">
      <c r="A2254" t="s">
        <v>60</v>
      </c>
      <c r="E2254" s="39" t="s">
        <v>5</v>
      </c>
    </row>
    <row r="2255" spans="1:16" ht="12.75">
      <c r="A2255" t="s">
        <v>52</v>
      </c>
      <c s="34" t="s">
        <v>2984</v>
      </c>
      <c s="34" t="s">
        <v>4618</v>
      </c>
      <c s="35" t="s">
        <v>5</v>
      </c>
      <c s="6" t="s">
        <v>4619</v>
      </c>
      <c s="36" t="s">
        <v>3359</v>
      </c>
      <c s="37">
        <v>28</v>
      </c>
      <c s="36">
        <v>0</v>
      </c>
      <c s="36">
        <f>ROUND(G2255*H2255,6)</f>
      </c>
      <c r="L2255" s="38">
        <v>0</v>
      </c>
      <c s="32">
        <f>ROUND(ROUND(L2255,2)*ROUND(G2255,3),2)</f>
      </c>
      <c s="36" t="s">
        <v>3341</v>
      </c>
      <c>
        <f>(M2255*21)/100</f>
      </c>
      <c t="s">
        <v>27</v>
      </c>
    </row>
    <row r="2256" spans="1:5" ht="12.75">
      <c r="A2256" s="35" t="s">
        <v>58</v>
      </c>
      <c r="E2256" s="39" t="s">
        <v>4620</v>
      </c>
    </row>
    <row r="2257" spans="1:5" ht="12.75">
      <c r="A2257" s="35" t="s">
        <v>59</v>
      </c>
      <c r="E2257" s="40" t="s">
        <v>5</v>
      </c>
    </row>
    <row r="2258" spans="1:5" ht="12.75">
      <c r="A2258" t="s">
        <v>60</v>
      </c>
      <c r="E2258" s="39" t="s">
        <v>5</v>
      </c>
    </row>
    <row r="2259" spans="1:16" ht="12.75">
      <c r="A2259" t="s">
        <v>52</v>
      </c>
      <c s="34" t="s">
        <v>2989</v>
      </c>
      <c s="34" t="s">
        <v>4621</v>
      </c>
      <c s="35" t="s">
        <v>5</v>
      </c>
      <c s="6" t="s">
        <v>4622</v>
      </c>
      <c s="36" t="s">
        <v>3359</v>
      </c>
      <c s="37">
        <v>6</v>
      </c>
      <c s="36">
        <v>0</v>
      </c>
      <c s="36">
        <f>ROUND(G2259*H2259,6)</f>
      </c>
      <c r="L2259" s="38">
        <v>0</v>
      </c>
      <c s="32">
        <f>ROUND(ROUND(L2259,2)*ROUND(G2259,3),2)</f>
      </c>
      <c s="36" t="s">
        <v>3341</v>
      </c>
      <c>
        <f>(M2259*21)/100</f>
      </c>
      <c t="s">
        <v>27</v>
      </c>
    </row>
    <row r="2260" spans="1:5" ht="12.75">
      <c r="A2260" s="35" t="s">
        <v>58</v>
      </c>
      <c r="E2260" s="39" t="s">
        <v>4623</v>
      </c>
    </row>
    <row r="2261" spans="1:5" ht="12.75">
      <c r="A2261" s="35" t="s">
        <v>59</v>
      </c>
      <c r="E2261" s="40" t="s">
        <v>5</v>
      </c>
    </row>
    <row r="2262" spans="1:5" ht="12.75">
      <c r="A2262" t="s">
        <v>60</v>
      </c>
      <c r="E2262" s="39" t="s">
        <v>5</v>
      </c>
    </row>
    <row r="2263" spans="1:16" ht="12.75">
      <c r="A2263" t="s">
        <v>52</v>
      </c>
      <c s="34" t="s">
        <v>2995</v>
      </c>
      <c s="34" t="s">
        <v>4624</v>
      </c>
      <c s="35" t="s">
        <v>5</v>
      </c>
      <c s="6" t="s">
        <v>4625</v>
      </c>
      <c s="36" t="s">
        <v>3359</v>
      </c>
      <c s="37">
        <v>10</v>
      </c>
      <c s="36">
        <v>0</v>
      </c>
      <c s="36">
        <f>ROUND(G2263*H2263,6)</f>
      </c>
      <c r="L2263" s="38">
        <v>0</v>
      </c>
      <c s="32">
        <f>ROUND(ROUND(L2263,2)*ROUND(G2263,3),2)</f>
      </c>
      <c s="36" t="s">
        <v>3341</v>
      </c>
      <c>
        <f>(M2263*21)/100</f>
      </c>
      <c t="s">
        <v>27</v>
      </c>
    </row>
    <row r="2264" spans="1:5" ht="12.75">
      <c r="A2264" s="35" t="s">
        <v>58</v>
      </c>
      <c r="E2264" s="39" t="s">
        <v>4626</v>
      </c>
    </row>
    <row r="2265" spans="1:5" ht="12.75">
      <c r="A2265" s="35" t="s">
        <v>59</v>
      </c>
      <c r="E2265" s="40" t="s">
        <v>5</v>
      </c>
    </row>
    <row r="2266" spans="1:5" ht="12.75">
      <c r="A2266" t="s">
        <v>60</v>
      </c>
      <c r="E2266" s="39" t="s">
        <v>5</v>
      </c>
    </row>
    <row r="2267" spans="1:16" ht="25.5">
      <c r="A2267" t="s">
        <v>52</v>
      </c>
      <c s="34" t="s">
        <v>3000</v>
      </c>
      <c s="34" t="s">
        <v>4627</v>
      </c>
      <c s="35" t="s">
        <v>5</v>
      </c>
      <c s="6" t="s">
        <v>4628</v>
      </c>
      <c s="36" t="s">
        <v>3359</v>
      </c>
      <c s="37">
        <v>2</v>
      </c>
      <c s="36">
        <v>0</v>
      </c>
      <c s="36">
        <f>ROUND(G2267*H2267,6)</f>
      </c>
      <c r="L2267" s="38">
        <v>0</v>
      </c>
      <c s="32">
        <f>ROUND(ROUND(L2267,2)*ROUND(G2267,3),2)</f>
      </c>
      <c s="36" t="s">
        <v>3341</v>
      </c>
      <c>
        <f>(M2267*21)/100</f>
      </c>
      <c t="s">
        <v>27</v>
      </c>
    </row>
    <row r="2268" spans="1:5" ht="25.5">
      <c r="A2268" s="35" t="s">
        <v>58</v>
      </c>
      <c r="E2268" s="39" t="s">
        <v>4629</v>
      </c>
    </row>
    <row r="2269" spans="1:5" ht="12.75">
      <c r="A2269" s="35" t="s">
        <v>59</v>
      </c>
      <c r="E2269" s="40" t="s">
        <v>5</v>
      </c>
    </row>
    <row r="2270" spans="1:5" ht="12.75">
      <c r="A2270" t="s">
        <v>60</v>
      </c>
      <c r="E2270" s="39" t="s">
        <v>5</v>
      </c>
    </row>
    <row r="2271" spans="1:16" ht="25.5">
      <c r="A2271" t="s">
        <v>52</v>
      </c>
      <c s="34" t="s">
        <v>3005</v>
      </c>
      <c s="34" t="s">
        <v>4630</v>
      </c>
      <c s="35" t="s">
        <v>5</v>
      </c>
      <c s="6" t="s">
        <v>4631</v>
      </c>
      <c s="36" t="s">
        <v>3359</v>
      </c>
      <c s="37">
        <v>2</v>
      </c>
      <c s="36">
        <v>0</v>
      </c>
      <c s="36">
        <f>ROUND(G2271*H2271,6)</f>
      </c>
      <c r="L2271" s="38">
        <v>0</v>
      </c>
      <c s="32">
        <f>ROUND(ROUND(L2271,2)*ROUND(G2271,3),2)</f>
      </c>
      <c s="36" t="s">
        <v>3341</v>
      </c>
      <c>
        <f>(M2271*21)/100</f>
      </c>
      <c t="s">
        <v>27</v>
      </c>
    </row>
    <row r="2272" spans="1:5" ht="12.75">
      <c r="A2272" s="35" t="s">
        <v>58</v>
      </c>
      <c r="E2272" s="39" t="s">
        <v>4632</v>
      </c>
    </row>
    <row r="2273" spans="1:5" ht="12.75">
      <c r="A2273" s="35" t="s">
        <v>59</v>
      </c>
      <c r="E2273" s="40" t="s">
        <v>5</v>
      </c>
    </row>
    <row r="2274" spans="1:5" ht="12.75">
      <c r="A2274" t="s">
        <v>60</v>
      </c>
      <c r="E2274" s="39" t="s">
        <v>5</v>
      </c>
    </row>
    <row r="2275" spans="1:16" ht="12.75">
      <c r="A2275" t="s">
        <v>52</v>
      </c>
      <c s="34" t="s">
        <v>3037</v>
      </c>
      <c s="34" t="s">
        <v>4633</v>
      </c>
      <c s="35" t="s">
        <v>5</v>
      </c>
      <c s="6" t="s">
        <v>4634</v>
      </c>
      <c s="36" t="s">
        <v>3359</v>
      </c>
      <c s="37">
        <v>5</v>
      </c>
      <c s="36">
        <v>0</v>
      </c>
      <c s="36">
        <f>ROUND(G2275*H2275,6)</f>
      </c>
      <c r="L2275" s="38">
        <v>0</v>
      </c>
      <c s="32">
        <f>ROUND(ROUND(L2275,2)*ROUND(G2275,3),2)</f>
      </c>
      <c s="36" t="s">
        <v>3341</v>
      </c>
      <c>
        <f>(M2275*21)/100</f>
      </c>
      <c t="s">
        <v>27</v>
      </c>
    </row>
    <row r="2276" spans="1:5" ht="25.5">
      <c r="A2276" s="35" t="s">
        <v>58</v>
      </c>
      <c r="E2276" s="39" t="s">
        <v>4635</v>
      </c>
    </row>
    <row r="2277" spans="1:5" ht="12.75">
      <c r="A2277" s="35" t="s">
        <v>59</v>
      </c>
      <c r="E2277" s="40" t="s">
        <v>5</v>
      </c>
    </row>
    <row r="2278" spans="1:5" ht="12.75">
      <c r="A2278" t="s">
        <v>60</v>
      </c>
      <c r="E2278" s="39" t="s">
        <v>4636</v>
      </c>
    </row>
    <row r="2279" spans="1:16" ht="12.75">
      <c r="A2279" t="s">
        <v>52</v>
      </c>
      <c s="34" t="s">
        <v>3042</v>
      </c>
      <c s="34" t="s">
        <v>4637</v>
      </c>
      <c s="35" t="s">
        <v>5</v>
      </c>
      <c s="6" t="s">
        <v>4638</v>
      </c>
      <c s="36" t="s">
        <v>3359</v>
      </c>
      <c s="37">
        <v>3</v>
      </c>
      <c s="36">
        <v>0</v>
      </c>
      <c s="36">
        <f>ROUND(G2279*H2279,6)</f>
      </c>
      <c r="L2279" s="38">
        <v>0</v>
      </c>
      <c s="32">
        <f>ROUND(ROUND(L2279,2)*ROUND(G2279,3),2)</f>
      </c>
      <c s="36" t="s">
        <v>3341</v>
      </c>
      <c>
        <f>(M2279*21)/100</f>
      </c>
      <c t="s">
        <v>27</v>
      </c>
    </row>
    <row r="2280" spans="1:5" ht="25.5">
      <c r="A2280" s="35" t="s">
        <v>58</v>
      </c>
      <c r="E2280" s="39" t="s">
        <v>4639</v>
      </c>
    </row>
    <row r="2281" spans="1:5" ht="12.75">
      <c r="A2281" s="35" t="s">
        <v>59</v>
      </c>
      <c r="E2281" s="40" t="s">
        <v>5</v>
      </c>
    </row>
    <row r="2282" spans="1:5" ht="12.75">
      <c r="A2282" t="s">
        <v>60</v>
      </c>
      <c r="E2282" s="39" t="s">
        <v>4636</v>
      </c>
    </row>
    <row r="2283" spans="1:16" ht="12.75">
      <c r="A2283" t="s">
        <v>52</v>
      </c>
      <c s="34" t="s">
        <v>3047</v>
      </c>
      <c s="34" t="s">
        <v>4640</v>
      </c>
      <c s="35" t="s">
        <v>5</v>
      </c>
      <c s="6" t="s">
        <v>4641</v>
      </c>
      <c s="36" t="s">
        <v>85</v>
      </c>
      <c s="37">
        <v>1</v>
      </c>
      <c s="36">
        <v>0</v>
      </c>
      <c s="36">
        <f>ROUND(G2283*H2283,6)</f>
      </c>
      <c r="L2283" s="38">
        <v>0</v>
      </c>
      <c s="32">
        <f>ROUND(ROUND(L2283,2)*ROUND(G2283,3),2)</f>
      </c>
      <c s="36" t="s">
        <v>3341</v>
      </c>
      <c>
        <f>(M2283*21)/100</f>
      </c>
      <c t="s">
        <v>27</v>
      </c>
    </row>
    <row r="2284" spans="1:5" ht="12.75">
      <c r="A2284" s="35" t="s">
        <v>58</v>
      </c>
      <c r="E2284" s="39" t="s">
        <v>4642</v>
      </c>
    </row>
    <row r="2285" spans="1:5" ht="12.75">
      <c r="A2285" s="35" t="s">
        <v>59</v>
      </c>
      <c r="E2285" s="40" t="s">
        <v>5</v>
      </c>
    </row>
    <row r="2286" spans="1:5" ht="12.75">
      <c r="A2286" t="s">
        <v>60</v>
      </c>
      <c r="E2286" s="39" t="s">
        <v>5</v>
      </c>
    </row>
    <row r="2287" spans="1:16" ht="12.75">
      <c r="A2287" t="s">
        <v>52</v>
      </c>
      <c s="34" t="s">
        <v>3052</v>
      </c>
      <c s="34" t="s">
        <v>4643</v>
      </c>
      <c s="35" t="s">
        <v>5</v>
      </c>
      <c s="6" t="s">
        <v>4644</v>
      </c>
      <c s="36" t="s">
        <v>3359</v>
      </c>
      <c s="37">
        <v>1</v>
      </c>
      <c s="36">
        <v>0</v>
      </c>
      <c s="36">
        <f>ROUND(G2287*H2287,6)</f>
      </c>
      <c r="L2287" s="38">
        <v>0</v>
      </c>
      <c s="32">
        <f>ROUND(ROUND(L2287,2)*ROUND(G2287,3),2)</f>
      </c>
      <c s="36" t="s">
        <v>3341</v>
      </c>
      <c>
        <f>(M2287*21)/100</f>
      </c>
      <c t="s">
        <v>27</v>
      </c>
    </row>
    <row r="2288" spans="1:5" ht="12.75">
      <c r="A2288" s="35" t="s">
        <v>58</v>
      </c>
      <c r="E2288" s="39" t="s">
        <v>4645</v>
      </c>
    </row>
    <row r="2289" spans="1:5" ht="12.75">
      <c r="A2289" s="35" t="s">
        <v>59</v>
      </c>
      <c r="E2289" s="40" t="s">
        <v>5</v>
      </c>
    </row>
    <row r="2290" spans="1:5" ht="12.75">
      <c r="A2290" t="s">
        <v>60</v>
      </c>
      <c r="E2290" s="39" t="s">
        <v>4646</v>
      </c>
    </row>
    <row r="2291" spans="1:16" ht="12.75">
      <c r="A2291" t="s">
        <v>52</v>
      </c>
      <c s="34" t="s">
        <v>3056</v>
      </c>
      <c s="34" t="s">
        <v>4647</v>
      </c>
      <c s="35" t="s">
        <v>5</v>
      </c>
      <c s="6" t="s">
        <v>4648</v>
      </c>
      <c s="36" t="s">
        <v>85</v>
      </c>
      <c s="37">
        <v>2</v>
      </c>
      <c s="36">
        <v>0</v>
      </c>
      <c s="36">
        <f>ROUND(G2291*H2291,6)</f>
      </c>
      <c r="L2291" s="38">
        <v>0</v>
      </c>
      <c s="32">
        <f>ROUND(ROUND(L2291,2)*ROUND(G2291,3),2)</f>
      </c>
      <c s="36" t="s">
        <v>3341</v>
      </c>
      <c>
        <f>(M2291*21)/100</f>
      </c>
      <c t="s">
        <v>27</v>
      </c>
    </row>
    <row r="2292" spans="1:5" ht="12.75">
      <c r="A2292" s="35" t="s">
        <v>58</v>
      </c>
      <c r="E2292" s="39" t="s">
        <v>4649</v>
      </c>
    </row>
    <row r="2293" spans="1:5" ht="12.75">
      <c r="A2293" s="35" t="s">
        <v>59</v>
      </c>
      <c r="E2293" s="40" t="s">
        <v>5</v>
      </c>
    </row>
    <row r="2294" spans="1:5" ht="12.75">
      <c r="A2294" t="s">
        <v>60</v>
      </c>
      <c r="E2294" s="39" t="s">
        <v>5</v>
      </c>
    </row>
    <row r="2295" spans="1:16" ht="12.75">
      <c r="A2295" t="s">
        <v>52</v>
      </c>
      <c s="34" t="s">
        <v>3061</v>
      </c>
      <c s="34" t="s">
        <v>4650</v>
      </c>
      <c s="35" t="s">
        <v>5</v>
      </c>
      <c s="6" t="s">
        <v>4651</v>
      </c>
      <c s="36" t="s">
        <v>85</v>
      </c>
      <c s="37">
        <v>7</v>
      </c>
      <c s="36">
        <v>0</v>
      </c>
      <c s="36">
        <f>ROUND(G2295*H2295,6)</f>
      </c>
      <c r="L2295" s="38">
        <v>0</v>
      </c>
      <c s="32">
        <f>ROUND(ROUND(L2295,2)*ROUND(G2295,3),2)</f>
      </c>
      <c s="36" t="s">
        <v>3341</v>
      </c>
      <c>
        <f>(M2295*21)/100</f>
      </c>
      <c t="s">
        <v>27</v>
      </c>
    </row>
    <row r="2296" spans="1:5" ht="12.75">
      <c r="A2296" s="35" t="s">
        <v>58</v>
      </c>
      <c r="E2296" s="39" t="s">
        <v>4652</v>
      </c>
    </row>
    <row r="2297" spans="1:5" ht="12.75">
      <c r="A2297" s="35" t="s">
        <v>59</v>
      </c>
      <c r="E2297" s="40" t="s">
        <v>5</v>
      </c>
    </row>
    <row r="2298" spans="1:5" ht="89.25">
      <c r="A2298" t="s">
        <v>60</v>
      </c>
      <c r="E2298" s="39" t="s">
        <v>4653</v>
      </c>
    </row>
    <row r="2299" spans="1:16" ht="25.5">
      <c r="A2299" t="s">
        <v>52</v>
      </c>
      <c s="34" t="s">
        <v>3065</v>
      </c>
      <c s="34" t="s">
        <v>4654</v>
      </c>
      <c s="35" t="s">
        <v>5</v>
      </c>
      <c s="6" t="s">
        <v>4655</v>
      </c>
      <c s="36" t="s">
        <v>85</v>
      </c>
      <c s="37">
        <v>1</v>
      </c>
      <c s="36">
        <v>0</v>
      </c>
      <c s="36">
        <f>ROUND(G2299*H2299,6)</f>
      </c>
      <c r="L2299" s="38">
        <v>0</v>
      </c>
      <c s="32">
        <f>ROUND(ROUND(L2299,2)*ROUND(G2299,3),2)</f>
      </c>
      <c s="36" t="s">
        <v>3341</v>
      </c>
      <c>
        <f>(M2299*21)/100</f>
      </c>
      <c t="s">
        <v>27</v>
      </c>
    </row>
    <row r="2300" spans="1:5" ht="25.5">
      <c r="A2300" s="35" t="s">
        <v>58</v>
      </c>
      <c r="E2300" s="39" t="s">
        <v>4656</v>
      </c>
    </row>
    <row r="2301" spans="1:5" ht="12.75">
      <c r="A2301" s="35" t="s">
        <v>59</v>
      </c>
      <c r="E2301" s="40" t="s">
        <v>5</v>
      </c>
    </row>
    <row r="2302" spans="1:5" ht="89.25">
      <c r="A2302" t="s">
        <v>60</v>
      </c>
      <c r="E2302" s="39" t="s">
        <v>4653</v>
      </c>
    </row>
    <row r="2303" spans="1:16" ht="12.75">
      <c r="A2303" t="s">
        <v>52</v>
      </c>
      <c s="34" t="s">
        <v>3069</v>
      </c>
      <c s="34" t="s">
        <v>4657</v>
      </c>
      <c s="35" t="s">
        <v>5</v>
      </c>
      <c s="6" t="s">
        <v>4658</v>
      </c>
      <c s="36" t="s">
        <v>85</v>
      </c>
      <c s="37">
        <v>15</v>
      </c>
      <c s="36">
        <v>0</v>
      </c>
      <c s="36">
        <f>ROUND(G2303*H2303,6)</f>
      </c>
      <c r="L2303" s="38">
        <v>0</v>
      </c>
      <c s="32">
        <f>ROUND(ROUND(L2303,2)*ROUND(G2303,3),2)</f>
      </c>
      <c s="36" t="s">
        <v>3341</v>
      </c>
      <c>
        <f>(M2303*21)/100</f>
      </c>
      <c t="s">
        <v>27</v>
      </c>
    </row>
    <row r="2304" spans="1:5" ht="12.75">
      <c r="A2304" s="35" t="s">
        <v>58</v>
      </c>
      <c r="E2304" s="39" t="s">
        <v>4659</v>
      </c>
    </row>
    <row r="2305" spans="1:5" ht="12.75">
      <c r="A2305" s="35" t="s">
        <v>59</v>
      </c>
      <c r="E2305" s="40" t="s">
        <v>5</v>
      </c>
    </row>
    <row r="2306" spans="1:5" ht="12.75">
      <c r="A2306" t="s">
        <v>60</v>
      </c>
      <c r="E2306" s="39" t="s">
        <v>5</v>
      </c>
    </row>
    <row r="2307" spans="1:16" ht="12.75">
      <c r="A2307" t="s">
        <v>52</v>
      </c>
      <c s="34" t="s">
        <v>3127</v>
      </c>
      <c s="34" t="s">
        <v>4660</v>
      </c>
      <c s="35" t="s">
        <v>5</v>
      </c>
      <c s="6" t="s">
        <v>4661</v>
      </c>
      <c s="36" t="s">
        <v>373</v>
      </c>
      <c s="37">
        <v>0.366</v>
      </c>
      <c s="36">
        <v>0</v>
      </c>
      <c s="36">
        <f>ROUND(G2307*H2307,6)</f>
      </c>
      <c r="L2307" s="38">
        <v>0</v>
      </c>
      <c s="32">
        <f>ROUND(ROUND(L2307,2)*ROUND(G2307,3),2)</f>
      </c>
      <c s="36" t="s">
        <v>3341</v>
      </c>
      <c>
        <f>(M2307*21)/100</f>
      </c>
      <c t="s">
        <v>27</v>
      </c>
    </row>
    <row r="2308" spans="1:5" ht="25.5">
      <c r="A2308" s="35" t="s">
        <v>58</v>
      </c>
      <c r="E2308" s="39" t="s">
        <v>4662</v>
      </c>
    </row>
    <row r="2309" spans="1:5" ht="12.75">
      <c r="A2309" s="35" t="s">
        <v>59</v>
      </c>
      <c r="E2309" s="40" t="s">
        <v>5</v>
      </c>
    </row>
    <row r="2310" spans="1:5" ht="127.5">
      <c r="A2310" t="s">
        <v>60</v>
      </c>
      <c r="E2310" s="39" t="s">
        <v>4663</v>
      </c>
    </row>
    <row r="2311" spans="1:13" ht="12.75">
      <c r="A2311" t="s">
        <v>49</v>
      </c>
      <c r="C2311" s="31" t="s">
        <v>4664</v>
      </c>
      <c r="E2311" s="33" t="s">
        <v>4665</v>
      </c>
      <c r="J2311" s="32">
        <f>0</f>
      </c>
      <c s="32">
        <f>0</f>
      </c>
      <c s="32">
        <f>0+L2312+L2316+L2320+L2324+L2328+L2332+L2336+L2340</f>
      </c>
      <c s="32">
        <f>0+M2312+M2316+M2320+M2324+M2328+M2332+M2336+M2340</f>
      </c>
    </row>
    <row r="2312" spans="1:16" ht="25.5">
      <c r="A2312" t="s">
        <v>52</v>
      </c>
      <c s="34" t="s">
        <v>3074</v>
      </c>
      <c s="34" t="s">
        <v>4666</v>
      </c>
      <c s="35" t="s">
        <v>5</v>
      </c>
      <c s="6" t="s">
        <v>4667</v>
      </c>
      <c s="36" t="s">
        <v>3359</v>
      </c>
      <c s="37">
        <v>7</v>
      </c>
      <c s="36">
        <v>0</v>
      </c>
      <c s="36">
        <f>ROUND(G2312*H2312,6)</f>
      </c>
      <c r="L2312" s="38">
        <v>0</v>
      </c>
      <c s="32">
        <f>ROUND(ROUND(L2312,2)*ROUND(G2312,3),2)</f>
      </c>
      <c s="36" t="s">
        <v>3341</v>
      </c>
      <c>
        <f>(M2312*21)/100</f>
      </c>
      <c t="s">
        <v>27</v>
      </c>
    </row>
    <row r="2313" spans="1:5" ht="25.5">
      <c r="A2313" s="35" t="s">
        <v>58</v>
      </c>
      <c r="E2313" s="39" t="s">
        <v>4668</v>
      </c>
    </row>
    <row r="2314" spans="1:5" ht="12.75">
      <c r="A2314" s="35" t="s">
        <v>59</v>
      </c>
      <c r="E2314" s="40" t="s">
        <v>5</v>
      </c>
    </row>
    <row r="2315" spans="1:5" ht="89.25">
      <c r="A2315" t="s">
        <v>60</v>
      </c>
      <c r="E2315" s="39" t="s">
        <v>4669</v>
      </c>
    </row>
    <row r="2316" spans="1:16" ht="25.5">
      <c r="A2316" t="s">
        <v>52</v>
      </c>
      <c s="34" t="s">
        <v>3078</v>
      </c>
      <c s="34" t="s">
        <v>4670</v>
      </c>
      <c s="35" t="s">
        <v>5</v>
      </c>
      <c s="6" t="s">
        <v>4671</v>
      </c>
      <c s="36" t="s">
        <v>3359</v>
      </c>
      <c s="37">
        <v>1</v>
      </c>
      <c s="36">
        <v>0</v>
      </c>
      <c s="36">
        <f>ROUND(G2316*H2316,6)</f>
      </c>
      <c r="L2316" s="38">
        <v>0</v>
      </c>
      <c s="32">
        <f>ROUND(ROUND(L2316,2)*ROUND(G2316,3),2)</f>
      </c>
      <c s="36" t="s">
        <v>3341</v>
      </c>
      <c>
        <f>(M2316*21)/100</f>
      </c>
      <c t="s">
        <v>27</v>
      </c>
    </row>
    <row r="2317" spans="1:5" ht="25.5">
      <c r="A2317" s="35" t="s">
        <v>58</v>
      </c>
      <c r="E2317" s="39" t="s">
        <v>4672</v>
      </c>
    </row>
    <row r="2318" spans="1:5" ht="12.75">
      <c r="A2318" s="35" t="s">
        <v>59</v>
      </c>
      <c r="E2318" s="40" t="s">
        <v>5</v>
      </c>
    </row>
    <row r="2319" spans="1:5" ht="89.25">
      <c r="A2319" t="s">
        <v>60</v>
      </c>
      <c r="E2319" s="39" t="s">
        <v>4669</v>
      </c>
    </row>
    <row r="2320" spans="1:16" ht="12.75">
      <c r="A2320" t="s">
        <v>52</v>
      </c>
      <c s="34" t="s">
        <v>3083</v>
      </c>
      <c s="34" t="s">
        <v>4673</v>
      </c>
      <c s="35" t="s">
        <v>5</v>
      </c>
      <c s="6" t="s">
        <v>4674</v>
      </c>
      <c s="36" t="s">
        <v>3359</v>
      </c>
      <c s="37">
        <v>2</v>
      </c>
      <c s="36">
        <v>0</v>
      </c>
      <c s="36">
        <f>ROUND(G2320*H2320,6)</f>
      </c>
      <c r="L2320" s="38">
        <v>0</v>
      </c>
      <c s="32">
        <f>ROUND(ROUND(L2320,2)*ROUND(G2320,3),2)</f>
      </c>
      <c s="36" t="s">
        <v>3341</v>
      </c>
      <c>
        <f>(M2320*21)/100</f>
      </c>
      <c t="s">
        <v>27</v>
      </c>
    </row>
    <row r="2321" spans="1:5" ht="25.5">
      <c r="A2321" s="35" t="s">
        <v>58</v>
      </c>
      <c r="E2321" s="39" t="s">
        <v>4675</v>
      </c>
    </row>
    <row r="2322" spans="1:5" ht="12.75">
      <c r="A2322" s="35" t="s">
        <v>59</v>
      </c>
      <c r="E2322" s="40" t="s">
        <v>5</v>
      </c>
    </row>
    <row r="2323" spans="1:5" ht="89.25">
      <c r="A2323" t="s">
        <v>60</v>
      </c>
      <c r="E2323" s="39" t="s">
        <v>4669</v>
      </c>
    </row>
    <row r="2324" spans="1:16" ht="25.5">
      <c r="A2324" t="s">
        <v>52</v>
      </c>
      <c s="34" t="s">
        <v>50</v>
      </c>
      <c s="34" t="s">
        <v>4676</v>
      </c>
      <c s="35" t="s">
        <v>5</v>
      </c>
      <c s="6" t="s">
        <v>4677</v>
      </c>
      <c s="36" t="s">
        <v>3359</v>
      </c>
      <c s="37">
        <v>7</v>
      </c>
      <c s="36">
        <v>0</v>
      </c>
      <c s="36">
        <f>ROUND(G2324*H2324,6)</f>
      </c>
      <c r="L2324" s="38">
        <v>0</v>
      </c>
      <c s="32">
        <f>ROUND(ROUND(L2324,2)*ROUND(G2324,3),2)</f>
      </c>
      <c s="36" t="s">
        <v>3341</v>
      </c>
      <c>
        <f>(M2324*21)/100</f>
      </c>
      <c t="s">
        <v>27</v>
      </c>
    </row>
    <row r="2325" spans="1:5" ht="25.5">
      <c r="A2325" s="35" t="s">
        <v>58</v>
      </c>
      <c r="E2325" s="39" t="s">
        <v>4678</v>
      </c>
    </row>
    <row r="2326" spans="1:5" ht="12.75">
      <c r="A2326" s="35" t="s">
        <v>59</v>
      </c>
      <c r="E2326" s="40" t="s">
        <v>5</v>
      </c>
    </row>
    <row r="2327" spans="1:5" ht="89.25">
      <c r="A2327" t="s">
        <v>60</v>
      </c>
      <c r="E2327" s="39" t="s">
        <v>4669</v>
      </c>
    </row>
    <row r="2328" spans="1:16" ht="25.5">
      <c r="A2328" t="s">
        <v>52</v>
      </c>
      <c s="34" t="s">
        <v>3091</v>
      </c>
      <c s="34" t="s">
        <v>4679</v>
      </c>
      <c s="35" t="s">
        <v>5</v>
      </c>
      <c s="6" t="s">
        <v>4680</v>
      </c>
      <c s="36" t="s">
        <v>3359</v>
      </c>
      <c s="37">
        <v>1</v>
      </c>
      <c s="36">
        <v>0</v>
      </c>
      <c s="36">
        <f>ROUND(G2328*H2328,6)</f>
      </c>
      <c r="L2328" s="38">
        <v>0</v>
      </c>
      <c s="32">
        <f>ROUND(ROUND(L2328,2)*ROUND(G2328,3),2)</f>
      </c>
      <c s="36" t="s">
        <v>3341</v>
      </c>
      <c>
        <f>(M2328*21)/100</f>
      </c>
      <c t="s">
        <v>27</v>
      </c>
    </row>
    <row r="2329" spans="1:5" ht="25.5">
      <c r="A2329" s="35" t="s">
        <v>58</v>
      </c>
      <c r="E2329" s="39" t="s">
        <v>4681</v>
      </c>
    </row>
    <row r="2330" spans="1:5" ht="12.75">
      <c r="A2330" s="35" t="s">
        <v>59</v>
      </c>
      <c r="E2330" s="40" t="s">
        <v>5</v>
      </c>
    </row>
    <row r="2331" spans="1:5" ht="89.25">
      <c r="A2331" t="s">
        <v>60</v>
      </c>
      <c r="E2331" s="39" t="s">
        <v>4669</v>
      </c>
    </row>
    <row r="2332" spans="1:16" ht="12.75">
      <c r="A2332" t="s">
        <v>52</v>
      </c>
      <c s="34" t="s">
        <v>4101</v>
      </c>
      <c s="34" t="s">
        <v>4682</v>
      </c>
      <c s="35" t="s">
        <v>5</v>
      </c>
      <c s="6" t="s">
        <v>4683</v>
      </c>
      <c s="36" t="s">
        <v>3359</v>
      </c>
      <c s="37">
        <v>7</v>
      </c>
      <c s="36">
        <v>0</v>
      </c>
      <c s="36">
        <f>ROUND(G2332*H2332,6)</f>
      </c>
      <c r="L2332" s="38">
        <v>0</v>
      </c>
      <c s="32">
        <f>ROUND(ROUND(L2332,2)*ROUND(G2332,3),2)</f>
      </c>
      <c s="36" t="s">
        <v>3341</v>
      </c>
      <c>
        <f>(M2332*21)/100</f>
      </c>
      <c t="s">
        <v>27</v>
      </c>
    </row>
    <row r="2333" spans="1:5" ht="12.75">
      <c r="A2333" s="35" t="s">
        <v>58</v>
      </c>
      <c r="E2333" s="39" t="s">
        <v>4684</v>
      </c>
    </row>
    <row r="2334" spans="1:5" ht="12.75">
      <c r="A2334" s="35" t="s">
        <v>59</v>
      </c>
      <c r="E2334" s="40" t="s">
        <v>5</v>
      </c>
    </row>
    <row r="2335" spans="1:5" ht="12.75">
      <c r="A2335" t="s">
        <v>60</v>
      </c>
      <c r="E2335" s="39" t="s">
        <v>5</v>
      </c>
    </row>
    <row r="2336" spans="1:16" ht="12.75">
      <c r="A2336" t="s">
        <v>52</v>
      </c>
      <c s="34" t="s">
        <v>3880</v>
      </c>
      <c s="34" t="s">
        <v>4685</v>
      </c>
      <c s="35" t="s">
        <v>5</v>
      </c>
      <c s="6" t="s">
        <v>4686</v>
      </c>
      <c s="36" t="s">
        <v>3359</v>
      </c>
      <c s="37">
        <v>1</v>
      </c>
      <c s="36">
        <v>0</v>
      </c>
      <c s="36">
        <f>ROUND(G2336*H2336,6)</f>
      </c>
      <c r="L2336" s="38">
        <v>0</v>
      </c>
      <c s="32">
        <f>ROUND(ROUND(L2336,2)*ROUND(G2336,3),2)</f>
      </c>
      <c s="36" t="s">
        <v>3341</v>
      </c>
      <c>
        <f>(M2336*21)/100</f>
      </c>
      <c t="s">
        <v>27</v>
      </c>
    </row>
    <row r="2337" spans="1:5" ht="12.75">
      <c r="A2337" s="35" t="s">
        <v>58</v>
      </c>
      <c r="E2337" s="39" t="s">
        <v>4687</v>
      </c>
    </row>
    <row r="2338" spans="1:5" ht="12.75">
      <c r="A2338" s="35" t="s">
        <v>59</v>
      </c>
      <c r="E2338" s="40" t="s">
        <v>5</v>
      </c>
    </row>
    <row r="2339" spans="1:5" ht="12.75">
      <c r="A2339" t="s">
        <v>60</v>
      </c>
      <c r="E2339" s="39" t="s">
        <v>5</v>
      </c>
    </row>
    <row r="2340" spans="1:16" ht="12.75">
      <c r="A2340" t="s">
        <v>52</v>
      </c>
      <c s="34" t="s">
        <v>3922</v>
      </c>
      <c s="34" t="s">
        <v>4688</v>
      </c>
      <c s="35" t="s">
        <v>5</v>
      </c>
      <c s="6" t="s">
        <v>4689</v>
      </c>
      <c s="36" t="s">
        <v>373</v>
      </c>
      <c s="37">
        <v>0.263</v>
      </c>
      <c s="36">
        <v>0</v>
      </c>
      <c s="36">
        <f>ROUND(G2340*H2340,6)</f>
      </c>
      <c r="L2340" s="38">
        <v>0</v>
      </c>
      <c s="32">
        <f>ROUND(ROUND(L2340,2)*ROUND(G2340,3),2)</f>
      </c>
      <c s="36" t="s">
        <v>3341</v>
      </c>
      <c>
        <f>(M2340*21)/100</f>
      </c>
      <c t="s">
        <v>27</v>
      </c>
    </row>
    <row r="2341" spans="1:5" ht="38.25">
      <c r="A2341" s="35" t="s">
        <v>58</v>
      </c>
      <c r="E2341" s="39" t="s">
        <v>4690</v>
      </c>
    </row>
    <row r="2342" spans="1:5" ht="12.75">
      <c r="A2342" s="35" t="s">
        <v>59</v>
      </c>
      <c r="E2342" s="40" t="s">
        <v>5</v>
      </c>
    </row>
    <row r="2343" spans="1:5" ht="127.5">
      <c r="A2343" t="s">
        <v>60</v>
      </c>
      <c r="E2343" s="39" t="s">
        <v>3965</v>
      </c>
    </row>
    <row r="2344" spans="1:13" ht="12.75">
      <c r="A2344" t="s">
        <v>49</v>
      </c>
      <c r="C2344" s="31" t="s">
        <v>4691</v>
      </c>
      <c r="E2344" s="33" t="s">
        <v>4692</v>
      </c>
      <c r="J2344" s="32">
        <f>0</f>
      </c>
      <c s="32">
        <f>0</f>
      </c>
      <c s="32">
        <f>0+L2345+L2349+L2353+L2357+L2361+L2365</f>
      </c>
      <c s="32">
        <f>0+M2345+M2349+M2353+M2357+M2361+M2365</f>
      </c>
    </row>
    <row r="2345" spans="1:16" ht="25.5">
      <c r="A2345" t="s">
        <v>52</v>
      </c>
      <c s="34" t="s">
        <v>3425</v>
      </c>
      <c s="34" t="s">
        <v>4693</v>
      </c>
      <c s="35" t="s">
        <v>5</v>
      </c>
      <c s="6" t="s">
        <v>4694</v>
      </c>
      <c s="36" t="s">
        <v>85</v>
      </c>
      <c s="37">
        <v>5</v>
      </c>
      <c s="36">
        <v>0</v>
      </c>
      <c s="36">
        <f>ROUND(G2345*H2345,6)</f>
      </c>
      <c r="L2345" s="38">
        <v>0</v>
      </c>
      <c s="32">
        <f>ROUND(ROUND(L2345,2)*ROUND(G2345,3),2)</f>
      </c>
      <c s="36" t="s">
        <v>3341</v>
      </c>
      <c>
        <f>(M2345*21)/100</f>
      </c>
      <c t="s">
        <v>27</v>
      </c>
    </row>
    <row r="2346" spans="1:5" ht="25.5">
      <c r="A2346" s="35" t="s">
        <v>58</v>
      </c>
      <c r="E2346" s="39" t="s">
        <v>4695</v>
      </c>
    </row>
    <row r="2347" spans="1:5" ht="12.75">
      <c r="A2347" s="35" t="s">
        <v>59</v>
      </c>
      <c r="E2347" s="40" t="s">
        <v>5</v>
      </c>
    </row>
    <row r="2348" spans="1:5" ht="153">
      <c r="A2348" t="s">
        <v>60</v>
      </c>
      <c r="E2348" s="39" t="s">
        <v>4696</v>
      </c>
    </row>
    <row r="2349" spans="1:16" ht="25.5">
      <c r="A2349" t="s">
        <v>52</v>
      </c>
      <c s="34" t="s">
        <v>3972</v>
      </c>
      <c s="34" t="s">
        <v>4697</v>
      </c>
      <c s="35" t="s">
        <v>5</v>
      </c>
      <c s="6" t="s">
        <v>4698</v>
      </c>
      <c s="36" t="s">
        <v>85</v>
      </c>
      <c s="37">
        <v>2</v>
      </c>
      <c s="36">
        <v>0</v>
      </c>
      <c s="36">
        <f>ROUND(G2349*H2349,6)</f>
      </c>
      <c r="L2349" s="38">
        <v>0</v>
      </c>
      <c s="32">
        <f>ROUND(ROUND(L2349,2)*ROUND(G2349,3),2)</f>
      </c>
      <c s="36" t="s">
        <v>3341</v>
      </c>
      <c>
        <f>(M2349*21)/100</f>
      </c>
      <c t="s">
        <v>27</v>
      </c>
    </row>
    <row r="2350" spans="1:5" ht="25.5">
      <c r="A2350" s="35" t="s">
        <v>58</v>
      </c>
      <c r="E2350" s="39" t="s">
        <v>4699</v>
      </c>
    </row>
    <row r="2351" spans="1:5" ht="12.75">
      <c r="A2351" s="35" t="s">
        <v>59</v>
      </c>
      <c r="E2351" s="40" t="s">
        <v>5</v>
      </c>
    </row>
    <row r="2352" spans="1:5" ht="153">
      <c r="A2352" t="s">
        <v>60</v>
      </c>
      <c r="E2352" s="39" t="s">
        <v>4696</v>
      </c>
    </row>
    <row r="2353" spans="1:16" ht="25.5">
      <c r="A2353" t="s">
        <v>52</v>
      </c>
      <c s="34" t="s">
        <v>3817</v>
      </c>
      <c s="34" t="s">
        <v>4700</v>
      </c>
      <c s="35" t="s">
        <v>5</v>
      </c>
      <c s="6" t="s">
        <v>4701</v>
      </c>
      <c s="36" t="s">
        <v>85</v>
      </c>
      <c s="37">
        <v>4</v>
      </c>
      <c s="36">
        <v>0</v>
      </c>
      <c s="36">
        <f>ROUND(G2353*H2353,6)</f>
      </c>
      <c r="L2353" s="38">
        <v>0</v>
      </c>
      <c s="32">
        <f>ROUND(ROUND(L2353,2)*ROUND(G2353,3),2)</f>
      </c>
      <c s="36" t="s">
        <v>3341</v>
      </c>
      <c>
        <f>(M2353*21)/100</f>
      </c>
      <c t="s">
        <v>27</v>
      </c>
    </row>
    <row r="2354" spans="1:5" ht="25.5">
      <c r="A2354" s="35" t="s">
        <v>58</v>
      </c>
      <c r="E2354" s="39" t="s">
        <v>4702</v>
      </c>
    </row>
    <row r="2355" spans="1:5" ht="12.75">
      <c r="A2355" s="35" t="s">
        <v>59</v>
      </c>
      <c r="E2355" s="40" t="s">
        <v>5</v>
      </c>
    </row>
    <row r="2356" spans="1:5" ht="153">
      <c r="A2356" t="s">
        <v>60</v>
      </c>
      <c r="E2356" s="39" t="s">
        <v>4696</v>
      </c>
    </row>
    <row r="2357" spans="1:16" ht="25.5">
      <c r="A2357" t="s">
        <v>52</v>
      </c>
      <c s="34" t="s">
        <v>3338</v>
      </c>
      <c s="34" t="s">
        <v>4703</v>
      </c>
      <c s="35" t="s">
        <v>5</v>
      </c>
      <c s="6" t="s">
        <v>4704</v>
      </c>
      <c s="36" t="s">
        <v>85</v>
      </c>
      <c s="37">
        <v>1</v>
      </c>
      <c s="36">
        <v>0</v>
      </c>
      <c s="36">
        <f>ROUND(G2357*H2357,6)</f>
      </c>
      <c r="L2357" s="38">
        <v>0</v>
      </c>
      <c s="32">
        <f>ROUND(ROUND(L2357,2)*ROUND(G2357,3),2)</f>
      </c>
      <c s="36" t="s">
        <v>3341</v>
      </c>
      <c>
        <f>(M2357*21)/100</f>
      </c>
      <c t="s">
        <v>27</v>
      </c>
    </row>
    <row r="2358" spans="1:5" ht="25.5">
      <c r="A2358" s="35" t="s">
        <v>58</v>
      </c>
      <c r="E2358" s="39" t="s">
        <v>4705</v>
      </c>
    </row>
    <row r="2359" spans="1:5" ht="12.75">
      <c r="A2359" s="35" t="s">
        <v>59</v>
      </c>
      <c r="E2359" s="40" t="s">
        <v>5</v>
      </c>
    </row>
    <row r="2360" spans="1:5" ht="153">
      <c r="A2360" t="s">
        <v>60</v>
      </c>
      <c r="E2360" s="39" t="s">
        <v>4696</v>
      </c>
    </row>
    <row r="2361" spans="1:16" ht="25.5">
      <c r="A2361" t="s">
        <v>52</v>
      </c>
      <c s="34" t="s">
        <v>3343</v>
      </c>
      <c s="34" t="s">
        <v>4706</v>
      </c>
      <c s="35" t="s">
        <v>5</v>
      </c>
      <c s="6" t="s">
        <v>4707</v>
      </c>
      <c s="36" t="s">
        <v>85</v>
      </c>
      <c s="37">
        <v>1</v>
      </c>
      <c s="36">
        <v>0</v>
      </c>
      <c s="36">
        <f>ROUND(G2361*H2361,6)</f>
      </c>
      <c r="L2361" s="38">
        <v>0</v>
      </c>
      <c s="32">
        <f>ROUND(ROUND(L2361,2)*ROUND(G2361,3),2)</f>
      </c>
      <c s="36" t="s">
        <v>3341</v>
      </c>
      <c>
        <f>(M2361*21)/100</f>
      </c>
      <c t="s">
        <v>27</v>
      </c>
    </row>
    <row r="2362" spans="1:5" ht="25.5">
      <c r="A2362" s="35" t="s">
        <v>58</v>
      </c>
      <c r="E2362" s="39" t="s">
        <v>4708</v>
      </c>
    </row>
    <row r="2363" spans="1:5" ht="12.75">
      <c r="A2363" s="35" t="s">
        <v>59</v>
      </c>
      <c r="E2363" s="40" t="s">
        <v>5</v>
      </c>
    </row>
    <row r="2364" spans="1:5" ht="153">
      <c r="A2364" t="s">
        <v>60</v>
      </c>
      <c r="E2364" s="39" t="s">
        <v>4696</v>
      </c>
    </row>
    <row r="2365" spans="1:16" ht="25.5">
      <c r="A2365" t="s">
        <v>52</v>
      </c>
      <c s="34" t="s">
        <v>3347</v>
      </c>
      <c s="34" t="s">
        <v>4709</v>
      </c>
      <c s="35" t="s">
        <v>5</v>
      </c>
      <c s="6" t="s">
        <v>4710</v>
      </c>
      <c s="36" t="s">
        <v>85</v>
      </c>
      <c s="37">
        <v>1</v>
      </c>
      <c s="36">
        <v>0</v>
      </c>
      <c s="36">
        <f>ROUND(G2365*H2365,6)</f>
      </c>
      <c r="L2365" s="38">
        <v>0</v>
      </c>
      <c s="32">
        <f>ROUND(ROUND(L2365,2)*ROUND(G2365,3),2)</f>
      </c>
      <c s="36" t="s">
        <v>3341</v>
      </c>
      <c>
        <f>(M2365*21)/100</f>
      </c>
      <c t="s">
        <v>27</v>
      </c>
    </row>
    <row r="2366" spans="1:5" ht="25.5">
      <c r="A2366" s="35" t="s">
        <v>58</v>
      </c>
      <c r="E2366" s="39" t="s">
        <v>4711</v>
      </c>
    </row>
    <row r="2367" spans="1:5" ht="12.75">
      <c r="A2367" s="35" t="s">
        <v>59</v>
      </c>
      <c r="E2367" s="40" t="s">
        <v>5</v>
      </c>
    </row>
    <row r="2368" spans="1:5" ht="153">
      <c r="A2368" t="s">
        <v>60</v>
      </c>
      <c r="E2368" s="39" t="s">
        <v>4696</v>
      </c>
    </row>
    <row r="2369" spans="1:13" ht="12.75">
      <c r="A2369" t="s">
        <v>49</v>
      </c>
      <c r="C2369" s="31" t="s">
        <v>4712</v>
      </c>
      <c r="E2369" s="33" t="s">
        <v>4713</v>
      </c>
      <c r="J2369" s="32">
        <f>0</f>
      </c>
      <c s="32">
        <f>0</f>
      </c>
      <c s="32">
        <f>0+L2370+L2374+L2378</f>
      </c>
      <c s="32">
        <f>0+M2370+M2374+M2378</f>
      </c>
    </row>
    <row r="2370" spans="1:16" ht="25.5">
      <c r="A2370" t="s">
        <v>52</v>
      </c>
      <c s="34" t="s">
        <v>3117</v>
      </c>
      <c s="34" t="s">
        <v>4714</v>
      </c>
      <c s="35" t="s">
        <v>5</v>
      </c>
      <c s="6" t="s">
        <v>4715</v>
      </c>
      <c s="36" t="s">
        <v>3359</v>
      </c>
      <c s="37">
        <v>1</v>
      </c>
      <c s="36">
        <v>0</v>
      </c>
      <c s="36">
        <f>ROUND(G2370*H2370,6)</f>
      </c>
      <c r="L2370" s="38">
        <v>0</v>
      </c>
      <c s="32">
        <f>ROUND(ROUND(L2370,2)*ROUND(G2370,3),2)</f>
      </c>
      <c s="36" t="s">
        <v>3341</v>
      </c>
      <c>
        <f>(M2370*21)/100</f>
      </c>
      <c t="s">
        <v>27</v>
      </c>
    </row>
    <row r="2371" spans="1:5" ht="25.5">
      <c r="A2371" s="35" t="s">
        <v>58</v>
      </c>
      <c r="E2371" s="39" t="s">
        <v>4716</v>
      </c>
    </row>
    <row r="2372" spans="1:5" ht="12.75">
      <c r="A2372" s="35" t="s">
        <v>59</v>
      </c>
      <c r="E2372" s="40" t="s">
        <v>5</v>
      </c>
    </row>
    <row r="2373" spans="1:5" ht="12.75">
      <c r="A2373" t="s">
        <v>60</v>
      </c>
      <c r="E2373" s="39" t="s">
        <v>5</v>
      </c>
    </row>
    <row r="2374" spans="1:16" ht="25.5">
      <c r="A2374" t="s">
        <v>52</v>
      </c>
      <c s="34" t="s">
        <v>3349</v>
      </c>
      <c s="34" t="s">
        <v>4717</v>
      </c>
      <c s="35" t="s">
        <v>5</v>
      </c>
      <c s="6" t="s">
        <v>4718</v>
      </c>
      <c s="36" t="s">
        <v>3359</v>
      </c>
      <c s="37">
        <v>1</v>
      </c>
      <c s="36">
        <v>0</v>
      </c>
      <c s="36">
        <f>ROUND(G2374*H2374,6)</f>
      </c>
      <c r="L2374" s="38">
        <v>0</v>
      </c>
      <c s="32">
        <f>ROUND(ROUND(L2374,2)*ROUND(G2374,3),2)</f>
      </c>
      <c s="36" t="s">
        <v>3341</v>
      </c>
      <c>
        <f>(M2374*21)/100</f>
      </c>
      <c t="s">
        <v>27</v>
      </c>
    </row>
    <row r="2375" spans="1:5" ht="38.25">
      <c r="A2375" s="35" t="s">
        <v>58</v>
      </c>
      <c r="E2375" s="39" t="s">
        <v>4719</v>
      </c>
    </row>
    <row r="2376" spans="1:5" ht="12.75">
      <c r="A2376" s="35" t="s">
        <v>59</v>
      </c>
      <c r="E2376" s="40" t="s">
        <v>5</v>
      </c>
    </row>
    <row r="2377" spans="1:5" ht="12.75">
      <c r="A2377" t="s">
        <v>60</v>
      </c>
      <c r="E2377" s="39" t="s">
        <v>5</v>
      </c>
    </row>
    <row r="2378" spans="1:16" ht="12.75">
      <c r="A2378" t="s">
        <v>52</v>
      </c>
      <c s="34" t="s">
        <v>3131</v>
      </c>
      <c s="34" t="s">
        <v>4720</v>
      </c>
      <c s="35" t="s">
        <v>5</v>
      </c>
      <c s="6" t="s">
        <v>4721</v>
      </c>
      <c s="36" t="s">
        <v>373</v>
      </c>
      <c s="37">
        <v>0.006</v>
      </c>
      <c s="36">
        <v>0</v>
      </c>
      <c s="36">
        <f>ROUND(G2378*H2378,6)</f>
      </c>
      <c r="L2378" s="38">
        <v>0</v>
      </c>
      <c s="32">
        <f>ROUND(ROUND(L2378,2)*ROUND(G2378,3),2)</f>
      </c>
      <c s="36" t="s">
        <v>3341</v>
      </c>
      <c>
        <f>(M2378*21)/100</f>
      </c>
      <c t="s">
        <v>27</v>
      </c>
    </row>
    <row r="2379" spans="1:5" ht="25.5">
      <c r="A2379" s="35" t="s">
        <v>58</v>
      </c>
      <c r="E2379" s="39" t="s">
        <v>4722</v>
      </c>
    </row>
    <row r="2380" spans="1:5" ht="12.75">
      <c r="A2380" s="35" t="s">
        <v>59</v>
      </c>
      <c r="E2380" s="40" t="s">
        <v>5</v>
      </c>
    </row>
    <row r="2381" spans="1:5" ht="127.5">
      <c r="A2381" t="s">
        <v>60</v>
      </c>
      <c r="E2381" s="39" t="s">
        <v>4564</v>
      </c>
    </row>
    <row r="2382" spans="1:13" ht="12.75">
      <c r="A2382" t="s">
        <v>49</v>
      </c>
      <c r="C2382" s="31" t="s">
        <v>367</v>
      </c>
      <c r="E2382" s="33" t="s">
        <v>592</v>
      </c>
      <c r="J2382" s="32">
        <f>0</f>
      </c>
      <c s="32">
        <f>0</f>
      </c>
      <c s="32">
        <f>0+L2383</f>
      </c>
      <c s="32">
        <f>0+M2383</f>
      </c>
    </row>
    <row r="2383" spans="1:16" ht="38.25">
      <c r="A2383" t="s">
        <v>52</v>
      </c>
      <c s="34" t="s">
        <v>3141</v>
      </c>
      <c s="34" t="s">
        <v>4723</v>
      </c>
      <c s="35" t="s">
        <v>4724</v>
      </c>
      <c s="6" t="s">
        <v>4725</v>
      </c>
      <c s="36" t="s">
        <v>373</v>
      </c>
      <c s="37">
        <v>2.314</v>
      </c>
      <c s="36">
        <v>0</v>
      </c>
      <c s="36">
        <f>ROUND(G2383*H2383,6)</f>
      </c>
      <c r="L2383" s="38">
        <v>0</v>
      </c>
      <c s="32">
        <f>ROUND(ROUND(L2383,2)*ROUND(G2383,3),2)</f>
      </c>
      <c s="36" t="s">
        <v>350</v>
      </c>
      <c>
        <f>(M2383*21)/100</f>
      </c>
      <c t="s">
        <v>27</v>
      </c>
    </row>
    <row r="2384" spans="1:5" ht="12.75">
      <c r="A2384" s="35" t="s">
        <v>58</v>
      </c>
      <c r="E2384" s="39" t="s">
        <v>374</v>
      </c>
    </row>
    <row r="2385" spans="1:5" ht="12.75">
      <c r="A2385" s="35" t="s">
        <v>59</v>
      </c>
      <c r="E2385" s="40" t="s">
        <v>5</v>
      </c>
    </row>
    <row r="2386" spans="1:5" ht="165.75">
      <c r="A2386" t="s">
        <v>60</v>
      </c>
      <c r="E2386" s="39" t="s">
        <v>524</v>
      </c>
    </row>
    <row r="2387" spans="1:13" ht="12.75">
      <c r="A2387" t="s">
        <v>2683</v>
      </c>
      <c r="C2387" s="31" t="s">
        <v>4726</v>
      </c>
      <c r="E2387" s="33" t="s">
        <v>4727</v>
      </c>
      <c r="J2387" s="32">
        <f>0+J2388+J2429+J2434+J2531+J2540+J2593+J2698+J2799+J2996+J3001+J3010+J3015</f>
      </c>
      <c s="32">
        <f>0+K2388+K2429+K2434+K2531+K2540+K2593+K2698+K2799+K2996+K3001+K3010+K3015</f>
      </c>
      <c s="32">
        <f>0+L2388+L2429+L2434+L2531+L2540+L2593+L2698+L2799+L2996+L3001+L3010+L3015</f>
      </c>
      <c s="32">
        <f>0+M2388+M2429+M2434+M2531+M2540+M2593+M2698+M2799+M2996+M3001+M3010+M3015</f>
      </c>
    </row>
    <row r="2388" spans="1:13" ht="12.75">
      <c r="A2388" t="s">
        <v>49</v>
      </c>
      <c r="C2388" s="31" t="s">
        <v>2686</v>
      </c>
      <c r="E2388" s="33" t="s">
        <v>2687</v>
      </c>
      <c r="J2388" s="32">
        <f>0</f>
      </c>
      <c s="32">
        <f>0</f>
      </c>
      <c s="32">
        <f>0+L2389+L2393+L2397+L2401+L2405+L2409+L2413+L2417+L2421+L2425</f>
      </c>
      <c s="32">
        <f>0+M2389+M2393+M2397+M2401+M2405+M2409+M2413+M2417+M2421+M2425</f>
      </c>
    </row>
    <row r="2389" spans="1:16" ht="12.75">
      <c r="A2389" t="s">
        <v>52</v>
      </c>
      <c s="34" t="s">
        <v>53</v>
      </c>
      <c s="34" t="s">
        <v>4728</v>
      </c>
      <c s="35" t="s">
        <v>5</v>
      </c>
      <c s="6" t="s">
        <v>4729</v>
      </c>
      <c s="36" t="s">
        <v>80</v>
      </c>
      <c s="37">
        <v>24</v>
      </c>
      <c s="36">
        <v>0</v>
      </c>
      <c s="36">
        <f>ROUND(G2389*H2389,6)</f>
      </c>
      <c r="L2389" s="38">
        <v>0</v>
      </c>
      <c s="32">
        <f>ROUND(ROUND(L2389,2)*ROUND(G2389,3),2)</f>
      </c>
      <c s="36" t="s">
        <v>3341</v>
      </c>
      <c>
        <f>(M2389*21)/100</f>
      </c>
      <c t="s">
        <v>27</v>
      </c>
    </row>
    <row r="2390" spans="1:5" ht="12.75">
      <c r="A2390" s="35" t="s">
        <v>58</v>
      </c>
      <c r="E2390" s="39" t="s">
        <v>4729</v>
      </c>
    </row>
    <row r="2391" spans="1:5" ht="12.75">
      <c r="A2391" s="35" t="s">
        <v>59</v>
      </c>
      <c r="E2391" s="40" t="s">
        <v>5</v>
      </c>
    </row>
    <row r="2392" spans="1:5" ht="12.75">
      <c r="A2392" t="s">
        <v>60</v>
      </c>
      <c r="E2392" s="39" t="s">
        <v>5</v>
      </c>
    </row>
    <row r="2393" spans="1:16" ht="12.75">
      <c r="A2393" t="s">
        <v>52</v>
      </c>
      <c s="34" t="s">
        <v>27</v>
      </c>
      <c s="34" t="s">
        <v>4730</v>
      </c>
      <c s="35" t="s">
        <v>5</v>
      </c>
      <c s="6" t="s">
        <v>4731</v>
      </c>
      <c s="36" t="s">
        <v>80</v>
      </c>
      <c s="37">
        <v>91</v>
      </c>
      <c s="36">
        <v>0</v>
      </c>
      <c s="36">
        <f>ROUND(G2393*H2393,6)</f>
      </c>
      <c r="L2393" s="38">
        <v>0</v>
      </c>
      <c s="32">
        <f>ROUND(ROUND(L2393,2)*ROUND(G2393,3),2)</f>
      </c>
      <c s="36" t="s">
        <v>350</v>
      </c>
      <c>
        <f>(M2393*21)/100</f>
      </c>
      <c t="s">
        <v>27</v>
      </c>
    </row>
    <row r="2394" spans="1:5" ht="12.75">
      <c r="A2394" s="35" t="s">
        <v>58</v>
      </c>
      <c r="E2394" s="39" t="s">
        <v>4731</v>
      </c>
    </row>
    <row r="2395" spans="1:5" ht="12.75">
      <c r="A2395" s="35" t="s">
        <v>59</v>
      </c>
      <c r="E2395" s="40" t="s">
        <v>5</v>
      </c>
    </row>
    <row r="2396" spans="1:5" ht="12.75">
      <c r="A2396" t="s">
        <v>60</v>
      </c>
      <c r="E2396" s="39" t="s">
        <v>5</v>
      </c>
    </row>
    <row r="2397" spans="1:16" ht="12.75">
      <c r="A2397" t="s">
        <v>52</v>
      </c>
      <c s="34" t="s">
        <v>26</v>
      </c>
      <c s="34" t="s">
        <v>4732</v>
      </c>
      <c s="35" t="s">
        <v>5</v>
      </c>
      <c s="6" t="s">
        <v>4733</v>
      </c>
      <c s="36" t="s">
        <v>80</v>
      </c>
      <c s="37">
        <v>22</v>
      </c>
      <c s="36">
        <v>0</v>
      </c>
      <c s="36">
        <f>ROUND(G2397*H2397,6)</f>
      </c>
      <c r="L2397" s="38">
        <v>0</v>
      </c>
      <c s="32">
        <f>ROUND(ROUND(L2397,2)*ROUND(G2397,3),2)</f>
      </c>
      <c s="36" t="s">
        <v>350</v>
      </c>
      <c>
        <f>(M2397*21)/100</f>
      </c>
      <c t="s">
        <v>27</v>
      </c>
    </row>
    <row r="2398" spans="1:5" ht="12.75">
      <c r="A2398" s="35" t="s">
        <v>58</v>
      </c>
      <c r="E2398" s="39" t="s">
        <v>4733</v>
      </c>
    </row>
    <row r="2399" spans="1:5" ht="12.75">
      <c r="A2399" s="35" t="s">
        <v>59</v>
      </c>
      <c r="E2399" s="40" t="s">
        <v>5</v>
      </c>
    </row>
    <row r="2400" spans="1:5" ht="12.75">
      <c r="A2400" t="s">
        <v>60</v>
      </c>
      <c r="E2400" s="39" t="s">
        <v>5</v>
      </c>
    </row>
    <row r="2401" spans="1:16" ht="12.75">
      <c r="A2401" t="s">
        <v>52</v>
      </c>
      <c s="34" t="s">
        <v>70</v>
      </c>
      <c s="34" t="s">
        <v>4734</v>
      </c>
      <c s="35" t="s">
        <v>5</v>
      </c>
      <c s="6" t="s">
        <v>4735</v>
      </c>
      <c s="36" t="s">
        <v>80</v>
      </c>
      <c s="37">
        <v>62</v>
      </c>
      <c s="36">
        <v>0</v>
      </c>
      <c s="36">
        <f>ROUND(G2401*H2401,6)</f>
      </c>
      <c r="L2401" s="38">
        <v>0</v>
      </c>
      <c s="32">
        <f>ROUND(ROUND(L2401,2)*ROUND(G2401,3),2)</f>
      </c>
      <c s="36" t="s">
        <v>350</v>
      </c>
      <c>
        <f>(M2401*21)/100</f>
      </c>
      <c t="s">
        <v>27</v>
      </c>
    </row>
    <row r="2402" spans="1:5" ht="12.75">
      <c r="A2402" s="35" t="s">
        <v>58</v>
      </c>
      <c r="E2402" s="39" t="s">
        <v>4735</v>
      </c>
    </row>
    <row r="2403" spans="1:5" ht="12.75">
      <c r="A2403" s="35" t="s">
        <v>59</v>
      </c>
      <c r="E2403" s="40" t="s">
        <v>5</v>
      </c>
    </row>
    <row r="2404" spans="1:5" ht="12.75">
      <c r="A2404" t="s">
        <v>60</v>
      </c>
      <c r="E2404" s="39" t="s">
        <v>5</v>
      </c>
    </row>
    <row r="2405" spans="1:16" ht="12.75">
      <c r="A2405" t="s">
        <v>52</v>
      </c>
      <c s="34" t="s">
        <v>110</v>
      </c>
      <c s="34" t="s">
        <v>4736</v>
      </c>
      <c s="35" t="s">
        <v>5</v>
      </c>
      <c s="6" t="s">
        <v>4737</v>
      </c>
      <c s="36" t="s">
        <v>80</v>
      </c>
      <c s="37">
        <v>45</v>
      </c>
      <c s="36">
        <v>0</v>
      </c>
      <c s="36">
        <f>ROUND(G2405*H2405,6)</f>
      </c>
      <c r="L2405" s="38">
        <v>0</v>
      </c>
      <c s="32">
        <f>ROUND(ROUND(L2405,2)*ROUND(G2405,3),2)</f>
      </c>
      <c s="36" t="s">
        <v>350</v>
      </c>
      <c>
        <f>(M2405*21)/100</f>
      </c>
      <c t="s">
        <v>27</v>
      </c>
    </row>
    <row r="2406" spans="1:5" ht="12.75">
      <c r="A2406" s="35" t="s">
        <v>58</v>
      </c>
      <c r="E2406" s="39" t="s">
        <v>4737</v>
      </c>
    </row>
    <row r="2407" spans="1:5" ht="12.75">
      <c r="A2407" s="35" t="s">
        <v>59</v>
      </c>
      <c r="E2407" s="40" t="s">
        <v>5</v>
      </c>
    </row>
    <row r="2408" spans="1:5" ht="12.75">
      <c r="A2408" t="s">
        <v>60</v>
      </c>
      <c r="E2408" s="39" t="s">
        <v>5</v>
      </c>
    </row>
    <row r="2409" spans="1:16" ht="12.75">
      <c r="A2409" t="s">
        <v>52</v>
      </c>
      <c s="34" t="s">
        <v>380</v>
      </c>
      <c s="34" t="s">
        <v>4738</v>
      </c>
      <c s="35" t="s">
        <v>5</v>
      </c>
      <c s="6" t="s">
        <v>4739</v>
      </c>
      <c s="36" t="s">
        <v>80</v>
      </c>
      <c s="37">
        <v>330</v>
      </c>
      <c s="36">
        <v>0</v>
      </c>
      <c s="36">
        <f>ROUND(G2409*H2409,6)</f>
      </c>
      <c r="L2409" s="38">
        <v>0</v>
      </c>
      <c s="32">
        <f>ROUND(ROUND(L2409,2)*ROUND(G2409,3),2)</f>
      </c>
      <c s="36" t="s">
        <v>350</v>
      </c>
      <c>
        <f>(M2409*21)/100</f>
      </c>
      <c t="s">
        <v>27</v>
      </c>
    </row>
    <row r="2410" spans="1:5" ht="12.75">
      <c r="A2410" s="35" t="s">
        <v>58</v>
      </c>
      <c r="E2410" s="39" t="s">
        <v>4739</v>
      </c>
    </row>
    <row r="2411" spans="1:5" ht="12.75">
      <c r="A2411" s="35" t="s">
        <v>59</v>
      </c>
      <c r="E2411" s="40" t="s">
        <v>5</v>
      </c>
    </row>
    <row r="2412" spans="1:5" ht="12.75">
      <c r="A2412" t="s">
        <v>60</v>
      </c>
      <c r="E2412" s="39" t="s">
        <v>5</v>
      </c>
    </row>
    <row r="2413" spans="1:16" ht="12.75">
      <c r="A2413" t="s">
        <v>52</v>
      </c>
      <c s="34" t="s">
        <v>384</v>
      </c>
      <c s="34" t="s">
        <v>4740</v>
      </c>
      <c s="35" t="s">
        <v>5</v>
      </c>
      <c s="6" t="s">
        <v>4741</v>
      </c>
      <c s="36" t="s">
        <v>80</v>
      </c>
      <c s="37">
        <v>5</v>
      </c>
      <c s="36">
        <v>0</v>
      </c>
      <c s="36">
        <f>ROUND(G2413*H2413,6)</f>
      </c>
      <c r="L2413" s="38">
        <v>0</v>
      </c>
      <c s="32">
        <f>ROUND(ROUND(L2413,2)*ROUND(G2413,3),2)</f>
      </c>
      <c s="36" t="s">
        <v>350</v>
      </c>
      <c>
        <f>(M2413*21)/100</f>
      </c>
      <c t="s">
        <v>27</v>
      </c>
    </row>
    <row r="2414" spans="1:5" ht="12.75">
      <c r="A2414" s="35" t="s">
        <v>58</v>
      </c>
      <c r="E2414" s="39" t="s">
        <v>4741</v>
      </c>
    </row>
    <row r="2415" spans="1:5" ht="12.75">
      <c r="A2415" s="35" t="s">
        <v>59</v>
      </c>
      <c r="E2415" s="40" t="s">
        <v>5</v>
      </c>
    </row>
    <row r="2416" spans="1:5" ht="12.75">
      <c r="A2416" t="s">
        <v>60</v>
      </c>
      <c r="E2416" s="39" t="s">
        <v>5</v>
      </c>
    </row>
    <row r="2417" spans="1:16" ht="25.5">
      <c r="A2417" t="s">
        <v>52</v>
      </c>
      <c s="34" t="s">
        <v>3303</v>
      </c>
      <c s="34" t="s">
        <v>4742</v>
      </c>
      <c s="35" t="s">
        <v>5</v>
      </c>
      <c s="6" t="s">
        <v>4743</v>
      </c>
      <c s="36" t="s">
        <v>80</v>
      </c>
      <c s="37">
        <v>10</v>
      </c>
      <c s="36">
        <v>0</v>
      </c>
      <c s="36">
        <f>ROUND(G2417*H2417,6)</f>
      </c>
      <c r="L2417" s="38">
        <v>0</v>
      </c>
      <c s="32">
        <f>ROUND(ROUND(L2417,2)*ROUND(G2417,3),2)</f>
      </c>
      <c s="36" t="s">
        <v>350</v>
      </c>
      <c>
        <f>(M2417*21)/100</f>
      </c>
      <c t="s">
        <v>27</v>
      </c>
    </row>
    <row r="2418" spans="1:5" ht="25.5">
      <c r="A2418" s="35" t="s">
        <v>58</v>
      </c>
      <c r="E2418" s="39" t="s">
        <v>4743</v>
      </c>
    </row>
    <row r="2419" spans="1:5" ht="12.75">
      <c r="A2419" s="35" t="s">
        <v>59</v>
      </c>
      <c r="E2419" s="40" t="s">
        <v>5</v>
      </c>
    </row>
    <row r="2420" spans="1:5" ht="12.75">
      <c r="A2420" t="s">
        <v>60</v>
      </c>
      <c r="E2420" s="39" t="s">
        <v>5</v>
      </c>
    </row>
    <row r="2421" spans="1:16" ht="25.5">
      <c r="A2421" t="s">
        <v>52</v>
      </c>
      <c s="34" t="s">
        <v>3205</v>
      </c>
      <c s="34" t="s">
        <v>4744</v>
      </c>
      <c s="35" t="s">
        <v>5</v>
      </c>
      <c s="6" t="s">
        <v>4745</v>
      </c>
      <c s="36" t="s">
        <v>80</v>
      </c>
      <c s="37">
        <v>10</v>
      </c>
      <c s="36">
        <v>0</v>
      </c>
      <c s="36">
        <f>ROUND(G2421*H2421,6)</f>
      </c>
      <c r="L2421" s="38">
        <v>0</v>
      </c>
      <c s="32">
        <f>ROUND(ROUND(L2421,2)*ROUND(G2421,3),2)</f>
      </c>
      <c s="36" t="s">
        <v>350</v>
      </c>
      <c>
        <f>(M2421*21)/100</f>
      </c>
      <c t="s">
        <v>27</v>
      </c>
    </row>
    <row r="2422" spans="1:5" ht="25.5">
      <c r="A2422" s="35" t="s">
        <v>58</v>
      </c>
      <c r="E2422" s="39" t="s">
        <v>4745</v>
      </c>
    </row>
    <row r="2423" spans="1:5" ht="12.75">
      <c r="A2423" s="35" t="s">
        <v>59</v>
      </c>
      <c r="E2423" s="40" t="s">
        <v>5</v>
      </c>
    </row>
    <row r="2424" spans="1:5" ht="12.75">
      <c r="A2424" t="s">
        <v>60</v>
      </c>
      <c r="E2424" s="39" t="s">
        <v>5</v>
      </c>
    </row>
    <row r="2425" spans="1:16" ht="25.5">
      <c r="A2425" t="s">
        <v>52</v>
      </c>
      <c s="34" t="s">
        <v>3210</v>
      </c>
      <c s="34" t="s">
        <v>4746</v>
      </c>
      <c s="35" t="s">
        <v>5</v>
      </c>
      <c s="6" t="s">
        <v>4747</v>
      </c>
      <c s="36" t="s">
        <v>80</v>
      </c>
      <c s="37">
        <v>5</v>
      </c>
      <c s="36">
        <v>0</v>
      </c>
      <c s="36">
        <f>ROUND(G2425*H2425,6)</f>
      </c>
      <c r="L2425" s="38">
        <v>0</v>
      </c>
      <c s="32">
        <f>ROUND(ROUND(L2425,2)*ROUND(G2425,3),2)</f>
      </c>
      <c s="36" t="s">
        <v>350</v>
      </c>
      <c>
        <f>(M2425*21)/100</f>
      </c>
      <c t="s">
        <v>27</v>
      </c>
    </row>
    <row r="2426" spans="1:5" ht="25.5">
      <c r="A2426" s="35" t="s">
        <v>58</v>
      </c>
      <c r="E2426" s="39" t="s">
        <v>4747</v>
      </c>
    </row>
    <row r="2427" spans="1:5" ht="12.75">
      <c r="A2427" s="35" t="s">
        <v>59</v>
      </c>
      <c r="E2427" s="40" t="s">
        <v>5</v>
      </c>
    </row>
    <row r="2428" spans="1:5" ht="12.75">
      <c r="A2428" t="s">
        <v>60</v>
      </c>
      <c r="E2428" s="39" t="s">
        <v>5</v>
      </c>
    </row>
    <row r="2429" spans="1:13" ht="12.75">
      <c r="A2429" t="s">
        <v>49</v>
      </c>
      <c r="C2429" s="31" t="s">
        <v>4333</v>
      </c>
      <c r="E2429" s="33" t="s">
        <v>4748</v>
      </c>
      <c r="J2429" s="32">
        <f>0</f>
      </c>
      <c s="32">
        <f>0</f>
      </c>
      <c s="32">
        <f>0+L2430</f>
      </c>
      <c s="32">
        <f>0+M2430</f>
      </c>
    </row>
    <row r="2430" spans="1:16" ht="12.75">
      <c r="A2430" t="s">
        <v>52</v>
      </c>
      <c s="34" t="s">
        <v>200</v>
      </c>
      <c s="34" t="s">
        <v>4749</v>
      </c>
      <c s="35" t="s">
        <v>5</v>
      </c>
      <c s="6" t="s">
        <v>4750</v>
      </c>
      <c s="36" t="s">
        <v>80</v>
      </c>
      <c s="37">
        <v>6</v>
      </c>
      <c s="36">
        <v>0</v>
      </c>
      <c s="36">
        <f>ROUND(G2430*H2430,6)</f>
      </c>
      <c r="L2430" s="38">
        <v>0</v>
      </c>
      <c s="32">
        <f>ROUND(ROUND(L2430,2)*ROUND(G2430,3),2)</f>
      </c>
      <c s="36" t="s">
        <v>350</v>
      </c>
      <c>
        <f>(M2430*21)/100</f>
      </c>
      <c t="s">
        <v>27</v>
      </c>
    </row>
    <row r="2431" spans="1:5" ht="12.75">
      <c r="A2431" s="35" t="s">
        <v>58</v>
      </c>
      <c r="E2431" s="39" t="s">
        <v>4750</v>
      </c>
    </row>
    <row r="2432" spans="1:5" ht="12.75">
      <c r="A2432" s="35" t="s">
        <v>59</v>
      </c>
      <c r="E2432" s="40" t="s">
        <v>5</v>
      </c>
    </row>
    <row r="2433" spans="1:5" ht="12.75">
      <c r="A2433" t="s">
        <v>60</v>
      </c>
      <c r="E2433" s="39" t="s">
        <v>5</v>
      </c>
    </row>
    <row r="2434" spans="1:13" ht="12.75">
      <c r="A2434" t="s">
        <v>49</v>
      </c>
      <c r="C2434" s="31" t="s">
        <v>4751</v>
      </c>
      <c r="E2434" s="33" t="s">
        <v>4752</v>
      </c>
      <c r="J2434" s="32">
        <f>0</f>
      </c>
      <c s="32">
        <f>0</f>
      </c>
      <c s="32">
        <f>0+L2435+L2439+L2443+L2447+L2451+L2455+L2459+L2463+L2467+L2471+L2475+L2479+L2483+L2487+L2491+L2495+L2499+L2503+L2507+L2511+L2515+L2519+L2523+L2527</f>
      </c>
      <c s="32">
        <f>0+M2435+M2439+M2443+M2447+M2451+M2455+M2459+M2463+M2467+M2471+M2475+M2479+M2483+M2487+M2491+M2495+M2499+M2503+M2507+M2511+M2515+M2519+M2523+M2527</f>
      </c>
    </row>
    <row r="2435" spans="1:16" ht="25.5">
      <c r="A2435" t="s">
        <v>52</v>
      </c>
      <c s="34" t="s">
        <v>122</v>
      </c>
      <c s="34" t="s">
        <v>4753</v>
      </c>
      <c s="35" t="s">
        <v>5</v>
      </c>
      <c s="6" t="s">
        <v>4754</v>
      </c>
      <c s="36" t="s">
        <v>85</v>
      </c>
      <c s="37">
        <v>1</v>
      </c>
      <c s="36">
        <v>0</v>
      </c>
      <c s="36">
        <f>ROUND(G2435*H2435,6)</f>
      </c>
      <c r="L2435" s="38">
        <v>0</v>
      </c>
      <c s="32">
        <f>ROUND(ROUND(L2435,2)*ROUND(G2435,3),2)</f>
      </c>
      <c s="36" t="s">
        <v>350</v>
      </c>
      <c>
        <f>(M2435*21)/100</f>
      </c>
      <c t="s">
        <v>27</v>
      </c>
    </row>
    <row r="2436" spans="1:5" ht="25.5">
      <c r="A2436" s="35" t="s">
        <v>58</v>
      </c>
      <c r="E2436" s="39" t="s">
        <v>4754</v>
      </c>
    </row>
    <row r="2437" spans="1:5" ht="12.75">
      <c r="A2437" s="35" t="s">
        <v>59</v>
      </c>
      <c r="E2437" s="40" t="s">
        <v>5</v>
      </c>
    </row>
    <row r="2438" spans="1:5" ht="12.75">
      <c r="A2438" t="s">
        <v>60</v>
      </c>
      <c r="E2438" s="39" t="s">
        <v>5</v>
      </c>
    </row>
    <row r="2439" spans="1:16" ht="12.75">
      <c r="A2439" t="s">
        <v>52</v>
      </c>
      <c s="34" t="s">
        <v>126</v>
      </c>
      <c s="34" t="s">
        <v>4755</v>
      </c>
      <c s="35" t="s">
        <v>5</v>
      </c>
      <c s="6" t="s">
        <v>4756</v>
      </c>
      <c s="36" t="s">
        <v>85</v>
      </c>
      <c s="37">
        <v>2</v>
      </c>
      <c s="36">
        <v>0</v>
      </c>
      <c s="36">
        <f>ROUND(G2439*H2439,6)</f>
      </c>
      <c r="L2439" s="38">
        <v>0</v>
      </c>
      <c s="32">
        <f>ROUND(ROUND(L2439,2)*ROUND(G2439,3),2)</f>
      </c>
      <c s="36" t="s">
        <v>3341</v>
      </c>
      <c>
        <f>(M2439*21)/100</f>
      </c>
      <c t="s">
        <v>27</v>
      </c>
    </row>
    <row r="2440" spans="1:5" ht="12.75">
      <c r="A2440" s="35" t="s">
        <v>58</v>
      </c>
      <c r="E2440" s="39" t="s">
        <v>4756</v>
      </c>
    </row>
    <row r="2441" spans="1:5" ht="12.75">
      <c r="A2441" s="35" t="s">
        <v>59</v>
      </c>
      <c r="E2441" s="40" t="s">
        <v>5</v>
      </c>
    </row>
    <row r="2442" spans="1:5" ht="12.75">
      <c r="A2442" t="s">
        <v>60</v>
      </c>
      <c r="E2442" s="39" t="s">
        <v>5</v>
      </c>
    </row>
    <row r="2443" spans="1:16" ht="12.75">
      <c r="A2443" t="s">
        <v>52</v>
      </c>
      <c s="34" t="s">
        <v>130</v>
      </c>
      <c s="34" t="s">
        <v>4757</v>
      </c>
      <c s="35" t="s">
        <v>5</v>
      </c>
      <c s="6" t="s">
        <v>4758</v>
      </c>
      <c s="36" t="s">
        <v>85</v>
      </c>
      <c s="37">
        <v>1</v>
      </c>
      <c s="36">
        <v>0</v>
      </c>
      <c s="36">
        <f>ROUND(G2443*H2443,6)</f>
      </c>
      <c r="L2443" s="38">
        <v>0</v>
      </c>
      <c s="32">
        <f>ROUND(ROUND(L2443,2)*ROUND(G2443,3),2)</f>
      </c>
      <c s="36" t="s">
        <v>3341</v>
      </c>
      <c>
        <f>(M2443*21)/100</f>
      </c>
      <c t="s">
        <v>27</v>
      </c>
    </row>
    <row r="2444" spans="1:5" ht="12.75">
      <c r="A2444" s="35" t="s">
        <v>58</v>
      </c>
      <c r="E2444" s="39" t="s">
        <v>4758</v>
      </c>
    </row>
    <row r="2445" spans="1:5" ht="12.75">
      <c r="A2445" s="35" t="s">
        <v>59</v>
      </c>
      <c r="E2445" s="40" t="s">
        <v>5</v>
      </c>
    </row>
    <row r="2446" spans="1:5" ht="12.75">
      <c r="A2446" t="s">
        <v>60</v>
      </c>
      <c r="E2446" s="39" t="s">
        <v>5</v>
      </c>
    </row>
    <row r="2447" spans="1:16" ht="12.75">
      <c r="A2447" t="s">
        <v>52</v>
      </c>
      <c s="34" t="s">
        <v>203</v>
      </c>
      <c s="34" t="s">
        <v>4759</v>
      </c>
      <c s="35" t="s">
        <v>5</v>
      </c>
      <c s="6" t="s">
        <v>4760</v>
      </c>
      <c s="36" t="s">
        <v>85</v>
      </c>
      <c s="37">
        <v>1</v>
      </c>
      <c s="36">
        <v>0</v>
      </c>
      <c s="36">
        <f>ROUND(G2447*H2447,6)</f>
      </c>
      <c r="L2447" s="38">
        <v>0</v>
      </c>
      <c s="32">
        <f>ROUND(ROUND(L2447,2)*ROUND(G2447,3),2)</f>
      </c>
      <c s="36" t="s">
        <v>4761</v>
      </c>
      <c>
        <f>(M2447*21)/100</f>
      </c>
      <c t="s">
        <v>27</v>
      </c>
    </row>
    <row r="2448" spans="1:5" ht="25.5">
      <c r="A2448" s="35" t="s">
        <v>58</v>
      </c>
      <c r="E2448" s="39" t="s">
        <v>4762</v>
      </c>
    </row>
    <row r="2449" spans="1:5" ht="12.75">
      <c r="A2449" s="35" t="s">
        <v>59</v>
      </c>
      <c r="E2449" s="40" t="s">
        <v>5</v>
      </c>
    </row>
    <row r="2450" spans="1:5" ht="12.75">
      <c r="A2450" t="s">
        <v>60</v>
      </c>
      <c r="E2450" s="39" t="s">
        <v>5</v>
      </c>
    </row>
    <row r="2451" spans="1:16" ht="25.5">
      <c r="A2451" t="s">
        <v>52</v>
      </c>
      <c s="34" t="s">
        <v>108</v>
      </c>
      <c s="34" t="s">
        <v>4763</v>
      </c>
      <c s="35" t="s">
        <v>5</v>
      </c>
      <c s="6" t="s">
        <v>4764</v>
      </c>
      <c s="36" t="s">
        <v>349</v>
      </c>
      <c s="37">
        <v>1</v>
      </c>
      <c s="36">
        <v>0</v>
      </c>
      <c s="36">
        <f>ROUND(G2451*H2451,6)</f>
      </c>
      <c r="L2451" s="38">
        <v>0</v>
      </c>
      <c s="32">
        <f>ROUND(ROUND(L2451,2)*ROUND(G2451,3),2)</f>
      </c>
      <c s="36" t="s">
        <v>350</v>
      </c>
      <c>
        <f>(M2451*21)/100</f>
      </c>
      <c t="s">
        <v>27</v>
      </c>
    </row>
    <row r="2452" spans="1:5" ht="25.5">
      <c r="A2452" s="35" t="s">
        <v>58</v>
      </c>
      <c r="E2452" s="39" t="s">
        <v>4764</v>
      </c>
    </row>
    <row r="2453" spans="1:5" ht="12.75">
      <c r="A2453" s="35" t="s">
        <v>59</v>
      </c>
      <c r="E2453" s="40" t="s">
        <v>5</v>
      </c>
    </row>
    <row r="2454" spans="1:5" ht="12.75">
      <c r="A2454" t="s">
        <v>60</v>
      </c>
      <c r="E2454" s="39" t="s">
        <v>5</v>
      </c>
    </row>
    <row r="2455" spans="1:16" ht="12.75">
      <c r="A2455" t="s">
        <v>52</v>
      </c>
      <c s="34" t="s">
        <v>392</v>
      </c>
      <c s="34" t="s">
        <v>4765</v>
      </c>
      <c s="35" t="s">
        <v>5</v>
      </c>
      <c s="6" t="s">
        <v>4766</v>
      </c>
      <c s="36" t="s">
        <v>349</v>
      </c>
      <c s="37">
        <v>1</v>
      </c>
      <c s="36">
        <v>0</v>
      </c>
      <c s="36">
        <f>ROUND(G2455*H2455,6)</f>
      </c>
      <c r="L2455" s="38">
        <v>0</v>
      </c>
      <c s="32">
        <f>ROUND(ROUND(L2455,2)*ROUND(G2455,3),2)</f>
      </c>
      <c s="36" t="s">
        <v>350</v>
      </c>
      <c>
        <f>(M2455*21)/100</f>
      </c>
      <c t="s">
        <v>27</v>
      </c>
    </row>
    <row r="2456" spans="1:5" ht="12.75">
      <c r="A2456" s="35" t="s">
        <v>58</v>
      </c>
      <c r="E2456" s="39" t="s">
        <v>4766</v>
      </c>
    </row>
    <row r="2457" spans="1:5" ht="12.75">
      <c r="A2457" s="35" t="s">
        <v>59</v>
      </c>
      <c r="E2457" s="40" t="s">
        <v>5</v>
      </c>
    </row>
    <row r="2458" spans="1:5" ht="12.75">
      <c r="A2458" t="s">
        <v>60</v>
      </c>
      <c r="E2458" s="39" t="s">
        <v>5</v>
      </c>
    </row>
    <row r="2459" spans="1:16" ht="38.25">
      <c r="A2459" t="s">
        <v>52</v>
      </c>
      <c s="34" t="s">
        <v>396</v>
      </c>
      <c s="34" t="s">
        <v>4767</v>
      </c>
      <c s="35" t="s">
        <v>5</v>
      </c>
      <c s="6" t="s">
        <v>4768</v>
      </c>
      <c s="36" t="s">
        <v>349</v>
      </c>
      <c s="37">
        <v>2</v>
      </c>
      <c s="36">
        <v>0</v>
      </c>
      <c s="36">
        <f>ROUND(G2459*H2459,6)</f>
      </c>
      <c r="L2459" s="38">
        <v>0</v>
      </c>
      <c s="32">
        <f>ROUND(ROUND(L2459,2)*ROUND(G2459,3),2)</f>
      </c>
      <c s="36" t="s">
        <v>350</v>
      </c>
      <c>
        <f>(M2459*21)/100</f>
      </c>
      <c t="s">
        <v>27</v>
      </c>
    </row>
    <row r="2460" spans="1:5" ht="38.25">
      <c r="A2460" s="35" t="s">
        <v>58</v>
      </c>
      <c r="E2460" s="39" t="s">
        <v>4769</v>
      </c>
    </row>
    <row r="2461" spans="1:5" ht="12.75">
      <c r="A2461" s="35" t="s">
        <v>59</v>
      </c>
      <c r="E2461" s="40" t="s">
        <v>5</v>
      </c>
    </row>
    <row r="2462" spans="1:5" ht="12.75">
      <c r="A2462" t="s">
        <v>60</v>
      </c>
      <c r="E2462" s="39" t="s">
        <v>5</v>
      </c>
    </row>
    <row r="2463" spans="1:16" ht="25.5">
      <c r="A2463" t="s">
        <v>52</v>
      </c>
      <c s="34" t="s">
        <v>171</v>
      </c>
      <c s="34" t="s">
        <v>4770</v>
      </c>
      <c s="35" t="s">
        <v>5</v>
      </c>
      <c s="6" t="s">
        <v>4771</v>
      </c>
      <c s="36" t="s">
        <v>349</v>
      </c>
      <c s="37">
        <v>2</v>
      </c>
      <c s="36">
        <v>0</v>
      </c>
      <c s="36">
        <f>ROUND(G2463*H2463,6)</f>
      </c>
      <c r="L2463" s="38">
        <v>0</v>
      </c>
      <c s="32">
        <f>ROUND(ROUND(L2463,2)*ROUND(G2463,3),2)</f>
      </c>
      <c s="36" t="s">
        <v>350</v>
      </c>
      <c>
        <f>(M2463*21)/100</f>
      </c>
      <c t="s">
        <v>27</v>
      </c>
    </row>
    <row r="2464" spans="1:5" ht="25.5">
      <c r="A2464" s="35" t="s">
        <v>58</v>
      </c>
      <c r="E2464" s="39" t="s">
        <v>4771</v>
      </c>
    </row>
    <row r="2465" spans="1:5" ht="12.75">
      <c r="A2465" s="35" t="s">
        <v>59</v>
      </c>
      <c r="E2465" s="40" t="s">
        <v>5</v>
      </c>
    </row>
    <row r="2466" spans="1:5" ht="12.75">
      <c r="A2466" t="s">
        <v>60</v>
      </c>
      <c r="E2466" s="39" t="s">
        <v>5</v>
      </c>
    </row>
    <row r="2467" spans="1:16" ht="25.5">
      <c r="A2467" t="s">
        <v>52</v>
      </c>
      <c s="34" t="s">
        <v>337</v>
      </c>
      <c s="34" t="s">
        <v>4772</v>
      </c>
      <c s="35" t="s">
        <v>5</v>
      </c>
      <c s="6" t="s">
        <v>4773</v>
      </c>
      <c s="36" t="s">
        <v>349</v>
      </c>
      <c s="37">
        <v>2</v>
      </c>
      <c s="36">
        <v>0</v>
      </c>
      <c s="36">
        <f>ROUND(G2467*H2467,6)</f>
      </c>
      <c r="L2467" s="38">
        <v>0</v>
      </c>
      <c s="32">
        <f>ROUND(ROUND(L2467,2)*ROUND(G2467,3),2)</f>
      </c>
      <c s="36" t="s">
        <v>350</v>
      </c>
      <c>
        <f>(M2467*21)/100</f>
      </c>
      <c t="s">
        <v>27</v>
      </c>
    </row>
    <row r="2468" spans="1:5" ht="25.5">
      <c r="A2468" s="35" t="s">
        <v>58</v>
      </c>
      <c r="E2468" s="39" t="s">
        <v>4773</v>
      </c>
    </row>
    <row r="2469" spans="1:5" ht="12.75">
      <c r="A2469" s="35" t="s">
        <v>59</v>
      </c>
      <c r="E2469" s="40" t="s">
        <v>5</v>
      </c>
    </row>
    <row r="2470" spans="1:5" ht="12.75">
      <c r="A2470" t="s">
        <v>60</v>
      </c>
      <c r="E2470" s="39" t="s">
        <v>5</v>
      </c>
    </row>
    <row r="2471" spans="1:16" ht="25.5">
      <c r="A2471" t="s">
        <v>52</v>
      </c>
      <c s="34" t="s">
        <v>179</v>
      </c>
      <c s="34" t="s">
        <v>4774</v>
      </c>
      <c s="35" t="s">
        <v>5</v>
      </c>
      <c s="6" t="s">
        <v>4775</v>
      </c>
      <c s="36" t="s">
        <v>349</v>
      </c>
      <c s="37">
        <v>2</v>
      </c>
      <c s="36">
        <v>0</v>
      </c>
      <c s="36">
        <f>ROUND(G2471*H2471,6)</f>
      </c>
      <c r="L2471" s="38">
        <v>0</v>
      </c>
      <c s="32">
        <f>ROUND(ROUND(L2471,2)*ROUND(G2471,3),2)</f>
      </c>
      <c s="36" t="s">
        <v>350</v>
      </c>
      <c>
        <f>(M2471*21)/100</f>
      </c>
      <c t="s">
        <v>27</v>
      </c>
    </row>
    <row r="2472" spans="1:5" ht="25.5">
      <c r="A2472" s="35" t="s">
        <v>58</v>
      </c>
      <c r="E2472" s="39" t="s">
        <v>4775</v>
      </c>
    </row>
    <row r="2473" spans="1:5" ht="12.75">
      <c r="A2473" s="35" t="s">
        <v>59</v>
      </c>
      <c r="E2473" s="40" t="s">
        <v>5</v>
      </c>
    </row>
    <row r="2474" spans="1:5" ht="12.75">
      <c r="A2474" t="s">
        <v>60</v>
      </c>
      <c r="E2474" s="39" t="s">
        <v>5</v>
      </c>
    </row>
    <row r="2475" spans="1:16" ht="25.5">
      <c r="A2475" t="s">
        <v>52</v>
      </c>
      <c s="34" t="s">
        <v>343</v>
      </c>
      <c s="34" t="s">
        <v>4776</v>
      </c>
      <c s="35" t="s">
        <v>5</v>
      </c>
      <c s="6" t="s">
        <v>4777</v>
      </c>
      <c s="36" t="s">
        <v>349</v>
      </c>
      <c s="37">
        <v>2</v>
      </c>
      <c s="36">
        <v>0</v>
      </c>
      <c s="36">
        <f>ROUND(G2475*H2475,6)</f>
      </c>
      <c r="L2475" s="38">
        <v>0</v>
      </c>
      <c s="32">
        <f>ROUND(ROUND(L2475,2)*ROUND(G2475,3),2)</f>
      </c>
      <c s="36" t="s">
        <v>350</v>
      </c>
      <c>
        <f>(M2475*21)/100</f>
      </c>
      <c t="s">
        <v>27</v>
      </c>
    </row>
    <row r="2476" spans="1:5" ht="25.5">
      <c r="A2476" s="35" t="s">
        <v>58</v>
      </c>
      <c r="E2476" s="39" t="s">
        <v>4777</v>
      </c>
    </row>
    <row r="2477" spans="1:5" ht="12.75">
      <c r="A2477" s="35" t="s">
        <v>59</v>
      </c>
      <c r="E2477" s="40" t="s">
        <v>5</v>
      </c>
    </row>
    <row r="2478" spans="1:5" ht="12.75">
      <c r="A2478" t="s">
        <v>60</v>
      </c>
      <c r="E2478" s="39" t="s">
        <v>5</v>
      </c>
    </row>
    <row r="2479" spans="1:16" ht="12.75">
      <c r="A2479" t="s">
        <v>52</v>
      </c>
      <c s="34" t="s">
        <v>346</v>
      </c>
      <c s="34" t="s">
        <v>4778</v>
      </c>
      <c s="35" t="s">
        <v>5</v>
      </c>
      <c s="6" t="s">
        <v>4779</v>
      </c>
      <c s="36" t="s">
        <v>349</v>
      </c>
      <c s="37">
        <v>2</v>
      </c>
      <c s="36">
        <v>0</v>
      </c>
      <c s="36">
        <f>ROUND(G2479*H2479,6)</f>
      </c>
      <c r="L2479" s="38">
        <v>0</v>
      </c>
      <c s="32">
        <f>ROUND(ROUND(L2479,2)*ROUND(G2479,3),2)</f>
      </c>
      <c s="36" t="s">
        <v>350</v>
      </c>
      <c>
        <f>(M2479*21)/100</f>
      </c>
      <c t="s">
        <v>27</v>
      </c>
    </row>
    <row r="2480" spans="1:5" ht="12.75">
      <c r="A2480" s="35" t="s">
        <v>58</v>
      </c>
      <c r="E2480" s="39" t="s">
        <v>4779</v>
      </c>
    </row>
    <row r="2481" spans="1:5" ht="12.75">
      <c r="A2481" s="35" t="s">
        <v>59</v>
      </c>
      <c r="E2481" s="40" t="s">
        <v>5</v>
      </c>
    </row>
    <row r="2482" spans="1:5" ht="12.75">
      <c r="A2482" t="s">
        <v>60</v>
      </c>
      <c r="E2482" s="39" t="s">
        <v>5</v>
      </c>
    </row>
    <row r="2483" spans="1:16" ht="25.5">
      <c r="A2483" t="s">
        <v>52</v>
      </c>
      <c s="34" t="s">
        <v>352</v>
      </c>
      <c s="34" t="s">
        <v>4780</v>
      </c>
      <c s="35" t="s">
        <v>5</v>
      </c>
      <c s="6" t="s">
        <v>4781</v>
      </c>
      <c s="36" t="s">
        <v>349</v>
      </c>
      <c s="37">
        <v>2</v>
      </c>
      <c s="36">
        <v>0</v>
      </c>
      <c s="36">
        <f>ROUND(G2483*H2483,6)</f>
      </c>
      <c r="L2483" s="38">
        <v>0</v>
      </c>
      <c s="32">
        <f>ROUND(ROUND(L2483,2)*ROUND(G2483,3),2)</f>
      </c>
      <c s="36" t="s">
        <v>350</v>
      </c>
      <c>
        <f>(M2483*21)/100</f>
      </c>
      <c t="s">
        <v>27</v>
      </c>
    </row>
    <row r="2484" spans="1:5" ht="25.5">
      <c r="A2484" s="35" t="s">
        <v>58</v>
      </c>
      <c r="E2484" s="39" t="s">
        <v>4782</v>
      </c>
    </row>
    <row r="2485" spans="1:5" ht="12.75">
      <c r="A2485" s="35" t="s">
        <v>59</v>
      </c>
      <c r="E2485" s="40" t="s">
        <v>5</v>
      </c>
    </row>
    <row r="2486" spans="1:5" ht="12.75">
      <c r="A2486" t="s">
        <v>60</v>
      </c>
      <c r="E2486" s="39" t="s">
        <v>5</v>
      </c>
    </row>
    <row r="2487" spans="1:16" ht="12.75">
      <c r="A2487" t="s">
        <v>52</v>
      </c>
      <c s="34" t="s">
        <v>175</v>
      </c>
      <c s="34" t="s">
        <v>4783</v>
      </c>
      <c s="35" t="s">
        <v>5</v>
      </c>
      <c s="6" t="s">
        <v>4784</v>
      </c>
      <c s="36" t="s">
        <v>349</v>
      </c>
      <c s="37">
        <v>2</v>
      </c>
      <c s="36">
        <v>0</v>
      </c>
      <c s="36">
        <f>ROUND(G2487*H2487,6)</f>
      </c>
      <c r="L2487" s="38">
        <v>0</v>
      </c>
      <c s="32">
        <f>ROUND(ROUND(L2487,2)*ROUND(G2487,3),2)</f>
      </c>
      <c s="36" t="s">
        <v>350</v>
      </c>
      <c>
        <f>(M2487*21)/100</f>
      </c>
      <c t="s">
        <v>27</v>
      </c>
    </row>
    <row r="2488" spans="1:5" ht="12.75">
      <c r="A2488" s="35" t="s">
        <v>58</v>
      </c>
      <c r="E2488" s="39" t="s">
        <v>4784</v>
      </c>
    </row>
    <row r="2489" spans="1:5" ht="12.75">
      <c r="A2489" s="35" t="s">
        <v>59</v>
      </c>
      <c r="E2489" s="40" t="s">
        <v>5</v>
      </c>
    </row>
    <row r="2490" spans="1:5" ht="12.75">
      <c r="A2490" t="s">
        <v>60</v>
      </c>
      <c r="E2490" s="39" t="s">
        <v>5</v>
      </c>
    </row>
    <row r="2491" spans="1:16" ht="12.75">
      <c r="A2491" t="s">
        <v>52</v>
      </c>
      <c s="34" t="s">
        <v>356</v>
      </c>
      <c s="34" t="s">
        <v>4785</v>
      </c>
      <c s="35" t="s">
        <v>5</v>
      </c>
      <c s="6" t="s">
        <v>4786</v>
      </c>
      <c s="36" t="s">
        <v>349</v>
      </c>
      <c s="37">
        <v>2</v>
      </c>
      <c s="36">
        <v>0</v>
      </c>
      <c s="36">
        <f>ROUND(G2491*H2491,6)</f>
      </c>
      <c r="L2491" s="38">
        <v>0</v>
      </c>
      <c s="32">
        <f>ROUND(ROUND(L2491,2)*ROUND(G2491,3),2)</f>
      </c>
      <c s="36" t="s">
        <v>350</v>
      </c>
      <c>
        <f>(M2491*21)/100</f>
      </c>
      <c t="s">
        <v>27</v>
      </c>
    </row>
    <row r="2492" spans="1:5" ht="12.75">
      <c r="A2492" s="35" t="s">
        <v>58</v>
      </c>
      <c r="E2492" s="39" t="s">
        <v>4786</v>
      </c>
    </row>
    <row r="2493" spans="1:5" ht="12.75">
      <c r="A2493" s="35" t="s">
        <v>59</v>
      </c>
      <c r="E2493" s="40" t="s">
        <v>5</v>
      </c>
    </row>
    <row r="2494" spans="1:5" ht="12.75">
      <c r="A2494" t="s">
        <v>60</v>
      </c>
      <c r="E2494" s="39" t="s">
        <v>5</v>
      </c>
    </row>
    <row r="2495" spans="1:16" ht="12.75">
      <c r="A2495" t="s">
        <v>52</v>
      </c>
      <c s="34" t="s">
        <v>360</v>
      </c>
      <c s="34" t="s">
        <v>4787</v>
      </c>
      <c s="35" t="s">
        <v>5</v>
      </c>
      <c s="6" t="s">
        <v>4788</v>
      </c>
      <c s="36" t="s">
        <v>349</v>
      </c>
      <c s="37">
        <v>1</v>
      </c>
      <c s="36">
        <v>0</v>
      </c>
      <c s="36">
        <f>ROUND(G2495*H2495,6)</f>
      </c>
      <c r="L2495" s="38">
        <v>0</v>
      </c>
      <c s="32">
        <f>ROUND(ROUND(L2495,2)*ROUND(G2495,3),2)</f>
      </c>
      <c s="36" t="s">
        <v>350</v>
      </c>
      <c>
        <f>(M2495*21)/100</f>
      </c>
      <c t="s">
        <v>27</v>
      </c>
    </row>
    <row r="2496" spans="1:5" ht="12.75">
      <c r="A2496" s="35" t="s">
        <v>58</v>
      </c>
      <c r="E2496" s="39" t="s">
        <v>4788</v>
      </c>
    </row>
    <row r="2497" spans="1:5" ht="12.75">
      <c r="A2497" s="35" t="s">
        <v>59</v>
      </c>
      <c r="E2497" s="40" t="s">
        <v>5</v>
      </c>
    </row>
    <row r="2498" spans="1:5" ht="12.75">
      <c r="A2498" t="s">
        <v>60</v>
      </c>
      <c r="E2498" s="39" t="s">
        <v>5</v>
      </c>
    </row>
    <row r="2499" spans="1:16" ht="12.75">
      <c r="A2499" t="s">
        <v>52</v>
      </c>
      <c s="34" t="s">
        <v>363</v>
      </c>
      <c s="34" t="s">
        <v>4789</v>
      </c>
      <c s="35" t="s">
        <v>5</v>
      </c>
      <c s="6" t="s">
        <v>4790</v>
      </c>
      <c s="36" t="s">
        <v>3359</v>
      </c>
      <c s="37">
        <v>1</v>
      </c>
      <c s="36">
        <v>0</v>
      </c>
      <c s="36">
        <f>ROUND(G2499*H2499,6)</f>
      </c>
      <c r="L2499" s="38">
        <v>0</v>
      </c>
      <c s="32">
        <f>ROUND(ROUND(L2499,2)*ROUND(G2499,3),2)</f>
      </c>
      <c s="36" t="s">
        <v>350</v>
      </c>
      <c>
        <f>(M2499*21)/100</f>
      </c>
      <c t="s">
        <v>27</v>
      </c>
    </row>
    <row r="2500" spans="1:5" ht="12.75">
      <c r="A2500" s="35" t="s">
        <v>58</v>
      </c>
      <c r="E2500" s="39" t="s">
        <v>4790</v>
      </c>
    </row>
    <row r="2501" spans="1:5" ht="12.75">
      <c r="A2501" s="35" t="s">
        <v>59</v>
      </c>
      <c r="E2501" s="40" t="s">
        <v>5</v>
      </c>
    </row>
    <row r="2502" spans="1:5" ht="12.75">
      <c r="A2502" t="s">
        <v>60</v>
      </c>
      <c r="E2502" s="39" t="s">
        <v>5</v>
      </c>
    </row>
    <row r="2503" spans="1:16" ht="12.75">
      <c r="A2503" t="s">
        <v>52</v>
      </c>
      <c s="34" t="s">
        <v>2979</v>
      </c>
      <c s="34" t="s">
        <v>4789</v>
      </c>
      <c s="35" t="s">
        <v>53</v>
      </c>
      <c s="6" t="s">
        <v>4791</v>
      </c>
      <c s="36" t="s">
        <v>3359</v>
      </c>
      <c s="37">
        <v>1</v>
      </c>
      <c s="36">
        <v>0</v>
      </c>
      <c s="36">
        <f>ROUND(G2503*H2503,6)</f>
      </c>
      <c r="L2503" s="38">
        <v>0</v>
      </c>
      <c s="32">
        <f>ROUND(ROUND(L2503,2)*ROUND(G2503,3),2)</f>
      </c>
      <c s="36" t="s">
        <v>350</v>
      </c>
      <c>
        <f>(M2503*21)/100</f>
      </c>
      <c t="s">
        <v>27</v>
      </c>
    </row>
    <row r="2504" spans="1:5" ht="12.75">
      <c r="A2504" s="35" t="s">
        <v>58</v>
      </c>
      <c r="E2504" s="39" t="s">
        <v>4791</v>
      </c>
    </row>
    <row r="2505" spans="1:5" ht="12.75">
      <c r="A2505" s="35" t="s">
        <v>59</v>
      </c>
      <c r="E2505" s="40" t="s">
        <v>5</v>
      </c>
    </row>
    <row r="2506" spans="1:5" ht="12.75">
      <c r="A2506" t="s">
        <v>60</v>
      </c>
      <c r="E2506" s="39" t="s">
        <v>5</v>
      </c>
    </row>
    <row r="2507" spans="1:16" ht="12.75">
      <c r="A2507" t="s">
        <v>52</v>
      </c>
      <c s="34" t="s">
        <v>2984</v>
      </c>
      <c s="34" t="s">
        <v>4792</v>
      </c>
      <c s="35" t="s">
        <v>5</v>
      </c>
      <c s="6" t="s">
        <v>4793</v>
      </c>
      <c s="36" t="s">
        <v>349</v>
      </c>
      <c s="37">
        <v>1</v>
      </c>
      <c s="36">
        <v>0</v>
      </c>
      <c s="36">
        <f>ROUND(G2507*H2507,6)</f>
      </c>
      <c r="L2507" s="38">
        <v>0</v>
      </c>
      <c s="32">
        <f>ROUND(ROUND(L2507,2)*ROUND(G2507,3),2)</f>
      </c>
      <c s="36" t="s">
        <v>350</v>
      </c>
      <c>
        <f>(M2507*21)/100</f>
      </c>
      <c t="s">
        <v>27</v>
      </c>
    </row>
    <row r="2508" spans="1:5" ht="12.75">
      <c r="A2508" s="35" t="s">
        <v>58</v>
      </c>
      <c r="E2508" s="39" t="s">
        <v>4793</v>
      </c>
    </row>
    <row r="2509" spans="1:5" ht="12.75">
      <c r="A2509" s="35" t="s">
        <v>59</v>
      </c>
      <c r="E2509" s="40" t="s">
        <v>5</v>
      </c>
    </row>
    <row r="2510" spans="1:5" ht="12.75">
      <c r="A2510" t="s">
        <v>60</v>
      </c>
      <c r="E2510" s="39" t="s">
        <v>5</v>
      </c>
    </row>
    <row r="2511" spans="1:16" ht="12.75">
      <c r="A2511" t="s">
        <v>52</v>
      </c>
      <c s="34" t="s">
        <v>2989</v>
      </c>
      <c s="34" t="s">
        <v>4794</v>
      </c>
      <c s="35" t="s">
        <v>5</v>
      </c>
      <c s="6" t="s">
        <v>4795</v>
      </c>
      <c s="36" t="s">
        <v>349</v>
      </c>
      <c s="37">
        <v>1</v>
      </c>
      <c s="36">
        <v>0</v>
      </c>
      <c s="36">
        <f>ROUND(G2511*H2511,6)</f>
      </c>
      <c r="L2511" s="38">
        <v>0</v>
      </c>
      <c s="32">
        <f>ROUND(ROUND(L2511,2)*ROUND(G2511,3),2)</f>
      </c>
      <c s="36" t="s">
        <v>350</v>
      </c>
      <c>
        <f>(M2511*21)/100</f>
      </c>
      <c t="s">
        <v>27</v>
      </c>
    </row>
    <row r="2512" spans="1:5" ht="12.75">
      <c r="A2512" s="35" t="s">
        <v>58</v>
      </c>
      <c r="E2512" s="39" t="s">
        <v>4795</v>
      </c>
    </row>
    <row r="2513" spans="1:5" ht="12.75">
      <c r="A2513" s="35" t="s">
        <v>59</v>
      </c>
      <c r="E2513" s="40" t="s">
        <v>5</v>
      </c>
    </row>
    <row r="2514" spans="1:5" ht="12.75">
      <c r="A2514" t="s">
        <v>60</v>
      </c>
      <c r="E2514" s="39" t="s">
        <v>5</v>
      </c>
    </row>
    <row r="2515" spans="1:16" ht="25.5">
      <c r="A2515" t="s">
        <v>52</v>
      </c>
      <c s="34" t="s">
        <v>2995</v>
      </c>
      <c s="34" t="s">
        <v>4796</v>
      </c>
      <c s="35" t="s">
        <v>5</v>
      </c>
      <c s="6" t="s">
        <v>4797</v>
      </c>
      <c s="36" t="s">
        <v>349</v>
      </c>
      <c s="37">
        <v>1</v>
      </c>
      <c s="36">
        <v>0</v>
      </c>
      <c s="36">
        <f>ROUND(G2515*H2515,6)</f>
      </c>
      <c r="L2515" s="38">
        <v>0</v>
      </c>
      <c s="32">
        <f>ROUND(ROUND(L2515,2)*ROUND(G2515,3),2)</f>
      </c>
      <c s="36" t="s">
        <v>350</v>
      </c>
      <c>
        <f>(M2515*21)/100</f>
      </c>
      <c t="s">
        <v>27</v>
      </c>
    </row>
    <row r="2516" spans="1:5" ht="25.5">
      <c r="A2516" s="35" t="s">
        <v>58</v>
      </c>
      <c r="E2516" s="39" t="s">
        <v>4797</v>
      </c>
    </row>
    <row r="2517" spans="1:5" ht="12.75">
      <c r="A2517" s="35" t="s">
        <v>59</v>
      </c>
      <c r="E2517" s="40" t="s">
        <v>5</v>
      </c>
    </row>
    <row r="2518" spans="1:5" ht="12.75">
      <c r="A2518" t="s">
        <v>60</v>
      </c>
      <c r="E2518" s="39" t="s">
        <v>5</v>
      </c>
    </row>
    <row r="2519" spans="1:16" ht="12.75">
      <c r="A2519" t="s">
        <v>52</v>
      </c>
      <c s="34" t="s">
        <v>3000</v>
      </c>
      <c s="34" t="s">
        <v>4798</v>
      </c>
      <c s="35" t="s">
        <v>5</v>
      </c>
      <c s="6" t="s">
        <v>4799</v>
      </c>
      <c s="36" t="s">
        <v>3359</v>
      </c>
      <c s="37">
        <v>1</v>
      </c>
      <c s="36">
        <v>0</v>
      </c>
      <c s="36">
        <f>ROUND(G2519*H2519,6)</f>
      </c>
      <c r="L2519" s="38">
        <v>0</v>
      </c>
      <c s="32">
        <f>ROUND(ROUND(L2519,2)*ROUND(G2519,3),2)</f>
      </c>
      <c s="36" t="s">
        <v>350</v>
      </c>
      <c>
        <f>(M2519*21)/100</f>
      </c>
      <c t="s">
        <v>27</v>
      </c>
    </row>
    <row r="2520" spans="1:5" ht="12.75">
      <c r="A2520" s="35" t="s">
        <v>58</v>
      </c>
      <c r="E2520" s="39" t="s">
        <v>4799</v>
      </c>
    </row>
    <row r="2521" spans="1:5" ht="12.75">
      <c r="A2521" s="35" t="s">
        <v>59</v>
      </c>
      <c r="E2521" s="40" t="s">
        <v>5</v>
      </c>
    </row>
    <row r="2522" spans="1:5" ht="12.75">
      <c r="A2522" t="s">
        <v>60</v>
      </c>
      <c r="E2522" s="39" t="s">
        <v>5</v>
      </c>
    </row>
    <row r="2523" spans="1:16" ht="12.75">
      <c r="A2523" t="s">
        <v>52</v>
      </c>
      <c s="34" t="s">
        <v>3251</v>
      </c>
      <c s="34" t="s">
        <v>4800</v>
      </c>
      <c s="35" t="s">
        <v>5</v>
      </c>
      <c s="6" t="s">
        <v>4801</v>
      </c>
      <c s="36" t="s">
        <v>3359</v>
      </c>
      <c s="37">
        <v>1</v>
      </c>
      <c s="36">
        <v>0</v>
      </c>
      <c s="36">
        <f>ROUND(G2523*H2523,6)</f>
      </c>
      <c r="L2523" s="38">
        <v>0</v>
      </c>
      <c s="32">
        <f>ROUND(ROUND(L2523,2)*ROUND(G2523,3),2)</f>
      </c>
      <c s="36" t="s">
        <v>350</v>
      </c>
      <c>
        <f>(M2523*21)/100</f>
      </c>
      <c t="s">
        <v>27</v>
      </c>
    </row>
    <row r="2524" spans="1:5" ht="12.75">
      <c r="A2524" s="35" t="s">
        <v>58</v>
      </c>
      <c r="E2524" s="39" t="s">
        <v>4801</v>
      </c>
    </row>
    <row r="2525" spans="1:5" ht="12.75">
      <c r="A2525" s="35" t="s">
        <v>59</v>
      </c>
      <c r="E2525" s="40" t="s">
        <v>5</v>
      </c>
    </row>
    <row r="2526" spans="1:5" ht="12.75">
      <c r="A2526" t="s">
        <v>60</v>
      </c>
      <c r="E2526" s="39" t="s">
        <v>5</v>
      </c>
    </row>
    <row r="2527" spans="1:16" ht="12.75">
      <c r="A2527" t="s">
        <v>52</v>
      </c>
      <c s="34" t="s">
        <v>3975</v>
      </c>
      <c s="34" t="s">
        <v>4802</v>
      </c>
      <c s="35" t="s">
        <v>5</v>
      </c>
      <c s="6" t="s">
        <v>4803</v>
      </c>
      <c s="36" t="s">
        <v>3359</v>
      </c>
      <c s="37">
        <v>2</v>
      </c>
      <c s="36">
        <v>0</v>
      </c>
      <c s="36">
        <f>ROUND(G2527*H2527,6)</f>
      </c>
      <c r="L2527" s="38">
        <v>0</v>
      </c>
      <c s="32">
        <f>ROUND(ROUND(L2527,2)*ROUND(G2527,3),2)</f>
      </c>
      <c s="36" t="s">
        <v>350</v>
      </c>
      <c>
        <f>(M2527*21)/100</f>
      </c>
      <c t="s">
        <v>27</v>
      </c>
    </row>
    <row r="2528" spans="1:5" ht="12.75">
      <c r="A2528" s="35" t="s">
        <v>58</v>
      </c>
      <c r="E2528" s="39" t="s">
        <v>4803</v>
      </c>
    </row>
    <row r="2529" spans="1:5" ht="12.75">
      <c r="A2529" s="35" t="s">
        <v>59</v>
      </c>
      <c r="E2529" s="40" t="s">
        <v>5</v>
      </c>
    </row>
    <row r="2530" spans="1:5" ht="12.75">
      <c r="A2530" t="s">
        <v>60</v>
      </c>
      <c r="E2530" s="39" t="s">
        <v>5</v>
      </c>
    </row>
    <row r="2531" spans="1:13" ht="12.75">
      <c r="A2531" t="s">
        <v>49</v>
      </c>
      <c r="C2531" s="31" t="s">
        <v>4712</v>
      </c>
      <c r="E2531" s="33" t="s">
        <v>4713</v>
      </c>
      <c r="J2531" s="32">
        <f>0</f>
      </c>
      <c s="32">
        <f>0</f>
      </c>
      <c s="32">
        <f>0+L2532+L2536</f>
      </c>
      <c s="32">
        <f>0+M2532+M2536</f>
      </c>
    </row>
    <row r="2532" spans="1:16" ht="25.5">
      <c r="A2532" t="s">
        <v>52</v>
      </c>
      <c s="34" t="s">
        <v>115</v>
      </c>
      <c s="34" t="s">
        <v>4804</v>
      </c>
      <c s="35" t="s">
        <v>5</v>
      </c>
      <c s="6" t="s">
        <v>4805</v>
      </c>
      <c s="36" t="s">
        <v>85</v>
      </c>
      <c s="37">
        <v>1</v>
      </c>
      <c s="36">
        <v>0</v>
      </c>
      <c s="36">
        <f>ROUND(G2532*H2532,6)</f>
      </c>
      <c r="L2532" s="38">
        <v>0</v>
      </c>
      <c s="32">
        <f>ROUND(ROUND(L2532,2)*ROUND(G2532,3),2)</f>
      </c>
      <c s="36" t="s">
        <v>3341</v>
      </c>
      <c>
        <f>(M2532*21)/100</f>
      </c>
      <c t="s">
        <v>27</v>
      </c>
    </row>
    <row r="2533" spans="1:5" ht="25.5">
      <c r="A2533" s="35" t="s">
        <v>58</v>
      </c>
      <c r="E2533" s="39" t="s">
        <v>4805</v>
      </c>
    </row>
    <row r="2534" spans="1:5" ht="12.75">
      <c r="A2534" s="35" t="s">
        <v>59</v>
      </c>
      <c r="E2534" s="40" t="s">
        <v>5</v>
      </c>
    </row>
    <row r="2535" spans="1:5" ht="12.75">
      <c r="A2535" t="s">
        <v>60</v>
      </c>
      <c r="E2535" s="39" t="s">
        <v>5</v>
      </c>
    </row>
    <row r="2536" spans="1:16" ht="12.75">
      <c r="A2536" t="s">
        <v>52</v>
      </c>
      <c s="34" t="s">
        <v>207</v>
      </c>
      <c s="34" t="s">
        <v>4806</v>
      </c>
      <c s="35" t="s">
        <v>5</v>
      </c>
      <c s="6" t="s">
        <v>4807</v>
      </c>
      <c s="36" t="s">
        <v>85</v>
      </c>
      <c s="37">
        <v>3</v>
      </c>
      <c s="36">
        <v>0</v>
      </c>
      <c s="36">
        <f>ROUND(G2536*H2536,6)</f>
      </c>
      <c r="L2536" s="38">
        <v>0</v>
      </c>
      <c s="32">
        <f>ROUND(ROUND(L2536,2)*ROUND(G2536,3),2)</f>
      </c>
      <c s="36" t="s">
        <v>4761</v>
      </c>
      <c>
        <f>(M2536*21)/100</f>
      </c>
      <c t="s">
        <v>27</v>
      </c>
    </row>
    <row r="2537" spans="1:5" ht="12.75">
      <c r="A2537" s="35" t="s">
        <v>58</v>
      </c>
      <c r="E2537" s="39" t="s">
        <v>4808</v>
      </c>
    </row>
    <row r="2538" spans="1:5" ht="12.75">
      <c r="A2538" s="35" t="s">
        <v>59</v>
      </c>
      <c r="E2538" s="40" t="s">
        <v>5</v>
      </c>
    </row>
    <row r="2539" spans="1:5" ht="12.75">
      <c r="A2539" t="s">
        <v>60</v>
      </c>
      <c r="E2539" s="39" t="s">
        <v>5</v>
      </c>
    </row>
    <row r="2540" spans="1:13" ht="12.75">
      <c r="A2540" t="s">
        <v>49</v>
      </c>
      <c r="C2540" s="31" t="s">
        <v>4809</v>
      </c>
      <c r="E2540" s="33" t="s">
        <v>4810</v>
      </c>
      <c r="J2540" s="32">
        <f>0</f>
      </c>
      <c s="32">
        <f>0</f>
      </c>
      <c s="32">
        <f>0+L2541+L2545+L2549+L2553+L2557+L2561+L2565+L2569+L2573+L2577+L2581+L2585+L2589</f>
      </c>
      <c s="32">
        <f>0+M2541+M2545+M2549+M2553+M2557+M2561+M2565+M2569+M2573+M2577+M2581+M2585+M2589</f>
      </c>
    </row>
    <row r="2541" spans="1:16" ht="12.75">
      <c r="A2541" t="s">
        <v>52</v>
      </c>
      <c s="34" t="s">
        <v>159</v>
      </c>
      <c s="34" t="s">
        <v>4811</v>
      </c>
      <c s="35" t="s">
        <v>5</v>
      </c>
      <c s="6" t="s">
        <v>4812</v>
      </c>
      <c s="36" t="s">
        <v>80</v>
      </c>
      <c s="37">
        <v>195</v>
      </c>
      <c s="36">
        <v>0</v>
      </c>
      <c s="36">
        <f>ROUND(G2541*H2541,6)</f>
      </c>
      <c r="L2541" s="38">
        <v>0</v>
      </c>
      <c s="32">
        <f>ROUND(ROUND(L2541,2)*ROUND(G2541,3),2)</f>
      </c>
      <c s="36" t="s">
        <v>4761</v>
      </c>
      <c>
        <f>(M2541*21)/100</f>
      </c>
      <c t="s">
        <v>27</v>
      </c>
    </row>
    <row r="2542" spans="1:5" ht="12.75">
      <c r="A2542" s="35" t="s">
        <v>58</v>
      </c>
      <c r="E2542" s="39" t="s">
        <v>4813</v>
      </c>
    </row>
    <row r="2543" spans="1:5" ht="12.75">
      <c r="A2543" s="35" t="s">
        <v>59</v>
      </c>
      <c r="E2543" s="40" t="s">
        <v>5</v>
      </c>
    </row>
    <row r="2544" spans="1:5" ht="12.75">
      <c r="A2544" t="s">
        <v>60</v>
      </c>
      <c r="E2544" s="39" t="s">
        <v>5</v>
      </c>
    </row>
    <row r="2545" spans="1:16" ht="12.75">
      <c r="A2545" t="s">
        <v>52</v>
      </c>
      <c s="34" t="s">
        <v>210</v>
      </c>
      <c s="34" t="s">
        <v>4814</v>
      </c>
      <c s="35" t="s">
        <v>5</v>
      </c>
      <c s="6" t="s">
        <v>4815</v>
      </c>
      <c s="36" t="s">
        <v>80</v>
      </c>
      <c s="37">
        <v>104</v>
      </c>
      <c s="36">
        <v>0</v>
      </c>
      <c s="36">
        <f>ROUND(G2545*H2545,6)</f>
      </c>
      <c r="L2545" s="38">
        <v>0</v>
      </c>
      <c s="32">
        <f>ROUND(ROUND(L2545,2)*ROUND(G2545,3),2)</f>
      </c>
      <c s="36" t="s">
        <v>4761</v>
      </c>
      <c>
        <f>(M2545*21)/100</f>
      </c>
      <c t="s">
        <v>27</v>
      </c>
    </row>
    <row r="2546" spans="1:5" ht="12.75">
      <c r="A2546" s="35" t="s">
        <v>58</v>
      </c>
      <c r="E2546" s="39" t="s">
        <v>4816</v>
      </c>
    </row>
    <row r="2547" spans="1:5" ht="12.75">
      <c r="A2547" s="35" t="s">
        <v>59</v>
      </c>
      <c r="E2547" s="40" t="s">
        <v>5</v>
      </c>
    </row>
    <row r="2548" spans="1:5" ht="12.75">
      <c r="A2548" t="s">
        <v>60</v>
      </c>
      <c r="E2548" s="39" t="s">
        <v>5</v>
      </c>
    </row>
    <row r="2549" spans="1:16" ht="12.75">
      <c r="A2549" t="s">
        <v>52</v>
      </c>
      <c s="34" t="s">
        <v>215</v>
      </c>
      <c s="34" t="s">
        <v>4817</v>
      </c>
      <c s="35" t="s">
        <v>5</v>
      </c>
      <c s="6" t="s">
        <v>4818</v>
      </c>
      <c s="36" t="s">
        <v>80</v>
      </c>
      <c s="37">
        <v>91</v>
      </c>
      <c s="36">
        <v>0</v>
      </c>
      <c s="36">
        <f>ROUND(G2549*H2549,6)</f>
      </c>
      <c r="L2549" s="38">
        <v>0</v>
      </c>
      <c s="32">
        <f>ROUND(ROUND(L2549,2)*ROUND(G2549,3),2)</f>
      </c>
      <c s="36" t="s">
        <v>4761</v>
      </c>
      <c>
        <f>(M2549*21)/100</f>
      </c>
      <c t="s">
        <v>27</v>
      </c>
    </row>
    <row r="2550" spans="1:5" ht="12.75">
      <c r="A2550" s="35" t="s">
        <v>58</v>
      </c>
      <c r="E2550" s="39" t="s">
        <v>4819</v>
      </c>
    </row>
    <row r="2551" spans="1:5" ht="12.75">
      <c r="A2551" s="35" t="s">
        <v>59</v>
      </c>
      <c r="E2551" s="40" t="s">
        <v>5</v>
      </c>
    </row>
    <row r="2552" spans="1:5" ht="12.75">
      <c r="A2552" t="s">
        <v>60</v>
      </c>
      <c r="E2552" s="39" t="s">
        <v>5</v>
      </c>
    </row>
    <row r="2553" spans="1:16" ht="12.75">
      <c r="A2553" t="s">
        <v>52</v>
      </c>
      <c s="34" t="s">
        <v>219</v>
      </c>
      <c s="34" t="s">
        <v>4820</v>
      </c>
      <c s="35" t="s">
        <v>5</v>
      </c>
      <c s="6" t="s">
        <v>4821</v>
      </c>
      <c s="36" t="s">
        <v>80</v>
      </c>
      <c s="37">
        <v>22</v>
      </c>
      <c s="36">
        <v>0</v>
      </c>
      <c s="36">
        <f>ROUND(G2553*H2553,6)</f>
      </c>
      <c r="L2553" s="38">
        <v>0</v>
      </c>
      <c s="32">
        <f>ROUND(ROUND(L2553,2)*ROUND(G2553,3),2)</f>
      </c>
      <c s="36" t="s">
        <v>4761</v>
      </c>
      <c>
        <f>(M2553*21)/100</f>
      </c>
      <c t="s">
        <v>27</v>
      </c>
    </row>
    <row r="2554" spans="1:5" ht="12.75">
      <c r="A2554" s="35" t="s">
        <v>58</v>
      </c>
      <c r="E2554" s="39" t="s">
        <v>4822</v>
      </c>
    </row>
    <row r="2555" spans="1:5" ht="12.75">
      <c r="A2555" s="35" t="s">
        <v>59</v>
      </c>
      <c r="E2555" s="40" t="s">
        <v>5</v>
      </c>
    </row>
    <row r="2556" spans="1:5" ht="12.75">
      <c r="A2556" t="s">
        <v>60</v>
      </c>
      <c r="E2556" s="39" t="s">
        <v>5</v>
      </c>
    </row>
    <row r="2557" spans="1:16" ht="12.75">
      <c r="A2557" t="s">
        <v>52</v>
      </c>
      <c s="34" t="s">
        <v>224</v>
      </c>
      <c s="34" t="s">
        <v>4823</v>
      </c>
      <c s="35" t="s">
        <v>5</v>
      </c>
      <c s="6" t="s">
        <v>4824</v>
      </c>
      <c s="36" t="s">
        <v>80</v>
      </c>
      <c s="37">
        <v>62</v>
      </c>
      <c s="36">
        <v>0</v>
      </c>
      <c s="36">
        <f>ROUND(G2557*H2557,6)</f>
      </c>
      <c r="L2557" s="38">
        <v>0</v>
      </c>
      <c s="32">
        <f>ROUND(ROUND(L2557,2)*ROUND(G2557,3),2)</f>
      </c>
      <c s="36" t="s">
        <v>4761</v>
      </c>
      <c>
        <f>(M2557*21)/100</f>
      </c>
      <c t="s">
        <v>27</v>
      </c>
    </row>
    <row r="2558" spans="1:5" ht="12.75">
      <c r="A2558" s="35" t="s">
        <v>58</v>
      </c>
      <c r="E2558" s="39" t="s">
        <v>4825</v>
      </c>
    </row>
    <row r="2559" spans="1:5" ht="12.75">
      <c r="A2559" s="35" t="s">
        <v>59</v>
      </c>
      <c r="E2559" s="40" t="s">
        <v>5</v>
      </c>
    </row>
    <row r="2560" spans="1:5" ht="12.75">
      <c r="A2560" t="s">
        <v>60</v>
      </c>
      <c r="E2560" s="39" t="s">
        <v>5</v>
      </c>
    </row>
    <row r="2561" spans="1:16" ht="12.75">
      <c r="A2561" t="s">
        <v>52</v>
      </c>
      <c s="34" t="s">
        <v>228</v>
      </c>
      <c s="34" t="s">
        <v>4826</v>
      </c>
      <c s="35" t="s">
        <v>5</v>
      </c>
      <c s="6" t="s">
        <v>4827</v>
      </c>
      <c s="36" t="s">
        <v>80</v>
      </c>
      <c s="37">
        <v>53</v>
      </c>
      <c s="36">
        <v>0</v>
      </c>
      <c s="36">
        <f>ROUND(G2561*H2561,6)</f>
      </c>
      <c r="L2561" s="38">
        <v>0</v>
      </c>
      <c s="32">
        <f>ROUND(ROUND(L2561,2)*ROUND(G2561,3),2)</f>
      </c>
      <c s="36" t="s">
        <v>4828</v>
      </c>
      <c>
        <f>(M2561*21)/100</f>
      </c>
      <c t="s">
        <v>27</v>
      </c>
    </row>
    <row r="2562" spans="1:5" ht="12.75">
      <c r="A2562" s="35" t="s">
        <v>58</v>
      </c>
      <c r="E2562" s="39" t="s">
        <v>4829</v>
      </c>
    </row>
    <row r="2563" spans="1:5" ht="12.75">
      <c r="A2563" s="35" t="s">
        <v>59</v>
      </c>
      <c r="E2563" s="40" t="s">
        <v>5</v>
      </c>
    </row>
    <row r="2564" spans="1:5" ht="12.75">
      <c r="A2564" t="s">
        <v>60</v>
      </c>
      <c r="E2564" s="39" t="s">
        <v>5</v>
      </c>
    </row>
    <row r="2565" spans="1:16" ht="12.75">
      <c r="A2565" t="s">
        <v>52</v>
      </c>
      <c s="34" t="s">
        <v>232</v>
      </c>
      <c s="34" t="s">
        <v>4830</v>
      </c>
      <c s="35" t="s">
        <v>5</v>
      </c>
      <c s="6" t="s">
        <v>4831</v>
      </c>
      <c s="36" t="s">
        <v>80</v>
      </c>
      <c s="37">
        <v>55</v>
      </c>
      <c s="36">
        <v>0</v>
      </c>
      <c s="36">
        <f>ROUND(G2565*H2565,6)</f>
      </c>
      <c r="L2565" s="38">
        <v>0</v>
      </c>
      <c s="32">
        <f>ROUND(ROUND(L2565,2)*ROUND(G2565,3),2)</f>
      </c>
      <c s="36" t="s">
        <v>4828</v>
      </c>
      <c>
        <f>(M2565*21)/100</f>
      </c>
      <c t="s">
        <v>27</v>
      </c>
    </row>
    <row r="2566" spans="1:5" ht="12.75">
      <c r="A2566" s="35" t="s">
        <v>58</v>
      </c>
      <c r="E2566" s="39" t="s">
        <v>4832</v>
      </c>
    </row>
    <row r="2567" spans="1:5" ht="12.75">
      <c r="A2567" s="35" t="s">
        <v>59</v>
      </c>
      <c r="E2567" s="40" t="s">
        <v>5</v>
      </c>
    </row>
    <row r="2568" spans="1:5" ht="12.75">
      <c r="A2568" t="s">
        <v>60</v>
      </c>
      <c r="E2568" s="39" t="s">
        <v>5</v>
      </c>
    </row>
    <row r="2569" spans="1:16" ht="12.75">
      <c r="A2569" t="s">
        <v>52</v>
      </c>
      <c s="34" t="s">
        <v>236</v>
      </c>
      <c s="34" t="s">
        <v>4833</v>
      </c>
      <c s="35" t="s">
        <v>5</v>
      </c>
      <c s="6" t="s">
        <v>4834</v>
      </c>
      <c s="36" t="s">
        <v>80</v>
      </c>
      <c s="37">
        <v>39</v>
      </c>
      <c s="36">
        <v>0</v>
      </c>
      <c s="36">
        <f>ROUND(G2569*H2569,6)</f>
      </c>
      <c r="L2569" s="38">
        <v>0</v>
      </c>
      <c s="32">
        <f>ROUND(ROUND(L2569,2)*ROUND(G2569,3),2)</f>
      </c>
      <c s="36" t="s">
        <v>4828</v>
      </c>
      <c>
        <f>(M2569*21)/100</f>
      </c>
      <c t="s">
        <v>27</v>
      </c>
    </row>
    <row r="2570" spans="1:5" ht="12.75">
      <c r="A2570" s="35" t="s">
        <v>58</v>
      </c>
      <c r="E2570" s="39" t="s">
        <v>4835</v>
      </c>
    </row>
    <row r="2571" spans="1:5" ht="12.75">
      <c r="A2571" s="35" t="s">
        <v>59</v>
      </c>
      <c r="E2571" s="40" t="s">
        <v>5</v>
      </c>
    </row>
    <row r="2572" spans="1:5" ht="12.75">
      <c r="A2572" t="s">
        <v>60</v>
      </c>
      <c r="E2572" s="39" t="s">
        <v>5</v>
      </c>
    </row>
    <row r="2573" spans="1:16" ht="12.75">
      <c r="A2573" t="s">
        <v>52</v>
      </c>
      <c s="34" t="s">
        <v>167</v>
      </c>
      <c s="34" t="s">
        <v>4836</v>
      </c>
      <c s="35" t="s">
        <v>5</v>
      </c>
      <c s="6" t="s">
        <v>4837</v>
      </c>
      <c s="36" t="s">
        <v>373</v>
      </c>
      <c s="37">
        <v>1</v>
      </c>
      <c s="36">
        <v>0</v>
      </c>
      <c s="36">
        <f>ROUND(G2573*H2573,6)</f>
      </c>
      <c r="L2573" s="38">
        <v>0</v>
      </c>
      <c s="32">
        <f>ROUND(ROUND(L2573,2)*ROUND(G2573,3),2)</f>
      </c>
      <c s="36" t="s">
        <v>350</v>
      </c>
      <c>
        <f>(M2573*21)/100</f>
      </c>
      <c t="s">
        <v>27</v>
      </c>
    </row>
    <row r="2574" spans="1:5" ht="12.75">
      <c r="A2574" s="35" t="s">
        <v>58</v>
      </c>
      <c r="E2574" s="39" t="s">
        <v>4837</v>
      </c>
    </row>
    <row r="2575" spans="1:5" ht="12.75">
      <c r="A2575" s="35" t="s">
        <v>59</v>
      </c>
      <c r="E2575" s="40" t="s">
        <v>5</v>
      </c>
    </row>
    <row r="2576" spans="1:5" ht="12.75">
      <c r="A2576" t="s">
        <v>60</v>
      </c>
      <c r="E2576" s="39" t="s">
        <v>5</v>
      </c>
    </row>
    <row r="2577" spans="1:16" ht="12.75">
      <c r="A2577" t="s">
        <v>52</v>
      </c>
      <c s="34" t="s">
        <v>3005</v>
      </c>
      <c s="34" t="s">
        <v>4838</v>
      </c>
      <c s="35" t="s">
        <v>5</v>
      </c>
      <c s="6" t="s">
        <v>4839</v>
      </c>
      <c s="36" t="s">
        <v>3359</v>
      </c>
      <c s="37">
        <v>1</v>
      </c>
      <c s="36">
        <v>0</v>
      </c>
      <c s="36">
        <f>ROUND(G2577*H2577,6)</f>
      </c>
      <c r="L2577" s="38">
        <v>0</v>
      </c>
      <c s="32">
        <f>ROUND(ROUND(L2577,2)*ROUND(G2577,3),2)</f>
      </c>
      <c s="36" t="s">
        <v>350</v>
      </c>
      <c>
        <f>(M2577*21)/100</f>
      </c>
      <c t="s">
        <v>27</v>
      </c>
    </row>
    <row r="2578" spans="1:5" ht="12.75">
      <c r="A2578" s="35" t="s">
        <v>58</v>
      </c>
      <c r="E2578" s="39" t="s">
        <v>4839</v>
      </c>
    </row>
    <row r="2579" spans="1:5" ht="12.75">
      <c r="A2579" s="35" t="s">
        <v>59</v>
      </c>
      <c r="E2579" s="40" t="s">
        <v>5</v>
      </c>
    </row>
    <row r="2580" spans="1:5" ht="12.75">
      <c r="A2580" t="s">
        <v>60</v>
      </c>
      <c r="E2580" s="39" t="s">
        <v>5</v>
      </c>
    </row>
    <row r="2581" spans="1:16" ht="25.5">
      <c r="A2581" t="s">
        <v>52</v>
      </c>
      <c s="34" t="s">
        <v>3037</v>
      </c>
      <c s="34" t="s">
        <v>4840</v>
      </c>
      <c s="35" t="s">
        <v>5</v>
      </c>
      <c s="6" t="s">
        <v>4841</v>
      </c>
      <c s="36" t="s">
        <v>3359</v>
      </c>
      <c s="37">
        <v>1</v>
      </c>
      <c s="36">
        <v>0</v>
      </c>
      <c s="36">
        <f>ROUND(G2581*H2581,6)</f>
      </c>
      <c r="L2581" s="38">
        <v>0</v>
      </c>
      <c s="32">
        <f>ROUND(ROUND(L2581,2)*ROUND(G2581,3),2)</f>
      </c>
      <c s="36" t="s">
        <v>350</v>
      </c>
      <c>
        <f>(M2581*21)/100</f>
      </c>
      <c t="s">
        <v>27</v>
      </c>
    </row>
    <row r="2582" spans="1:5" ht="25.5">
      <c r="A2582" s="35" t="s">
        <v>58</v>
      </c>
      <c r="E2582" s="39" t="s">
        <v>4841</v>
      </c>
    </row>
    <row r="2583" spans="1:5" ht="12.75">
      <c r="A2583" s="35" t="s">
        <v>59</v>
      </c>
      <c r="E2583" s="40" t="s">
        <v>5</v>
      </c>
    </row>
    <row r="2584" spans="1:5" ht="12.75">
      <c r="A2584" t="s">
        <v>60</v>
      </c>
      <c r="E2584" s="39" t="s">
        <v>5</v>
      </c>
    </row>
    <row r="2585" spans="1:16" ht="12.75">
      <c r="A2585" t="s">
        <v>52</v>
      </c>
      <c s="34" t="s">
        <v>3042</v>
      </c>
      <c s="34" t="s">
        <v>4842</v>
      </c>
      <c s="35" t="s">
        <v>5</v>
      </c>
      <c s="6" t="s">
        <v>4843</v>
      </c>
      <c s="36" t="s">
        <v>349</v>
      </c>
      <c s="37">
        <v>2</v>
      </c>
      <c s="36">
        <v>0</v>
      </c>
      <c s="36">
        <f>ROUND(G2585*H2585,6)</f>
      </c>
      <c r="L2585" s="38">
        <v>0</v>
      </c>
      <c s="32">
        <f>ROUND(ROUND(L2585,2)*ROUND(G2585,3),2)</f>
      </c>
      <c s="36" t="s">
        <v>350</v>
      </c>
      <c>
        <f>(M2585*21)/100</f>
      </c>
      <c t="s">
        <v>27</v>
      </c>
    </row>
    <row r="2586" spans="1:5" ht="12.75">
      <c r="A2586" s="35" t="s">
        <v>58</v>
      </c>
      <c r="E2586" s="39" t="s">
        <v>4843</v>
      </c>
    </row>
    <row r="2587" spans="1:5" ht="12.75">
      <c r="A2587" s="35" t="s">
        <v>59</v>
      </c>
      <c r="E2587" s="40" t="s">
        <v>5</v>
      </c>
    </row>
    <row r="2588" spans="1:5" ht="12.75">
      <c r="A2588" t="s">
        <v>60</v>
      </c>
      <c r="E2588" s="39" t="s">
        <v>5</v>
      </c>
    </row>
    <row r="2589" spans="1:16" ht="12.75">
      <c r="A2589" t="s">
        <v>52</v>
      </c>
      <c s="34" t="s">
        <v>3047</v>
      </c>
      <c s="34" t="s">
        <v>4844</v>
      </c>
      <c s="35" t="s">
        <v>5</v>
      </c>
      <c s="6" t="s">
        <v>4845</v>
      </c>
      <c s="36" t="s">
        <v>3359</v>
      </c>
      <c s="37">
        <v>1</v>
      </c>
      <c s="36">
        <v>0</v>
      </c>
      <c s="36">
        <f>ROUND(G2589*H2589,6)</f>
      </c>
      <c r="L2589" s="38">
        <v>0</v>
      </c>
      <c s="32">
        <f>ROUND(ROUND(L2589,2)*ROUND(G2589,3),2)</f>
      </c>
      <c s="36" t="s">
        <v>350</v>
      </c>
      <c>
        <f>(M2589*21)/100</f>
      </c>
      <c t="s">
        <v>27</v>
      </c>
    </row>
    <row r="2590" spans="1:5" ht="12.75">
      <c r="A2590" s="35" t="s">
        <v>58</v>
      </c>
      <c r="E2590" s="39" t="s">
        <v>4845</v>
      </c>
    </row>
    <row r="2591" spans="1:5" ht="12.75">
      <c r="A2591" s="35" t="s">
        <v>59</v>
      </c>
      <c r="E2591" s="40" t="s">
        <v>5</v>
      </c>
    </row>
    <row r="2592" spans="1:5" ht="12.75">
      <c r="A2592" t="s">
        <v>60</v>
      </c>
      <c r="E2592" s="39" t="s">
        <v>5</v>
      </c>
    </row>
    <row r="2593" spans="1:13" ht="12.75">
      <c r="A2593" t="s">
        <v>49</v>
      </c>
      <c r="C2593" s="31" t="s">
        <v>4846</v>
      </c>
      <c r="E2593" s="33" t="s">
        <v>4847</v>
      </c>
      <c r="J2593" s="32">
        <f>0</f>
      </c>
      <c s="32">
        <f>0</f>
      </c>
      <c s="32">
        <f>0+L2594+L2598+L2602+L2606+L2610+L2614+L2618+L2622+L2626+L2630+L2634+L2638+L2642+L2646+L2650+L2654+L2658+L2662+L2666+L2670+L2674+L2678+L2682+L2686+L2690+L2694</f>
      </c>
      <c s="32">
        <f>0+M2594+M2598+M2602+M2606+M2610+M2614+M2618+M2622+M2626+M2630+M2634+M2638+M2642+M2646+M2650+M2654+M2658+M2662+M2666+M2670+M2674+M2678+M2682+M2686+M2690+M2694</f>
      </c>
    </row>
    <row r="2594" spans="1:16" ht="12.75">
      <c r="A2594" t="s">
        <v>52</v>
      </c>
      <c s="34" t="s">
        <v>240</v>
      </c>
      <c s="34" t="s">
        <v>4848</v>
      </c>
      <c s="35" t="s">
        <v>5</v>
      </c>
      <c s="6" t="s">
        <v>4849</v>
      </c>
      <c s="36" t="s">
        <v>349</v>
      </c>
      <c s="37">
        <v>50</v>
      </c>
      <c s="36">
        <v>0</v>
      </c>
      <c s="36">
        <f>ROUND(G2594*H2594,6)</f>
      </c>
      <c r="L2594" s="38">
        <v>0</v>
      </c>
      <c s="32">
        <f>ROUND(ROUND(L2594,2)*ROUND(G2594,3),2)</f>
      </c>
      <c s="36" t="s">
        <v>350</v>
      </c>
      <c>
        <f>(M2594*21)/100</f>
      </c>
      <c t="s">
        <v>27</v>
      </c>
    </row>
    <row r="2595" spans="1:5" ht="12.75">
      <c r="A2595" s="35" t="s">
        <v>58</v>
      </c>
      <c r="E2595" s="39" t="s">
        <v>4849</v>
      </c>
    </row>
    <row r="2596" spans="1:5" ht="12.75">
      <c r="A2596" s="35" t="s">
        <v>59</v>
      </c>
      <c r="E2596" s="40" t="s">
        <v>5</v>
      </c>
    </row>
    <row r="2597" spans="1:5" ht="12.75">
      <c r="A2597" t="s">
        <v>60</v>
      </c>
      <c r="E2597" s="39" t="s">
        <v>5</v>
      </c>
    </row>
    <row r="2598" spans="1:16" ht="12.75">
      <c r="A2598" t="s">
        <v>52</v>
      </c>
      <c s="34" t="s">
        <v>244</v>
      </c>
      <c s="34" t="s">
        <v>4850</v>
      </c>
      <c s="35" t="s">
        <v>5</v>
      </c>
      <c s="6" t="s">
        <v>4851</v>
      </c>
      <c s="36" t="s">
        <v>349</v>
      </c>
      <c s="37">
        <v>30</v>
      </c>
      <c s="36">
        <v>0</v>
      </c>
      <c s="36">
        <f>ROUND(G2598*H2598,6)</f>
      </c>
      <c r="L2598" s="38">
        <v>0</v>
      </c>
      <c s="32">
        <f>ROUND(ROUND(L2598,2)*ROUND(G2598,3),2)</f>
      </c>
      <c s="36" t="s">
        <v>350</v>
      </c>
      <c>
        <f>(M2598*21)/100</f>
      </c>
      <c t="s">
        <v>27</v>
      </c>
    </row>
    <row r="2599" spans="1:5" ht="12.75">
      <c r="A2599" s="35" t="s">
        <v>58</v>
      </c>
      <c r="E2599" s="39" t="s">
        <v>4851</v>
      </c>
    </row>
    <row r="2600" spans="1:5" ht="12.75">
      <c r="A2600" s="35" t="s">
        <v>59</v>
      </c>
      <c r="E2600" s="40" t="s">
        <v>5</v>
      </c>
    </row>
    <row r="2601" spans="1:5" ht="12.75">
      <c r="A2601" t="s">
        <v>60</v>
      </c>
      <c r="E2601" s="39" t="s">
        <v>5</v>
      </c>
    </row>
    <row r="2602" spans="1:16" ht="12.75">
      <c r="A2602" t="s">
        <v>52</v>
      </c>
      <c s="34" t="s">
        <v>247</v>
      </c>
      <c s="34" t="s">
        <v>4852</v>
      </c>
      <c s="35" t="s">
        <v>5</v>
      </c>
      <c s="6" t="s">
        <v>4853</v>
      </c>
      <c s="36" t="s">
        <v>349</v>
      </c>
      <c s="37">
        <v>1</v>
      </c>
      <c s="36">
        <v>0</v>
      </c>
      <c s="36">
        <f>ROUND(G2602*H2602,6)</f>
      </c>
      <c r="L2602" s="38">
        <v>0</v>
      </c>
      <c s="32">
        <f>ROUND(ROUND(L2602,2)*ROUND(G2602,3),2)</f>
      </c>
      <c s="36" t="s">
        <v>350</v>
      </c>
      <c>
        <f>(M2602*21)/100</f>
      </c>
      <c t="s">
        <v>27</v>
      </c>
    </row>
    <row r="2603" spans="1:5" ht="12.75">
      <c r="A2603" s="35" t="s">
        <v>58</v>
      </c>
      <c r="E2603" s="39" t="s">
        <v>4853</v>
      </c>
    </row>
    <row r="2604" spans="1:5" ht="12.75">
      <c r="A2604" s="35" t="s">
        <v>59</v>
      </c>
      <c r="E2604" s="40" t="s">
        <v>5</v>
      </c>
    </row>
    <row r="2605" spans="1:5" ht="12.75">
      <c r="A2605" t="s">
        <v>60</v>
      </c>
      <c r="E2605" s="39" t="s">
        <v>5</v>
      </c>
    </row>
    <row r="2606" spans="1:16" ht="12.75">
      <c r="A2606" t="s">
        <v>52</v>
      </c>
      <c s="34" t="s">
        <v>251</v>
      </c>
      <c s="34" t="s">
        <v>4854</v>
      </c>
      <c s="35" t="s">
        <v>5</v>
      </c>
      <c s="6" t="s">
        <v>4855</v>
      </c>
      <c s="36" t="s">
        <v>85</v>
      </c>
      <c s="37">
        <v>12</v>
      </c>
      <c s="36">
        <v>0</v>
      </c>
      <c s="36">
        <f>ROUND(G2606*H2606,6)</f>
      </c>
      <c r="L2606" s="38">
        <v>0</v>
      </c>
      <c s="32">
        <f>ROUND(ROUND(L2606,2)*ROUND(G2606,3),2)</f>
      </c>
      <c s="36" t="s">
        <v>3341</v>
      </c>
      <c>
        <f>(M2606*21)/100</f>
      </c>
      <c t="s">
        <v>27</v>
      </c>
    </row>
    <row r="2607" spans="1:5" ht="12.75">
      <c r="A2607" s="35" t="s">
        <v>58</v>
      </c>
      <c r="E2607" s="39" t="s">
        <v>4856</v>
      </c>
    </row>
    <row r="2608" spans="1:5" ht="12.75">
      <c r="A2608" s="35" t="s">
        <v>59</v>
      </c>
      <c r="E2608" s="40" t="s">
        <v>5</v>
      </c>
    </row>
    <row r="2609" spans="1:5" ht="12.75">
      <c r="A2609" t="s">
        <v>60</v>
      </c>
      <c r="E2609" s="39" t="s">
        <v>5</v>
      </c>
    </row>
    <row r="2610" spans="1:16" ht="12.75">
      <c r="A2610" t="s">
        <v>52</v>
      </c>
      <c s="34" t="s">
        <v>255</v>
      </c>
      <c s="34" t="s">
        <v>4857</v>
      </c>
      <c s="35" t="s">
        <v>5</v>
      </c>
      <c s="6" t="s">
        <v>4858</v>
      </c>
      <c s="36" t="s">
        <v>85</v>
      </c>
      <c s="37">
        <v>10</v>
      </c>
      <c s="36">
        <v>0</v>
      </c>
      <c s="36">
        <f>ROUND(G2610*H2610,6)</f>
      </c>
      <c r="L2610" s="38">
        <v>0</v>
      </c>
      <c s="32">
        <f>ROUND(ROUND(L2610,2)*ROUND(G2610,3),2)</f>
      </c>
      <c s="36" t="s">
        <v>350</v>
      </c>
      <c>
        <f>(M2610*21)/100</f>
      </c>
      <c t="s">
        <v>27</v>
      </c>
    </row>
    <row r="2611" spans="1:5" ht="12.75">
      <c r="A2611" s="35" t="s">
        <v>58</v>
      </c>
      <c r="E2611" s="39" t="s">
        <v>4859</v>
      </c>
    </row>
    <row r="2612" spans="1:5" ht="12.75">
      <c r="A2612" s="35" t="s">
        <v>59</v>
      </c>
      <c r="E2612" s="40" t="s">
        <v>5</v>
      </c>
    </row>
    <row r="2613" spans="1:5" ht="12.75">
      <c r="A2613" t="s">
        <v>60</v>
      </c>
      <c r="E2613" s="39" t="s">
        <v>5</v>
      </c>
    </row>
    <row r="2614" spans="1:16" ht="12.75">
      <c r="A2614" t="s">
        <v>52</v>
      </c>
      <c s="34" t="s">
        <v>259</v>
      </c>
      <c s="34" t="s">
        <v>4860</v>
      </c>
      <c s="35" t="s">
        <v>5</v>
      </c>
      <c s="6" t="s">
        <v>4861</v>
      </c>
      <c s="36" t="s">
        <v>349</v>
      </c>
      <c s="37">
        <v>7</v>
      </c>
      <c s="36">
        <v>0</v>
      </c>
      <c s="36">
        <f>ROUND(G2614*H2614,6)</f>
      </c>
      <c r="L2614" s="38">
        <v>0</v>
      </c>
      <c s="32">
        <f>ROUND(ROUND(L2614,2)*ROUND(G2614,3),2)</f>
      </c>
      <c s="36" t="s">
        <v>350</v>
      </c>
      <c>
        <f>(M2614*21)/100</f>
      </c>
      <c t="s">
        <v>27</v>
      </c>
    </row>
    <row r="2615" spans="1:5" ht="12.75">
      <c r="A2615" s="35" t="s">
        <v>58</v>
      </c>
      <c r="E2615" s="39" t="s">
        <v>4861</v>
      </c>
    </row>
    <row r="2616" spans="1:5" ht="12.75">
      <c r="A2616" s="35" t="s">
        <v>59</v>
      </c>
      <c r="E2616" s="40" t="s">
        <v>5</v>
      </c>
    </row>
    <row r="2617" spans="1:5" ht="12.75">
      <c r="A2617" t="s">
        <v>60</v>
      </c>
      <c r="E2617" s="39" t="s">
        <v>5</v>
      </c>
    </row>
    <row r="2618" spans="1:16" ht="12.75">
      <c r="A2618" t="s">
        <v>52</v>
      </c>
      <c s="34" t="s">
        <v>369</v>
      </c>
      <c s="34" t="s">
        <v>4862</v>
      </c>
      <c s="35" t="s">
        <v>5</v>
      </c>
      <c s="6" t="s">
        <v>4863</v>
      </c>
      <c s="36" t="s">
        <v>373</v>
      </c>
      <c s="37">
        <v>0.2</v>
      </c>
      <c s="36">
        <v>0</v>
      </c>
      <c s="36">
        <f>ROUND(G2618*H2618,6)</f>
      </c>
      <c r="L2618" s="38">
        <v>0</v>
      </c>
      <c s="32">
        <f>ROUND(ROUND(L2618,2)*ROUND(G2618,3),2)</f>
      </c>
      <c s="36" t="s">
        <v>350</v>
      </c>
      <c>
        <f>(M2618*21)/100</f>
      </c>
      <c t="s">
        <v>27</v>
      </c>
    </row>
    <row r="2619" spans="1:5" ht="12.75">
      <c r="A2619" s="35" t="s">
        <v>58</v>
      </c>
      <c r="E2619" s="39" t="s">
        <v>4863</v>
      </c>
    </row>
    <row r="2620" spans="1:5" ht="12.75">
      <c r="A2620" s="35" t="s">
        <v>59</v>
      </c>
      <c r="E2620" s="40" t="s">
        <v>5</v>
      </c>
    </row>
    <row r="2621" spans="1:5" ht="12.75">
      <c r="A2621" t="s">
        <v>60</v>
      </c>
      <c r="E2621" s="39" t="s">
        <v>5</v>
      </c>
    </row>
    <row r="2622" spans="1:16" ht="25.5">
      <c r="A2622" t="s">
        <v>52</v>
      </c>
      <c s="34" t="s">
        <v>3052</v>
      </c>
      <c s="34" t="s">
        <v>4864</v>
      </c>
      <c s="35" t="s">
        <v>5</v>
      </c>
      <c s="6" t="s">
        <v>4865</v>
      </c>
      <c s="36" t="s">
        <v>3359</v>
      </c>
      <c s="37">
        <v>1</v>
      </c>
      <c s="36">
        <v>0</v>
      </c>
      <c s="36">
        <f>ROUND(G2622*H2622,6)</f>
      </c>
      <c r="L2622" s="38">
        <v>0</v>
      </c>
      <c s="32">
        <f>ROUND(ROUND(L2622,2)*ROUND(G2622,3),2)</f>
      </c>
      <c s="36" t="s">
        <v>350</v>
      </c>
      <c>
        <f>(M2622*21)/100</f>
      </c>
      <c t="s">
        <v>27</v>
      </c>
    </row>
    <row r="2623" spans="1:5" ht="25.5">
      <c r="A2623" s="35" t="s">
        <v>58</v>
      </c>
      <c r="E2623" s="39" t="s">
        <v>4865</v>
      </c>
    </row>
    <row r="2624" spans="1:5" ht="12.75">
      <c r="A2624" s="35" t="s">
        <v>59</v>
      </c>
      <c r="E2624" s="40" t="s">
        <v>5</v>
      </c>
    </row>
    <row r="2625" spans="1:5" ht="12.75">
      <c r="A2625" t="s">
        <v>60</v>
      </c>
      <c r="E2625" s="39" t="s">
        <v>5</v>
      </c>
    </row>
    <row r="2626" spans="1:16" ht="12.75">
      <c r="A2626" t="s">
        <v>52</v>
      </c>
      <c s="34" t="s">
        <v>3056</v>
      </c>
      <c s="34" t="s">
        <v>4866</v>
      </c>
      <c s="35" t="s">
        <v>5</v>
      </c>
      <c s="6" t="s">
        <v>4867</v>
      </c>
      <c s="36" t="s">
        <v>349</v>
      </c>
      <c s="37">
        <v>1</v>
      </c>
      <c s="36">
        <v>0</v>
      </c>
      <c s="36">
        <f>ROUND(G2626*H2626,6)</f>
      </c>
      <c r="L2626" s="38">
        <v>0</v>
      </c>
      <c s="32">
        <f>ROUND(ROUND(L2626,2)*ROUND(G2626,3),2)</f>
      </c>
      <c s="36" t="s">
        <v>350</v>
      </c>
      <c>
        <f>(M2626*21)/100</f>
      </c>
      <c t="s">
        <v>27</v>
      </c>
    </row>
    <row r="2627" spans="1:5" ht="12.75">
      <c r="A2627" s="35" t="s">
        <v>58</v>
      </c>
      <c r="E2627" s="39" t="s">
        <v>4867</v>
      </c>
    </row>
    <row r="2628" spans="1:5" ht="12.75">
      <c r="A2628" s="35" t="s">
        <v>59</v>
      </c>
      <c r="E2628" s="40" t="s">
        <v>5</v>
      </c>
    </row>
    <row r="2629" spans="1:5" ht="12.75">
      <c r="A2629" t="s">
        <v>60</v>
      </c>
      <c r="E2629" s="39" t="s">
        <v>5</v>
      </c>
    </row>
    <row r="2630" spans="1:16" ht="12.75">
      <c r="A2630" t="s">
        <v>52</v>
      </c>
      <c s="34" t="s">
        <v>3061</v>
      </c>
      <c s="34" t="s">
        <v>4868</v>
      </c>
      <c s="35" t="s">
        <v>5</v>
      </c>
      <c s="6" t="s">
        <v>4869</v>
      </c>
      <c s="36" t="s">
        <v>349</v>
      </c>
      <c s="37">
        <v>3</v>
      </c>
      <c s="36">
        <v>0</v>
      </c>
      <c s="36">
        <f>ROUND(G2630*H2630,6)</f>
      </c>
      <c r="L2630" s="38">
        <v>0</v>
      </c>
      <c s="32">
        <f>ROUND(ROUND(L2630,2)*ROUND(G2630,3),2)</f>
      </c>
      <c s="36" t="s">
        <v>350</v>
      </c>
      <c>
        <f>(M2630*21)/100</f>
      </c>
      <c t="s">
        <v>27</v>
      </c>
    </row>
    <row r="2631" spans="1:5" ht="12.75">
      <c r="A2631" s="35" t="s">
        <v>58</v>
      </c>
      <c r="E2631" s="39" t="s">
        <v>4869</v>
      </c>
    </row>
    <row r="2632" spans="1:5" ht="12.75">
      <c r="A2632" s="35" t="s">
        <v>59</v>
      </c>
      <c r="E2632" s="40" t="s">
        <v>5</v>
      </c>
    </row>
    <row r="2633" spans="1:5" ht="12.75">
      <c r="A2633" t="s">
        <v>60</v>
      </c>
      <c r="E2633" s="39" t="s">
        <v>5</v>
      </c>
    </row>
    <row r="2634" spans="1:16" ht="12.75">
      <c r="A2634" t="s">
        <v>52</v>
      </c>
      <c s="34" t="s">
        <v>3065</v>
      </c>
      <c s="34" t="s">
        <v>4870</v>
      </c>
      <c s="35" t="s">
        <v>5</v>
      </c>
      <c s="6" t="s">
        <v>4871</v>
      </c>
      <c s="36" t="s">
        <v>349</v>
      </c>
      <c s="37">
        <v>7</v>
      </c>
      <c s="36">
        <v>0</v>
      </c>
      <c s="36">
        <f>ROUND(G2634*H2634,6)</f>
      </c>
      <c r="L2634" s="38">
        <v>0</v>
      </c>
      <c s="32">
        <f>ROUND(ROUND(L2634,2)*ROUND(G2634,3),2)</f>
      </c>
      <c s="36" t="s">
        <v>350</v>
      </c>
      <c>
        <f>(M2634*21)/100</f>
      </c>
      <c t="s">
        <v>27</v>
      </c>
    </row>
    <row r="2635" spans="1:5" ht="12.75">
      <c r="A2635" s="35" t="s">
        <v>58</v>
      </c>
      <c r="E2635" s="39" t="s">
        <v>4871</v>
      </c>
    </row>
    <row r="2636" spans="1:5" ht="12.75">
      <c r="A2636" s="35" t="s">
        <v>59</v>
      </c>
      <c r="E2636" s="40" t="s">
        <v>5</v>
      </c>
    </row>
    <row r="2637" spans="1:5" ht="12.75">
      <c r="A2637" t="s">
        <v>60</v>
      </c>
      <c r="E2637" s="39" t="s">
        <v>5</v>
      </c>
    </row>
    <row r="2638" spans="1:16" ht="12.75">
      <c r="A2638" t="s">
        <v>52</v>
      </c>
      <c s="34" t="s">
        <v>3069</v>
      </c>
      <c s="34" t="s">
        <v>4872</v>
      </c>
      <c s="35" t="s">
        <v>5</v>
      </c>
      <c s="6" t="s">
        <v>4873</v>
      </c>
      <c s="36" t="s">
        <v>349</v>
      </c>
      <c s="37">
        <v>6</v>
      </c>
      <c s="36">
        <v>0</v>
      </c>
      <c s="36">
        <f>ROUND(G2638*H2638,6)</f>
      </c>
      <c r="L2638" s="38">
        <v>0</v>
      </c>
      <c s="32">
        <f>ROUND(ROUND(L2638,2)*ROUND(G2638,3),2)</f>
      </c>
      <c s="36" t="s">
        <v>350</v>
      </c>
      <c>
        <f>(M2638*21)/100</f>
      </c>
      <c t="s">
        <v>27</v>
      </c>
    </row>
    <row r="2639" spans="1:5" ht="12.75">
      <c r="A2639" s="35" t="s">
        <v>58</v>
      </c>
      <c r="E2639" s="39" t="s">
        <v>4873</v>
      </c>
    </row>
    <row r="2640" spans="1:5" ht="12.75">
      <c r="A2640" s="35" t="s">
        <v>59</v>
      </c>
      <c r="E2640" s="40" t="s">
        <v>5</v>
      </c>
    </row>
    <row r="2641" spans="1:5" ht="12.75">
      <c r="A2641" t="s">
        <v>60</v>
      </c>
      <c r="E2641" s="39" t="s">
        <v>5</v>
      </c>
    </row>
    <row r="2642" spans="1:16" ht="12.75">
      <c r="A2642" t="s">
        <v>52</v>
      </c>
      <c s="34" t="s">
        <v>3074</v>
      </c>
      <c s="34" t="s">
        <v>4874</v>
      </c>
      <c s="35" t="s">
        <v>5</v>
      </c>
      <c s="6" t="s">
        <v>4875</v>
      </c>
      <c s="36" t="s">
        <v>349</v>
      </c>
      <c s="37">
        <v>2</v>
      </c>
      <c s="36">
        <v>0</v>
      </c>
      <c s="36">
        <f>ROUND(G2642*H2642,6)</f>
      </c>
      <c r="L2642" s="38">
        <v>0</v>
      </c>
      <c s="32">
        <f>ROUND(ROUND(L2642,2)*ROUND(G2642,3),2)</f>
      </c>
      <c s="36" t="s">
        <v>350</v>
      </c>
      <c>
        <f>(M2642*21)/100</f>
      </c>
      <c t="s">
        <v>27</v>
      </c>
    </row>
    <row r="2643" spans="1:5" ht="12.75">
      <c r="A2643" s="35" t="s">
        <v>58</v>
      </c>
      <c r="E2643" s="39" t="s">
        <v>4875</v>
      </c>
    </row>
    <row r="2644" spans="1:5" ht="12.75">
      <c r="A2644" s="35" t="s">
        <v>59</v>
      </c>
      <c r="E2644" s="40" t="s">
        <v>5</v>
      </c>
    </row>
    <row r="2645" spans="1:5" ht="12.75">
      <c r="A2645" t="s">
        <v>60</v>
      </c>
      <c r="E2645" s="39" t="s">
        <v>5</v>
      </c>
    </row>
    <row r="2646" spans="1:16" ht="12.75">
      <c r="A2646" t="s">
        <v>52</v>
      </c>
      <c s="34" t="s">
        <v>3078</v>
      </c>
      <c s="34" t="s">
        <v>4876</v>
      </c>
      <c s="35" t="s">
        <v>5</v>
      </c>
      <c s="6" t="s">
        <v>4877</v>
      </c>
      <c s="36" t="s">
        <v>349</v>
      </c>
      <c s="37">
        <v>30</v>
      </c>
      <c s="36">
        <v>0</v>
      </c>
      <c s="36">
        <f>ROUND(G2646*H2646,6)</f>
      </c>
      <c r="L2646" s="38">
        <v>0</v>
      </c>
      <c s="32">
        <f>ROUND(ROUND(L2646,2)*ROUND(G2646,3),2)</f>
      </c>
      <c s="36" t="s">
        <v>350</v>
      </c>
      <c>
        <f>(M2646*21)/100</f>
      </c>
      <c t="s">
        <v>27</v>
      </c>
    </row>
    <row r="2647" spans="1:5" ht="12.75">
      <c r="A2647" s="35" t="s">
        <v>58</v>
      </c>
      <c r="E2647" s="39" t="s">
        <v>4877</v>
      </c>
    </row>
    <row r="2648" spans="1:5" ht="12.75">
      <c r="A2648" s="35" t="s">
        <v>59</v>
      </c>
      <c r="E2648" s="40" t="s">
        <v>5</v>
      </c>
    </row>
    <row r="2649" spans="1:5" ht="12.75">
      <c r="A2649" t="s">
        <v>60</v>
      </c>
      <c r="E2649" s="39" t="s">
        <v>5</v>
      </c>
    </row>
    <row r="2650" spans="1:16" ht="12.75">
      <c r="A2650" t="s">
        <v>52</v>
      </c>
      <c s="34" t="s">
        <v>3083</v>
      </c>
      <c s="34" t="s">
        <v>4878</v>
      </c>
      <c s="35" t="s">
        <v>5</v>
      </c>
      <c s="6" t="s">
        <v>4879</v>
      </c>
      <c s="36" t="s">
        <v>349</v>
      </c>
      <c s="37">
        <v>30</v>
      </c>
      <c s="36">
        <v>0</v>
      </c>
      <c s="36">
        <f>ROUND(G2650*H2650,6)</f>
      </c>
      <c r="L2650" s="38">
        <v>0</v>
      </c>
      <c s="32">
        <f>ROUND(ROUND(L2650,2)*ROUND(G2650,3),2)</f>
      </c>
      <c s="36" t="s">
        <v>350</v>
      </c>
      <c>
        <f>(M2650*21)/100</f>
      </c>
      <c t="s">
        <v>27</v>
      </c>
    </row>
    <row r="2651" spans="1:5" ht="12.75">
      <c r="A2651" s="35" t="s">
        <v>58</v>
      </c>
      <c r="E2651" s="39" t="s">
        <v>4879</v>
      </c>
    </row>
    <row r="2652" spans="1:5" ht="12.75">
      <c r="A2652" s="35" t="s">
        <v>59</v>
      </c>
      <c r="E2652" s="40" t="s">
        <v>5</v>
      </c>
    </row>
    <row r="2653" spans="1:5" ht="12.75">
      <c r="A2653" t="s">
        <v>60</v>
      </c>
      <c r="E2653" s="39" t="s">
        <v>5</v>
      </c>
    </row>
    <row r="2654" spans="1:16" ht="12.75">
      <c r="A2654" t="s">
        <v>52</v>
      </c>
      <c s="34" t="s">
        <v>50</v>
      </c>
      <c s="34" t="s">
        <v>4880</v>
      </c>
      <c s="35" t="s">
        <v>5</v>
      </c>
      <c s="6" t="s">
        <v>4881</v>
      </c>
      <c s="36" t="s">
        <v>349</v>
      </c>
      <c s="37">
        <v>2</v>
      </c>
      <c s="36">
        <v>0</v>
      </c>
      <c s="36">
        <f>ROUND(G2654*H2654,6)</f>
      </c>
      <c r="L2654" s="38">
        <v>0</v>
      </c>
      <c s="32">
        <f>ROUND(ROUND(L2654,2)*ROUND(G2654,3),2)</f>
      </c>
      <c s="36" t="s">
        <v>350</v>
      </c>
      <c>
        <f>(M2654*21)/100</f>
      </c>
      <c t="s">
        <v>27</v>
      </c>
    </row>
    <row r="2655" spans="1:5" ht="12.75">
      <c r="A2655" s="35" t="s">
        <v>58</v>
      </c>
      <c r="E2655" s="39" t="s">
        <v>4881</v>
      </c>
    </row>
    <row r="2656" spans="1:5" ht="12.75">
      <c r="A2656" s="35" t="s">
        <v>59</v>
      </c>
      <c r="E2656" s="40" t="s">
        <v>5</v>
      </c>
    </row>
    <row r="2657" spans="1:5" ht="12.75">
      <c r="A2657" t="s">
        <v>60</v>
      </c>
      <c r="E2657" s="39" t="s">
        <v>5</v>
      </c>
    </row>
    <row r="2658" spans="1:16" ht="12.75">
      <c r="A2658" t="s">
        <v>52</v>
      </c>
      <c s="34" t="s">
        <v>3091</v>
      </c>
      <c s="34" t="s">
        <v>4882</v>
      </c>
      <c s="35" t="s">
        <v>5</v>
      </c>
      <c s="6" t="s">
        <v>4883</v>
      </c>
      <c s="36" t="s">
        <v>349</v>
      </c>
      <c s="37">
        <v>2</v>
      </c>
      <c s="36">
        <v>0</v>
      </c>
      <c s="36">
        <f>ROUND(G2658*H2658,6)</f>
      </c>
      <c r="L2658" s="38">
        <v>0</v>
      </c>
      <c s="32">
        <f>ROUND(ROUND(L2658,2)*ROUND(G2658,3),2)</f>
      </c>
      <c s="36" t="s">
        <v>350</v>
      </c>
      <c>
        <f>(M2658*21)/100</f>
      </c>
      <c t="s">
        <v>27</v>
      </c>
    </row>
    <row r="2659" spans="1:5" ht="12.75">
      <c r="A2659" s="35" t="s">
        <v>58</v>
      </c>
      <c r="E2659" s="39" t="s">
        <v>4883</v>
      </c>
    </row>
    <row r="2660" spans="1:5" ht="12.75">
      <c r="A2660" s="35" t="s">
        <v>59</v>
      </c>
      <c r="E2660" s="40" t="s">
        <v>5</v>
      </c>
    </row>
    <row r="2661" spans="1:5" ht="12.75">
      <c r="A2661" t="s">
        <v>60</v>
      </c>
      <c r="E2661" s="39" t="s">
        <v>5</v>
      </c>
    </row>
    <row r="2662" spans="1:16" ht="12.75">
      <c r="A2662" t="s">
        <v>52</v>
      </c>
      <c s="34" t="s">
        <v>4101</v>
      </c>
      <c s="34" t="s">
        <v>4884</v>
      </c>
      <c s="35" t="s">
        <v>5</v>
      </c>
      <c s="6" t="s">
        <v>4885</v>
      </c>
      <c s="36" t="s">
        <v>349</v>
      </c>
      <c s="37">
        <v>1</v>
      </c>
      <c s="36">
        <v>0</v>
      </c>
      <c s="36">
        <f>ROUND(G2662*H2662,6)</f>
      </c>
      <c r="L2662" s="38">
        <v>0</v>
      </c>
      <c s="32">
        <f>ROUND(ROUND(L2662,2)*ROUND(G2662,3),2)</f>
      </c>
      <c s="36" t="s">
        <v>350</v>
      </c>
      <c>
        <f>(M2662*21)/100</f>
      </c>
      <c t="s">
        <v>27</v>
      </c>
    </row>
    <row r="2663" spans="1:5" ht="12.75">
      <c r="A2663" s="35" t="s">
        <v>58</v>
      </c>
      <c r="E2663" s="39" t="s">
        <v>4885</v>
      </c>
    </row>
    <row r="2664" spans="1:5" ht="12.75">
      <c r="A2664" s="35" t="s">
        <v>59</v>
      </c>
      <c r="E2664" s="40" t="s">
        <v>5</v>
      </c>
    </row>
    <row r="2665" spans="1:5" ht="12.75">
      <c r="A2665" t="s">
        <v>60</v>
      </c>
      <c r="E2665" s="39" t="s">
        <v>5</v>
      </c>
    </row>
    <row r="2666" spans="1:16" ht="12.75">
      <c r="A2666" t="s">
        <v>52</v>
      </c>
      <c s="34" t="s">
        <v>3880</v>
      </c>
      <c s="34" t="s">
        <v>4886</v>
      </c>
      <c s="35" t="s">
        <v>5</v>
      </c>
      <c s="6" t="s">
        <v>4887</v>
      </c>
      <c s="36" t="s">
        <v>85</v>
      </c>
      <c s="37">
        <v>1</v>
      </c>
      <c s="36">
        <v>0</v>
      </c>
      <c s="36">
        <f>ROUND(G2666*H2666,6)</f>
      </c>
      <c r="L2666" s="38">
        <v>0</v>
      </c>
      <c s="32">
        <f>ROUND(ROUND(L2666,2)*ROUND(G2666,3),2)</f>
      </c>
      <c s="36" t="s">
        <v>350</v>
      </c>
      <c>
        <f>(M2666*21)/100</f>
      </c>
      <c t="s">
        <v>27</v>
      </c>
    </row>
    <row r="2667" spans="1:5" ht="12.75">
      <c r="A2667" s="35" t="s">
        <v>58</v>
      </c>
      <c r="E2667" s="39" t="s">
        <v>4887</v>
      </c>
    </row>
    <row r="2668" spans="1:5" ht="12.75">
      <c r="A2668" s="35" t="s">
        <v>59</v>
      </c>
      <c r="E2668" s="40" t="s">
        <v>5</v>
      </c>
    </row>
    <row r="2669" spans="1:5" ht="12.75">
      <c r="A2669" t="s">
        <v>60</v>
      </c>
      <c r="E2669" s="39" t="s">
        <v>5</v>
      </c>
    </row>
    <row r="2670" spans="1:16" ht="25.5">
      <c r="A2670" t="s">
        <v>52</v>
      </c>
      <c s="34" t="s">
        <v>3425</v>
      </c>
      <c s="34" t="s">
        <v>4888</v>
      </c>
      <c s="35" t="s">
        <v>5</v>
      </c>
      <c s="6" t="s">
        <v>4889</v>
      </c>
      <c s="36" t="s">
        <v>85</v>
      </c>
      <c s="37">
        <v>1</v>
      </c>
      <c s="36">
        <v>0</v>
      </c>
      <c s="36">
        <f>ROUND(G2670*H2670,6)</f>
      </c>
      <c r="L2670" s="38">
        <v>0</v>
      </c>
      <c s="32">
        <f>ROUND(ROUND(L2670,2)*ROUND(G2670,3),2)</f>
      </c>
      <c s="36" t="s">
        <v>350</v>
      </c>
      <c>
        <f>(M2670*21)/100</f>
      </c>
      <c t="s">
        <v>27</v>
      </c>
    </row>
    <row r="2671" spans="1:5" ht="25.5">
      <c r="A2671" s="35" t="s">
        <v>58</v>
      </c>
      <c r="E2671" s="39" t="s">
        <v>4889</v>
      </c>
    </row>
    <row r="2672" spans="1:5" ht="12.75">
      <c r="A2672" s="35" t="s">
        <v>59</v>
      </c>
      <c r="E2672" s="40" t="s">
        <v>5</v>
      </c>
    </row>
    <row r="2673" spans="1:5" ht="12.75">
      <c r="A2673" t="s">
        <v>60</v>
      </c>
      <c r="E2673" s="39" t="s">
        <v>5</v>
      </c>
    </row>
    <row r="2674" spans="1:16" ht="12.75">
      <c r="A2674" t="s">
        <v>52</v>
      </c>
      <c s="34" t="s">
        <v>3972</v>
      </c>
      <c s="34" t="s">
        <v>4890</v>
      </c>
      <c s="35" t="s">
        <v>5</v>
      </c>
      <c s="6" t="s">
        <v>4891</v>
      </c>
      <c s="36" t="s">
        <v>85</v>
      </c>
      <c s="37">
        <v>15</v>
      </c>
      <c s="36">
        <v>0</v>
      </c>
      <c s="36">
        <f>ROUND(G2674*H2674,6)</f>
      </c>
      <c r="L2674" s="38">
        <v>0</v>
      </c>
      <c s="32">
        <f>ROUND(ROUND(L2674,2)*ROUND(G2674,3),2)</f>
      </c>
      <c s="36" t="s">
        <v>350</v>
      </c>
      <c>
        <f>(M2674*21)/100</f>
      </c>
      <c t="s">
        <v>27</v>
      </c>
    </row>
    <row r="2675" spans="1:5" ht="12.75">
      <c r="A2675" s="35" t="s">
        <v>58</v>
      </c>
      <c r="E2675" s="39" t="s">
        <v>4891</v>
      </c>
    </row>
    <row r="2676" spans="1:5" ht="12.75">
      <c r="A2676" s="35" t="s">
        <v>59</v>
      </c>
      <c r="E2676" s="40" t="s">
        <v>5</v>
      </c>
    </row>
    <row r="2677" spans="1:5" ht="12.75">
      <c r="A2677" t="s">
        <v>60</v>
      </c>
      <c r="E2677" s="39" t="s">
        <v>5</v>
      </c>
    </row>
    <row r="2678" spans="1:16" ht="12.75">
      <c r="A2678" t="s">
        <v>52</v>
      </c>
      <c s="34" t="s">
        <v>3290</v>
      </c>
      <c s="34" t="s">
        <v>4892</v>
      </c>
      <c s="35" t="s">
        <v>5</v>
      </c>
      <c s="6" t="s">
        <v>4893</v>
      </c>
      <c s="36" t="s">
        <v>349</v>
      </c>
      <c s="37">
        <v>1</v>
      </c>
      <c s="36">
        <v>0</v>
      </c>
      <c s="36">
        <f>ROUND(G2678*H2678,6)</f>
      </c>
      <c r="L2678" s="38">
        <v>0</v>
      </c>
      <c s="32">
        <f>ROUND(ROUND(L2678,2)*ROUND(G2678,3),2)</f>
      </c>
      <c s="36" t="s">
        <v>350</v>
      </c>
      <c>
        <f>(M2678*21)/100</f>
      </c>
      <c t="s">
        <v>27</v>
      </c>
    </row>
    <row r="2679" spans="1:5" ht="12.75">
      <c r="A2679" s="35" t="s">
        <v>58</v>
      </c>
      <c r="E2679" s="39" t="s">
        <v>4893</v>
      </c>
    </row>
    <row r="2680" spans="1:5" ht="12.75">
      <c r="A2680" s="35" t="s">
        <v>59</v>
      </c>
      <c r="E2680" s="40" t="s">
        <v>5</v>
      </c>
    </row>
    <row r="2681" spans="1:5" ht="12.75">
      <c r="A2681" t="s">
        <v>60</v>
      </c>
      <c r="E2681" s="39" t="s">
        <v>5</v>
      </c>
    </row>
    <row r="2682" spans="1:16" ht="25.5">
      <c r="A2682" t="s">
        <v>52</v>
      </c>
      <c s="34" t="s">
        <v>3294</v>
      </c>
      <c s="34" t="s">
        <v>4894</v>
      </c>
      <c s="35" t="s">
        <v>5</v>
      </c>
      <c s="6" t="s">
        <v>4895</v>
      </c>
      <c s="36" t="s">
        <v>581</v>
      </c>
      <c s="37">
        <v>2</v>
      </c>
      <c s="36">
        <v>0</v>
      </c>
      <c s="36">
        <f>ROUND(G2682*H2682,6)</f>
      </c>
      <c r="L2682" s="38">
        <v>0</v>
      </c>
      <c s="32">
        <f>ROUND(ROUND(L2682,2)*ROUND(G2682,3),2)</f>
      </c>
      <c s="36" t="s">
        <v>350</v>
      </c>
      <c>
        <f>(M2682*21)/100</f>
      </c>
      <c t="s">
        <v>27</v>
      </c>
    </row>
    <row r="2683" spans="1:5" ht="25.5">
      <c r="A2683" s="35" t="s">
        <v>58</v>
      </c>
      <c r="E2683" s="39" t="s">
        <v>4895</v>
      </c>
    </row>
    <row r="2684" spans="1:5" ht="12.75">
      <c r="A2684" s="35" t="s">
        <v>59</v>
      </c>
      <c r="E2684" s="40" t="s">
        <v>5</v>
      </c>
    </row>
    <row r="2685" spans="1:5" ht="12.75">
      <c r="A2685" t="s">
        <v>60</v>
      </c>
      <c r="E2685" s="39" t="s">
        <v>5</v>
      </c>
    </row>
    <row r="2686" spans="1:16" ht="12.75">
      <c r="A2686" t="s">
        <v>52</v>
      </c>
      <c s="34" t="s">
        <v>3298</v>
      </c>
      <c s="34" t="s">
        <v>4896</v>
      </c>
      <c s="35" t="s">
        <v>5</v>
      </c>
      <c s="6" t="s">
        <v>4897</v>
      </c>
      <c s="36" t="s">
        <v>349</v>
      </c>
      <c s="37">
        <v>2</v>
      </c>
      <c s="36">
        <v>0</v>
      </c>
      <c s="36">
        <f>ROUND(G2686*H2686,6)</f>
      </c>
      <c r="L2686" s="38">
        <v>0</v>
      </c>
      <c s="32">
        <f>ROUND(ROUND(L2686,2)*ROUND(G2686,3),2)</f>
      </c>
      <c s="36" t="s">
        <v>350</v>
      </c>
      <c>
        <f>(M2686*21)/100</f>
      </c>
      <c t="s">
        <v>27</v>
      </c>
    </row>
    <row r="2687" spans="1:5" ht="12.75">
      <c r="A2687" s="35" t="s">
        <v>58</v>
      </c>
      <c r="E2687" s="39" t="s">
        <v>4897</v>
      </c>
    </row>
    <row r="2688" spans="1:5" ht="12.75">
      <c r="A2688" s="35" t="s">
        <v>59</v>
      </c>
      <c r="E2688" s="40" t="s">
        <v>5</v>
      </c>
    </row>
    <row r="2689" spans="1:5" ht="12.75">
      <c r="A2689" t="s">
        <v>60</v>
      </c>
      <c r="E2689" s="39" t="s">
        <v>5</v>
      </c>
    </row>
    <row r="2690" spans="1:16" ht="12.75">
      <c r="A2690" t="s">
        <v>52</v>
      </c>
      <c s="34" t="s">
        <v>3299</v>
      </c>
      <c s="34" t="s">
        <v>4898</v>
      </c>
      <c s="35" t="s">
        <v>5</v>
      </c>
      <c s="6" t="s">
        <v>4899</v>
      </c>
      <c s="36" t="s">
        <v>349</v>
      </c>
      <c s="37">
        <v>5</v>
      </c>
      <c s="36">
        <v>0</v>
      </c>
      <c s="36">
        <f>ROUND(G2690*H2690,6)</f>
      </c>
      <c r="L2690" s="38">
        <v>0</v>
      </c>
      <c s="32">
        <f>ROUND(ROUND(L2690,2)*ROUND(G2690,3),2)</f>
      </c>
      <c s="36" t="s">
        <v>350</v>
      </c>
      <c>
        <f>(M2690*21)/100</f>
      </c>
      <c t="s">
        <v>27</v>
      </c>
    </row>
    <row r="2691" spans="1:5" ht="12.75">
      <c r="A2691" s="35" t="s">
        <v>58</v>
      </c>
      <c r="E2691" s="39" t="s">
        <v>4899</v>
      </c>
    </row>
    <row r="2692" spans="1:5" ht="12.75">
      <c r="A2692" s="35" t="s">
        <v>59</v>
      </c>
      <c r="E2692" s="40" t="s">
        <v>5</v>
      </c>
    </row>
    <row r="2693" spans="1:5" ht="12.75">
      <c r="A2693" t="s">
        <v>60</v>
      </c>
      <c r="E2693" s="39" t="s">
        <v>5</v>
      </c>
    </row>
    <row r="2694" spans="1:16" ht="12.75">
      <c r="A2694" t="s">
        <v>52</v>
      </c>
      <c s="34" t="s">
        <v>3245</v>
      </c>
      <c s="34" t="s">
        <v>4900</v>
      </c>
      <c s="35" t="s">
        <v>5</v>
      </c>
      <c s="6" t="s">
        <v>4901</v>
      </c>
      <c s="36" t="s">
        <v>349</v>
      </c>
      <c s="37">
        <v>3</v>
      </c>
      <c s="36">
        <v>0</v>
      </c>
      <c s="36">
        <f>ROUND(G2694*H2694,6)</f>
      </c>
      <c r="L2694" s="38">
        <v>0</v>
      </c>
      <c s="32">
        <f>ROUND(ROUND(L2694,2)*ROUND(G2694,3),2)</f>
      </c>
      <c s="36" t="s">
        <v>350</v>
      </c>
      <c>
        <f>(M2694*21)/100</f>
      </c>
      <c t="s">
        <v>27</v>
      </c>
    </row>
    <row r="2695" spans="1:5" ht="12.75">
      <c r="A2695" s="35" t="s">
        <v>58</v>
      </c>
      <c r="E2695" s="39" t="s">
        <v>4901</v>
      </c>
    </row>
    <row r="2696" spans="1:5" ht="12.75">
      <c r="A2696" s="35" t="s">
        <v>59</v>
      </c>
      <c r="E2696" s="40" t="s">
        <v>5</v>
      </c>
    </row>
    <row r="2697" spans="1:5" ht="12.75">
      <c r="A2697" t="s">
        <v>60</v>
      </c>
      <c r="E2697" s="39" t="s">
        <v>5</v>
      </c>
    </row>
    <row r="2698" spans="1:13" ht="12.75">
      <c r="A2698" t="s">
        <v>49</v>
      </c>
      <c r="C2698" s="31" t="s">
        <v>4902</v>
      </c>
      <c r="E2698" s="33" t="s">
        <v>4903</v>
      </c>
      <c r="J2698" s="32">
        <f>0</f>
      </c>
      <c s="32">
        <f>0</f>
      </c>
      <c s="32">
        <f>0+L2699+L2703+L2707+L2711+L2715+L2719+L2723+L2727+L2731+L2735+L2739+L2743+L2747+L2751+L2755+L2759+L2763+L2767+L2771+L2775+L2779+L2783+L2787+L2791+L2795</f>
      </c>
      <c s="32">
        <f>0+M2699+M2703+M2707+M2711+M2715+M2719+M2723+M2727+M2731+M2735+M2739+M2743+M2747+M2751+M2755+M2759+M2763+M2767+M2771+M2775+M2779+M2783+M2787+M2791+M2795</f>
      </c>
    </row>
    <row r="2699" spans="1:16" ht="25.5">
      <c r="A2699" t="s">
        <v>52</v>
      </c>
      <c s="34" t="s">
        <v>134</v>
      </c>
      <c s="34" t="s">
        <v>4904</v>
      </c>
      <c s="35" t="s">
        <v>5</v>
      </c>
      <c s="6" t="s">
        <v>4905</v>
      </c>
      <c s="36" t="s">
        <v>85</v>
      </c>
      <c s="37">
        <v>1</v>
      </c>
      <c s="36">
        <v>0</v>
      </c>
      <c s="36">
        <f>ROUND(G2699*H2699,6)</f>
      </c>
      <c r="L2699" s="38">
        <v>0</v>
      </c>
      <c s="32">
        <f>ROUND(ROUND(L2699,2)*ROUND(G2699,3),2)</f>
      </c>
      <c s="36" t="s">
        <v>350</v>
      </c>
      <c>
        <f>(M2699*21)/100</f>
      </c>
      <c t="s">
        <v>27</v>
      </c>
    </row>
    <row r="2700" spans="1:5" ht="25.5">
      <c r="A2700" s="35" t="s">
        <v>58</v>
      </c>
      <c r="E2700" s="39" t="s">
        <v>4905</v>
      </c>
    </row>
    <row r="2701" spans="1:5" ht="12.75">
      <c r="A2701" s="35" t="s">
        <v>59</v>
      </c>
      <c r="E2701" s="40" t="s">
        <v>5</v>
      </c>
    </row>
    <row r="2702" spans="1:5" ht="12.75">
      <c r="A2702" t="s">
        <v>60</v>
      </c>
      <c r="E2702" s="39" t="s">
        <v>5</v>
      </c>
    </row>
    <row r="2703" spans="1:16" ht="25.5">
      <c r="A2703" t="s">
        <v>52</v>
      </c>
      <c s="34" t="s">
        <v>138</v>
      </c>
      <c s="34" t="s">
        <v>4906</v>
      </c>
      <c s="35" t="s">
        <v>5</v>
      </c>
      <c s="6" t="s">
        <v>4907</v>
      </c>
      <c s="36" t="s">
        <v>85</v>
      </c>
      <c s="37">
        <v>3</v>
      </c>
      <c s="36">
        <v>0</v>
      </c>
      <c s="36">
        <f>ROUND(G2703*H2703,6)</f>
      </c>
      <c r="L2703" s="38">
        <v>0</v>
      </c>
      <c s="32">
        <f>ROUND(ROUND(L2703,2)*ROUND(G2703,3),2)</f>
      </c>
      <c s="36" t="s">
        <v>350</v>
      </c>
      <c>
        <f>(M2703*21)/100</f>
      </c>
      <c t="s">
        <v>27</v>
      </c>
    </row>
    <row r="2704" spans="1:5" ht="25.5">
      <c r="A2704" s="35" t="s">
        <v>58</v>
      </c>
      <c r="E2704" s="39" t="s">
        <v>4907</v>
      </c>
    </row>
    <row r="2705" spans="1:5" ht="12.75">
      <c r="A2705" s="35" t="s">
        <v>59</v>
      </c>
      <c r="E2705" s="40" t="s">
        <v>5</v>
      </c>
    </row>
    <row r="2706" spans="1:5" ht="12.75">
      <c r="A2706" t="s">
        <v>60</v>
      </c>
      <c r="E2706" s="39" t="s">
        <v>5</v>
      </c>
    </row>
    <row r="2707" spans="1:16" ht="25.5">
      <c r="A2707" t="s">
        <v>52</v>
      </c>
      <c s="34" t="s">
        <v>143</v>
      </c>
      <c s="34" t="s">
        <v>4908</v>
      </c>
      <c s="35" t="s">
        <v>5</v>
      </c>
      <c s="6" t="s">
        <v>4909</v>
      </c>
      <c s="36" t="s">
        <v>85</v>
      </c>
      <c s="37">
        <v>1</v>
      </c>
      <c s="36">
        <v>0</v>
      </c>
      <c s="36">
        <f>ROUND(G2707*H2707,6)</f>
      </c>
      <c r="L2707" s="38">
        <v>0</v>
      </c>
      <c s="32">
        <f>ROUND(ROUND(L2707,2)*ROUND(G2707,3),2)</f>
      </c>
      <c s="36" t="s">
        <v>350</v>
      </c>
      <c>
        <f>(M2707*21)/100</f>
      </c>
      <c t="s">
        <v>27</v>
      </c>
    </row>
    <row r="2708" spans="1:5" ht="25.5">
      <c r="A2708" s="35" t="s">
        <v>58</v>
      </c>
      <c r="E2708" s="39" t="s">
        <v>4909</v>
      </c>
    </row>
    <row r="2709" spans="1:5" ht="12.75">
      <c r="A2709" s="35" t="s">
        <v>59</v>
      </c>
      <c r="E2709" s="40" t="s">
        <v>5</v>
      </c>
    </row>
    <row r="2710" spans="1:5" ht="12.75">
      <c r="A2710" t="s">
        <v>60</v>
      </c>
      <c r="E2710" s="39" t="s">
        <v>5</v>
      </c>
    </row>
    <row r="2711" spans="1:16" ht="25.5">
      <c r="A2711" t="s">
        <v>52</v>
      </c>
      <c s="34" t="s">
        <v>147</v>
      </c>
      <c s="34" t="s">
        <v>4910</v>
      </c>
      <c s="35" t="s">
        <v>5</v>
      </c>
      <c s="6" t="s">
        <v>4911</v>
      </c>
      <c s="36" t="s">
        <v>85</v>
      </c>
      <c s="37">
        <v>1</v>
      </c>
      <c s="36">
        <v>0</v>
      </c>
      <c s="36">
        <f>ROUND(G2711*H2711,6)</f>
      </c>
      <c r="L2711" s="38">
        <v>0</v>
      </c>
      <c s="32">
        <f>ROUND(ROUND(L2711,2)*ROUND(G2711,3),2)</f>
      </c>
      <c s="36" t="s">
        <v>350</v>
      </c>
      <c>
        <f>(M2711*21)/100</f>
      </c>
      <c t="s">
        <v>27</v>
      </c>
    </row>
    <row r="2712" spans="1:5" ht="25.5">
      <c r="A2712" s="35" t="s">
        <v>58</v>
      </c>
      <c r="E2712" s="39" t="s">
        <v>4911</v>
      </c>
    </row>
    <row r="2713" spans="1:5" ht="12.75">
      <c r="A2713" s="35" t="s">
        <v>59</v>
      </c>
      <c r="E2713" s="40" t="s">
        <v>5</v>
      </c>
    </row>
    <row r="2714" spans="1:5" ht="12.75">
      <c r="A2714" t="s">
        <v>60</v>
      </c>
      <c r="E2714" s="39" t="s">
        <v>5</v>
      </c>
    </row>
    <row r="2715" spans="1:16" ht="25.5">
      <c r="A2715" t="s">
        <v>52</v>
      </c>
      <c s="34" t="s">
        <v>151</v>
      </c>
      <c s="34" t="s">
        <v>4912</v>
      </c>
      <c s="35" t="s">
        <v>5</v>
      </c>
      <c s="6" t="s">
        <v>4913</v>
      </c>
      <c s="36" t="s">
        <v>85</v>
      </c>
      <c s="37">
        <v>2</v>
      </c>
      <c s="36">
        <v>0</v>
      </c>
      <c s="36">
        <f>ROUND(G2715*H2715,6)</f>
      </c>
      <c r="L2715" s="38">
        <v>0</v>
      </c>
      <c s="32">
        <f>ROUND(ROUND(L2715,2)*ROUND(G2715,3),2)</f>
      </c>
      <c s="36" t="s">
        <v>350</v>
      </c>
      <c>
        <f>(M2715*21)/100</f>
      </c>
      <c t="s">
        <v>27</v>
      </c>
    </row>
    <row r="2716" spans="1:5" ht="25.5">
      <c r="A2716" s="35" t="s">
        <v>58</v>
      </c>
      <c r="E2716" s="39" t="s">
        <v>4913</v>
      </c>
    </row>
    <row r="2717" spans="1:5" ht="12.75">
      <c r="A2717" s="35" t="s">
        <v>59</v>
      </c>
      <c r="E2717" s="40" t="s">
        <v>5</v>
      </c>
    </row>
    <row r="2718" spans="1:5" ht="12.75">
      <c r="A2718" t="s">
        <v>60</v>
      </c>
      <c r="E2718" s="39" t="s">
        <v>5</v>
      </c>
    </row>
    <row r="2719" spans="1:16" ht="25.5">
      <c r="A2719" t="s">
        <v>52</v>
      </c>
      <c s="34" t="s">
        <v>155</v>
      </c>
      <c s="34" t="s">
        <v>4914</v>
      </c>
      <c s="35" t="s">
        <v>5</v>
      </c>
      <c s="6" t="s">
        <v>4915</v>
      </c>
      <c s="36" t="s">
        <v>85</v>
      </c>
      <c s="37">
        <v>4</v>
      </c>
      <c s="36">
        <v>0</v>
      </c>
      <c s="36">
        <f>ROUND(G2719*H2719,6)</f>
      </c>
      <c r="L2719" s="38">
        <v>0</v>
      </c>
      <c s="32">
        <f>ROUND(ROUND(L2719,2)*ROUND(G2719,3),2)</f>
      </c>
      <c s="36" t="s">
        <v>350</v>
      </c>
      <c>
        <f>(M2719*21)/100</f>
      </c>
      <c t="s">
        <v>27</v>
      </c>
    </row>
    <row r="2720" spans="1:5" ht="25.5">
      <c r="A2720" s="35" t="s">
        <v>58</v>
      </c>
      <c r="E2720" s="39" t="s">
        <v>4915</v>
      </c>
    </row>
    <row r="2721" spans="1:5" ht="12.75">
      <c r="A2721" s="35" t="s">
        <v>59</v>
      </c>
      <c r="E2721" s="40" t="s">
        <v>5</v>
      </c>
    </row>
    <row r="2722" spans="1:5" ht="12.75">
      <c r="A2722" t="s">
        <v>60</v>
      </c>
      <c r="E2722" s="39" t="s">
        <v>5</v>
      </c>
    </row>
    <row r="2723" spans="1:16" ht="25.5">
      <c r="A2723" t="s">
        <v>52</v>
      </c>
      <c s="34" t="s">
        <v>77</v>
      </c>
      <c s="34" t="s">
        <v>4916</v>
      </c>
      <c s="35" t="s">
        <v>5</v>
      </c>
      <c s="6" t="s">
        <v>4917</v>
      </c>
      <c s="36" t="s">
        <v>85</v>
      </c>
      <c s="37">
        <v>2</v>
      </c>
      <c s="36">
        <v>0</v>
      </c>
      <c s="36">
        <f>ROUND(G2723*H2723,6)</f>
      </c>
      <c r="L2723" s="38">
        <v>0</v>
      </c>
      <c s="32">
        <f>ROUND(ROUND(L2723,2)*ROUND(G2723,3),2)</f>
      </c>
      <c s="36" t="s">
        <v>350</v>
      </c>
      <c>
        <f>(M2723*21)/100</f>
      </c>
      <c t="s">
        <v>27</v>
      </c>
    </row>
    <row r="2724" spans="1:5" ht="25.5">
      <c r="A2724" s="35" t="s">
        <v>58</v>
      </c>
      <c r="E2724" s="39" t="s">
        <v>4917</v>
      </c>
    </row>
    <row r="2725" spans="1:5" ht="12.75">
      <c r="A2725" s="35" t="s">
        <v>59</v>
      </c>
      <c r="E2725" s="40" t="s">
        <v>5</v>
      </c>
    </row>
    <row r="2726" spans="1:5" ht="12.75">
      <c r="A2726" t="s">
        <v>60</v>
      </c>
      <c r="E2726" s="39" t="s">
        <v>5</v>
      </c>
    </row>
    <row r="2727" spans="1:16" ht="25.5">
      <c r="A2727" t="s">
        <v>52</v>
      </c>
      <c s="34" t="s">
        <v>82</v>
      </c>
      <c s="34" t="s">
        <v>4918</v>
      </c>
      <c s="35" t="s">
        <v>5</v>
      </c>
      <c s="6" t="s">
        <v>4919</v>
      </c>
      <c s="36" t="s">
        <v>85</v>
      </c>
      <c s="37">
        <v>1</v>
      </c>
      <c s="36">
        <v>0</v>
      </c>
      <c s="36">
        <f>ROUND(G2727*H2727,6)</f>
      </c>
      <c r="L2727" s="38">
        <v>0</v>
      </c>
      <c s="32">
        <f>ROUND(ROUND(L2727,2)*ROUND(G2727,3),2)</f>
      </c>
      <c s="36" t="s">
        <v>350</v>
      </c>
      <c>
        <f>(M2727*21)/100</f>
      </c>
      <c t="s">
        <v>27</v>
      </c>
    </row>
    <row r="2728" spans="1:5" ht="25.5">
      <c r="A2728" s="35" t="s">
        <v>58</v>
      </c>
      <c r="E2728" s="39" t="s">
        <v>4919</v>
      </c>
    </row>
    <row r="2729" spans="1:5" ht="12.75">
      <c r="A2729" s="35" t="s">
        <v>59</v>
      </c>
      <c r="E2729" s="40" t="s">
        <v>5</v>
      </c>
    </row>
    <row r="2730" spans="1:5" ht="12.75">
      <c r="A2730" t="s">
        <v>60</v>
      </c>
      <c r="E2730" s="39" t="s">
        <v>5</v>
      </c>
    </row>
    <row r="2731" spans="1:16" ht="25.5">
      <c r="A2731" t="s">
        <v>52</v>
      </c>
      <c s="34" t="s">
        <v>87</v>
      </c>
      <c s="34" t="s">
        <v>4920</v>
      </c>
      <c s="35" t="s">
        <v>5</v>
      </c>
      <c s="6" t="s">
        <v>4921</v>
      </c>
      <c s="36" t="s">
        <v>85</v>
      </c>
      <c s="37">
        <v>1</v>
      </c>
      <c s="36">
        <v>0</v>
      </c>
      <c s="36">
        <f>ROUND(G2731*H2731,6)</f>
      </c>
      <c r="L2731" s="38">
        <v>0</v>
      </c>
      <c s="32">
        <f>ROUND(ROUND(L2731,2)*ROUND(G2731,3),2)</f>
      </c>
      <c s="36" t="s">
        <v>350</v>
      </c>
      <c>
        <f>(M2731*21)/100</f>
      </c>
      <c t="s">
        <v>27</v>
      </c>
    </row>
    <row r="2732" spans="1:5" ht="25.5">
      <c r="A2732" s="35" t="s">
        <v>58</v>
      </c>
      <c r="E2732" s="39" t="s">
        <v>4921</v>
      </c>
    </row>
    <row r="2733" spans="1:5" ht="12.75">
      <c r="A2733" s="35" t="s">
        <v>59</v>
      </c>
      <c r="E2733" s="40" t="s">
        <v>5</v>
      </c>
    </row>
    <row r="2734" spans="1:5" ht="12.75">
      <c r="A2734" t="s">
        <v>60</v>
      </c>
      <c r="E2734" s="39" t="s">
        <v>5</v>
      </c>
    </row>
    <row r="2735" spans="1:16" ht="25.5">
      <c r="A2735" t="s">
        <v>52</v>
      </c>
      <c s="34" t="s">
        <v>91</v>
      </c>
      <c s="34" t="s">
        <v>4922</v>
      </c>
      <c s="35" t="s">
        <v>5</v>
      </c>
      <c s="6" t="s">
        <v>4923</v>
      </c>
      <c s="36" t="s">
        <v>85</v>
      </c>
      <c s="37">
        <v>1</v>
      </c>
      <c s="36">
        <v>0</v>
      </c>
      <c s="36">
        <f>ROUND(G2735*H2735,6)</f>
      </c>
      <c r="L2735" s="38">
        <v>0</v>
      </c>
      <c s="32">
        <f>ROUND(ROUND(L2735,2)*ROUND(G2735,3),2)</f>
      </c>
      <c s="36" t="s">
        <v>350</v>
      </c>
      <c>
        <f>(M2735*21)/100</f>
      </c>
      <c t="s">
        <v>27</v>
      </c>
    </row>
    <row r="2736" spans="1:5" ht="25.5">
      <c r="A2736" s="35" t="s">
        <v>58</v>
      </c>
      <c r="E2736" s="39" t="s">
        <v>4923</v>
      </c>
    </row>
    <row r="2737" spans="1:5" ht="12.75">
      <c r="A2737" s="35" t="s">
        <v>59</v>
      </c>
      <c r="E2737" s="40" t="s">
        <v>5</v>
      </c>
    </row>
    <row r="2738" spans="1:5" ht="12.75">
      <c r="A2738" t="s">
        <v>60</v>
      </c>
      <c r="E2738" s="39" t="s">
        <v>5</v>
      </c>
    </row>
    <row r="2739" spans="1:16" ht="25.5">
      <c r="A2739" t="s">
        <v>52</v>
      </c>
      <c s="34" t="s">
        <v>96</v>
      </c>
      <c s="34" t="s">
        <v>4924</v>
      </c>
      <c s="35" t="s">
        <v>5</v>
      </c>
      <c s="6" t="s">
        <v>4925</v>
      </c>
      <c s="36" t="s">
        <v>85</v>
      </c>
      <c s="37">
        <v>2</v>
      </c>
      <c s="36">
        <v>0</v>
      </c>
      <c s="36">
        <f>ROUND(G2739*H2739,6)</f>
      </c>
      <c r="L2739" s="38">
        <v>0</v>
      </c>
      <c s="32">
        <f>ROUND(ROUND(L2739,2)*ROUND(G2739,3),2)</f>
      </c>
      <c s="36" t="s">
        <v>350</v>
      </c>
      <c>
        <f>(M2739*21)/100</f>
      </c>
      <c t="s">
        <v>27</v>
      </c>
    </row>
    <row r="2740" spans="1:5" ht="25.5">
      <c r="A2740" s="35" t="s">
        <v>58</v>
      </c>
      <c r="E2740" s="39" t="s">
        <v>4925</v>
      </c>
    </row>
    <row r="2741" spans="1:5" ht="12.75">
      <c r="A2741" s="35" t="s">
        <v>59</v>
      </c>
      <c r="E2741" s="40" t="s">
        <v>5</v>
      </c>
    </row>
    <row r="2742" spans="1:5" ht="12.75">
      <c r="A2742" t="s">
        <v>60</v>
      </c>
      <c r="E2742" s="39" t="s">
        <v>5</v>
      </c>
    </row>
    <row r="2743" spans="1:16" ht="25.5">
      <c r="A2743" t="s">
        <v>52</v>
      </c>
      <c s="34" t="s">
        <v>181</v>
      </c>
      <c s="34" t="s">
        <v>4926</v>
      </c>
      <c s="35" t="s">
        <v>5</v>
      </c>
      <c s="6" t="s">
        <v>4927</v>
      </c>
      <c s="36" t="s">
        <v>85</v>
      </c>
      <c s="37">
        <v>1</v>
      </c>
      <c s="36">
        <v>0</v>
      </c>
      <c s="36">
        <f>ROUND(G2743*H2743,6)</f>
      </c>
      <c r="L2743" s="38">
        <v>0</v>
      </c>
      <c s="32">
        <f>ROUND(ROUND(L2743,2)*ROUND(G2743,3),2)</f>
      </c>
      <c s="36" t="s">
        <v>350</v>
      </c>
      <c>
        <f>(M2743*21)/100</f>
      </c>
      <c t="s">
        <v>27</v>
      </c>
    </row>
    <row r="2744" spans="1:5" ht="25.5">
      <c r="A2744" s="35" t="s">
        <v>58</v>
      </c>
      <c r="E2744" s="39" t="s">
        <v>4927</v>
      </c>
    </row>
    <row r="2745" spans="1:5" ht="12.75">
      <c r="A2745" s="35" t="s">
        <v>59</v>
      </c>
      <c r="E2745" s="40" t="s">
        <v>5</v>
      </c>
    </row>
    <row r="2746" spans="1:5" ht="12.75">
      <c r="A2746" t="s">
        <v>60</v>
      </c>
      <c r="E2746" s="39" t="s">
        <v>5</v>
      </c>
    </row>
    <row r="2747" spans="1:16" ht="25.5">
      <c r="A2747" t="s">
        <v>52</v>
      </c>
      <c s="34" t="s">
        <v>186</v>
      </c>
      <c s="34" t="s">
        <v>4928</v>
      </c>
      <c s="35" t="s">
        <v>5</v>
      </c>
      <c s="6" t="s">
        <v>4929</v>
      </c>
      <c s="36" t="s">
        <v>85</v>
      </c>
      <c s="37">
        <v>1</v>
      </c>
      <c s="36">
        <v>0</v>
      </c>
      <c s="36">
        <f>ROUND(G2747*H2747,6)</f>
      </c>
      <c r="L2747" s="38">
        <v>0</v>
      </c>
      <c s="32">
        <f>ROUND(ROUND(L2747,2)*ROUND(G2747,3),2)</f>
      </c>
      <c s="36" t="s">
        <v>350</v>
      </c>
      <c>
        <f>(M2747*21)/100</f>
      </c>
      <c t="s">
        <v>27</v>
      </c>
    </row>
    <row r="2748" spans="1:5" ht="25.5">
      <c r="A2748" s="35" t="s">
        <v>58</v>
      </c>
      <c r="E2748" s="39" t="s">
        <v>4929</v>
      </c>
    </row>
    <row r="2749" spans="1:5" ht="12.75">
      <c r="A2749" s="35" t="s">
        <v>59</v>
      </c>
      <c r="E2749" s="40" t="s">
        <v>5</v>
      </c>
    </row>
    <row r="2750" spans="1:5" ht="12.75">
      <c r="A2750" t="s">
        <v>60</v>
      </c>
      <c r="E2750" s="39" t="s">
        <v>5</v>
      </c>
    </row>
    <row r="2751" spans="1:16" ht="25.5">
      <c r="A2751" t="s">
        <v>52</v>
      </c>
      <c s="34" t="s">
        <v>189</v>
      </c>
      <c s="34" t="s">
        <v>4930</v>
      </c>
      <c s="35" t="s">
        <v>5</v>
      </c>
      <c s="6" t="s">
        <v>4931</v>
      </c>
      <c s="36" t="s">
        <v>85</v>
      </c>
      <c s="37">
        <v>3</v>
      </c>
      <c s="36">
        <v>0</v>
      </c>
      <c s="36">
        <f>ROUND(G2751*H2751,6)</f>
      </c>
      <c r="L2751" s="38">
        <v>0</v>
      </c>
      <c s="32">
        <f>ROUND(ROUND(L2751,2)*ROUND(G2751,3),2)</f>
      </c>
      <c s="36" t="s">
        <v>350</v>
      </c>
      <c>
        <f>(M2751*21)/100</f>
      </c>
      <c t="s">
        <v>27</v>
      </c>
    </row>
    <row r="2752" spans="1:5" ht="25.5">
      <c r="A2752" s="35" t="s">
        <v>58</v>
      </c>
      <c r="E2752" s="39" t="s">
        <v>4931</v>
      </c>
    </row>
    <row r="2753" spans="1:5" ht="12.75">
      <c r="A2753" s="35" t="s">
        <v>59</v>
      </c>
      <c r="E2753" s="40" t="s">
        <v>5</v>
      </c>
    </row>
    <row r="2754" spans="1:5" ht="12.75">
      <c r="A2754" t="s">
        <v>60</v>
      </c>
      <c r="E2754" s="39" t="s">
        <v>5</v>
      </c>
    </row>
    <row r="2755" spans="1:16" ht="25.5">
      <c r="A2755" t="s">
        <v>52</v>
      </c>
      <c s="34" t="s">
        <v>193</v>
      </c>
      <c s="34" t="s">
        <v>4932</v>
      </c>
      <c s="35" t="s">
        <v>5</v>
      </c>
      <c s="6" t="s">
        <v>4933</v>
      </c>
      <c s="36" t="s">
        <v>85</v>
      </c>
      <c s="37">
        <v>1</v>
      </c>
      <c s="36">
        <v>0</v>
      </c>
      <c s="36">
        <f>ROUND(G2755*H2755,6)</f>
      </c>
      <c r="L2755" s="38">
        <v>0</v>
      </c>
      <c s="32">
        <f>ROUND(ROUND(L2755,2)*ROUND(G2755,3),2)</f>
      </c>
      <c s="36" t="s">
        <v>350</v>
      </c>
      <c>
        <f>(M2755*21)/100</f>
      </c>
      <c t="s">
        <v>27</v>
      </c>
    </row>
    <row r="2756" spans="1:5" ht="25.5">
      <c r="A2756" s="35" t="s">
        <v>58</v>
      </c>
      <c r="E2756" s="39" t="s">
        <v>4933</v>
      </c>
    </row>
    <row r="2757" spans="1:5" ht="12.75">
      <c r="A2757" s="35" t="s">
        <v>59</v>
      </c>
      <c r="E2757" s="40" t="s">
        <v>5</v>
      </c>
    </row>
    <row r="2758" spans="1:5" ht="12.75">
      <c r="A2758" t="s">
        <v>60</v>
      </c>
      <c r="E2758" s="39" t="s">
        <v>5</v>
      </c>
    </row>
    <row r="2759" spans="1:16" ht="25.5">
      <c r="A2759" t="s">
        <v>52</v>
      </c>
      <c s="34" t="s">
        <v>196</v>
      </c>
      <c s="34" t="s">
        <v>4934</v>
      </c>
      <c s="35" t="s">
        <v>5</v>
      </c>
      <c s="6" t="s">
        <v>4935</v>
      </c>
      <c s="36" t="s">
        <v>85</v>
      </c>
      <c s="37">
        <v>1</v>
      </c>
      <c s="36">
        <v>0</v>
      </c>
      <c s="36">
        <f>ROUND(G2759*H2759,6)</f>
      </c>
      <c r="L2759" s="38">
        <v>0</v>
      </c>
      <c s="32">
        <f>ROUND(ROUND(L2759,2)*ROUND(G2759,3),2)</f>
      </c>
      <c s="36" t="s">
        <v>350</v>
      </c>
      <c>
        <f>(M2759*21)/100</f>
      </c>
      <c t="s">
        <v>27</v>
      </c>
    </row>
    <row r="2760" spans="1:5" ht="25.5">
      <c r="A2760" s="35" t="s">
        <v>58</v>
      </c>
      <c r="E2760" s="39" t="s">
        <v>4935</v>
      </c>
    </row>
    <row r="2761" spans="1:5" ht="12.75">
      <c r="A2761" s="35" t="s">
        <v>59</v>
      </c>
      <c r="E2761" s="40" t="s">
        <v>5</v>
      </c>
    </row>
    <row r="2762" spans="1:5" ht="12.75">
      <c r="A2762" t="s">
        <v>60</v>
      </c>
      <c r="E2762" s="39" t="s">
        <v>5</v>
      </c>
    </row>
    <row r="2763" spans="1:16" ht="12.75">
      <c r="A2763" t="s">
        <v>52</v>
      </c>
      <c s="34" t="s">
        <v>263</v>
      </c>
      <c s="34" t="s">
        <v>4936</v>
      </c>
      <c s="35" t="s">
        <v>5</v>
      </c>
      <c s="6" t="s">
        <v>4937</v>
      </c>
      <c s="36" t="s">
        <v>85</v>
      </c>
      <c s="37">
        <v>40</v>
      </c>
      <c s="36">
        <v>0</v>
      </c>
      <c s="36">
        <f>ROUND(G2763*H2763,6)</f>
      </c>
      <c r="L2763" s="38">
        <v>0</v>
      </c>
      <c s="32">
        <f>ROUND(ROUND(L2763,2)*ROUND(G2763,3),2)</f>
      </c>
      <c s="36" t="s">
        <v>4761</v>
      </c>
      <c>
        <f>(M2763*21)/100</f>
      </c>
      <c t="s">
        <v>27</v>
      </c>
    </row>
    <row r="2764" spans="1:5" ht="12.75">
      <c r="A2764" s="35" t="s">
        <v>58</v>
      </c>
      <c r="E2764" s="39" t="s">
        <v>4938</v>
      </c>
    </row>
    <row r="2765" spans="1:5" ht="12.75">
      <c r="A2765" s="35" t="s">
        <v>59</v>
      </c>
      <c r="E2765" s="40" t="s">
        <v>5</v>
      </c>
    </row>
    <row r="2766" spans="1:5" ht="12.75">
      <c r="A2766" t="s">
        <v>60</v>
      </c>
      <c r="E2766" s="39" t="s">
        <v>5</v>
      </c>
    </row>
    <row r="2767" spans="1:16" ht="12.75">
      <c r="A2767" t="s">
        <v>52</v>
      </c>
      <c s="34" t="s">
        <v>267</v>
      </c>
      <c s="34" t="s">
        <v>4939</v>
      </c>
      <c s="35" t="s">
        <v>5</v>
      </c>
      <c s="6" t="s">
        <v>4940</v>
      </c>
      <c s="36" t="s">
        <v>85</v>
      </c>
      <c s="37">
        <v>5</v>
      </c>
      <c s="36">
        <v>0</v>
      </c>
      <c s="36">
        <f>ROUND(G2767*H2767,6)</f>
      </c>
      <c r="L2767" s="38">
        <v>0</v>
      </c>
      <c s="32">
        <f>ROUND(ROUND(L2767,2)*ROUND(G2767,3),2)</f>
      </c>
      <c s="36" t="s">
        <v>4761</v>
      </c>
      <c>
        <f>(M2767*21)/100</f>
      </c>
      <c t="s">
        <v>27</v>
      </c>
    </row>
    <row r="2768" spans="1:5" ht="12.75">
      <c r="A2768" s="35" t="s">
        <v>58</v>
      </c>
      <c r="E2768" s="39" t="s">
        <v>4941</v>
      </c>
    </row>
    <row r="2769" spans="1:5" ht="12.75">
      <c r="A2769" s="35" t="s">
        <v>59</v>
      </c>
      <c r="E2769" s="40" t="s">
        <v>5</v>
      </c>
    </row>
    <row r="2770" spans="1:5" ht="12.75">
      <c r="A2770" t="s">
        <v>60</v>
      </c>
      <c r="E2770" s="39" t="s">
        <v>5</v>
      </c>
    </row>
    <row r="2771" spans="1:16" ht="12.75">
      <c r="A2771" t="s">
        <v>52</v>
      </c>
      <c s="34" t="s">
        <v>271</v>
      </c>
      <c s="34" t="s">
        <v>4942</v>
      </c>
      <c s="35" t="s">
        <v>5</v>
      </c>
      <c s="6" t="s">
        <v>4943</v>
      </c>
      <c s="36" t="s">
        <v>85</v>
      </c>
      <c s="37">
        <v>11</v>
      </c>
      <c s="36">
        <v>0</v>
      </c>
      <c s="36">
        <f>ROUND(G2771*H2771,6)</f>
      </c>
      <c r="L2771" s="38">
        <v>0</v>
      </c>
      <c s="32">
        <f>ROUND(ROUND(L2771,2)*ROUND(G2771,3),2)</f>
      </c>
      <c s="36" t="s">
        <v>4761</v>
      </c>
      <c>
        <f>(M2771*21)/100</f>
      </c>
      <c t="s">
        <v>27</v>
      </c>
    </row>
    <row r="2772" spans="1:5" ht="25.5">
      <c r="A2772" s="35" t="s">
        <v>58</v>
      </c>
      <c r="E2772" s="39" t="s">
        <v>4944</v>
      </c>
    </row>
    <row r="2773" spans="1:5" ht="12.75">
      <c r="A2773" s="35" t="s">
        <v>59</v>
      </c>
      <c r="E2773" s="40" t="s">
        <v>5</v>
      </c>
    </row>
    <row r="2774" spans="1:5" ht="12.75">
      <c r="A2774" t="s">
        <v>60</v>
      </c>
      <c r="E2774" s="39" t="s">
        <v>5</v>
      </c>
    </row>
    <row r="2775" spans="1:16" ht="12.75">
      <c r="A2775" t="s">
        <v>52</v>
      </c>
      <c s="34" t="s">
        <v>275</v>
      </c>
      <c s="34" t="s">
        <v>4945</v>
      </c>
      <c s="35" t="s">
        <v>5</v>
      </c>
      <c s="6" t="s">
        <v>4946</v>
      </c>
      <c s="36" t="s">
        <v>85</v>
      </c>
      <c s="37">
        <v>13</v>
      </c>
      <c s="36">
        <v>0</v>
      </c>
      <c s="36">
        <f>ROUND(G2775*H2775,6)</f>
      </c>
      <c r="L2775" s="38">
        <v>0</v>
      </c>
      <c s="32">
        <f>ROUND(ROUND(L2775,2)*ROUND(G2775,3),2)</f>
      </c>
      <c s="36" t="s">
        <v>3341</v>
      </c>
      <c>
        <f>(M2775*21)/100</f>
      </c>
      <c t="s">
        <v>27</v>
      </c>
    </row>
    <row r="2776" spans="1:5" ht="12.75">
      <c r="A2776" s="35" t="s">
        <v>58</v>
      </c>
      <c r="E2776" s="39" t="s">
        <v>4947</v>
      </c>
    </row>
    <row r="2777" spans="1:5" ht="12.75">
      <c r="A2777" s="35" t="s">
        <v>59</v>
      </c>
      <c r="E2777" s="40" t="s">
        <v>5</v>
      </c>
    </row>
    <row r="2778" spans="1:5" ht="12.75">
      <c r="A2778" t="s">
        <v>60</v>
      </c>
      <c r="E2778" s="39" t="s">
        <v>5</v>
      </c>
    </row>
    <row r="2779" spans="1:16" ht="12.75">
      <c r="A2779" t="s">
        <v>52</v>
      </c>
      <c s="34" t="s">
        <v>279</v>
      </c>
      <c s="34" t="s">
        <v>4948</v>
      </c>
      <c s="35" t="s">
        <v>5</v>
      </c>
      <c s="6" t="s">
        <v>4949</v>
      </c>
      <c s="36" t="s">
        <v>85</v>
      </c>
      <c s="37">
        <v>1</v>
      </c>
      <c s="36">
        <v>0</v>
      </c>
      <c s="36">
        <f>ROUND(G2779*H2779,6)</f>
      </c>
      <c r="L2779" s="38">
        <v>0</v>
      </c>
      <c s="32">
        <f>ROUND(ROUND(L2779,2)*ROUND(G2779,3),2)</f>
      </c>
      <c s="36" t="s">
        <v>3341</v>
      </c>
      <c>
        <f>(M2779*21)/100</f>
      </c>
      <c t="s">
        <v>27</v>
      </c>
    </row>
    <row r="2780" spans="1:5" ht="12.75">
      <c r="A2780" s="35" t="s">
        <v>58</v>
      </c>
      <c r="E2780" s="39" t="s">
        <v>4950</v>
      </c>
    </row>
    <row r="2781" spans="1:5" ht="12.75">
      <c r="A2781" s="35" t="s">
        <v>59</v>
      </c>
      <c r="E2781" s="40" t="s">
        <v>5</v>
      </c>
    </row>
    <row r="2782" spans="1:5" ht="12.75">
      <c r="A2782" t="s">
        <v>60</v>
      </c>
      <c r="E2782" s="39" t="s">
        <v>5</v>
      </c>
    </row>
    <row r="2783" spans="1:16" ht="12.75">
      <c r="A2783" t="s">
        <v>52</v>
      </c>
      <c s="34" t="s">
        <v>283</v>
      </c>
      <c s="34" t="s">
        <v>4951</v>
      </c>
      <c s="35" t="s">
        <v>5</v>
      </c>
      <c s="6" t="s">
        <v>4952</v>
      </c>
      <c s="36" t="s">
        <v>85</v>
      </c>
      <c s="37">
        <v>3</v>
      </c>
      <c s="36">
        <v>0</v>
      </c>
      <c s="36">
        <f>ROUND(G2783*H2783,6)</f>
      </c>
      <c r="L2783" s="38">
        <v>0</v>
      </c>
      <c s="32">
        <f>ROUND(ROUND(L2783,2)*ROUND(G2783,3),2)</f>
      </c>
      <c s="36" t="s">
        <v>4953</v>
      </c>
      <c>
        <f>(M2783*21)/100</f>
      </c>
      <c t="s">
        <v>27</v>
      </c>
    </row>
    <row r="2784" spans="1:5" ht="12.75">
      <c r="A2784" s="35" t="s">
        <v>58</v>
      </c>
      <c r="E2784" s="39" t="s">
        <v>4952</v>
      </c>
    </row>
    <row r="2785" spans="1:5" ht="12.75">
      <c r="A2785" s="35" t="s">
        <v>59</v>
      </c>
      <c r="E2785" s="40" t="s">
        <v>5</v>
      </c>
    </row>
    <row r="2786" spans="1:5" ht="12.75">
      <c r="A2786" t="s">
        <v>60</v>
      </c>
      <c r="E2786" s="39" t="s">
        <v>5</v>
      </c>
    </row>
    <row r="2787" spans="1:16" ht="12.75">
      <c r="A2787" t="s">
        <v>52</v>
      </c>
      <c s="34" t="s">
        <v>287</v>
      </c>
      <c s="34" t="s">
        <v>4954</v>
      </c>
      <c s="35" t="s">
        <v>5</v>
      </c>
      <c s="6" t="s">
        <v>4955</v>
      </c>
      <c s="36" t="s">
        <v>85</v>
      </c>
      <c s="37">
        <v>3</v>
      </c>
      <c s="36">
        <v>0</v>
      </c>
      <c s="36">
        <f>ROUND(G2787*H2787,6)</f>
      </c>
      <c r="L2787" s="38">
        <v>0</v>
      </c>
      <c s="32">
        <f>ROUND(ROUND(L2787,2)*ROUND(G2787,3),2)</f>
      </c>
      <c s="36" t="s">
        <v>4953</v>
      </c>
      <c>
        <f>(M2787*21)/100</f>
      </c>
      <c t="s">
        <v>27</v>
      </c>
    </row>
    <row r="2788" spans="1:5" ht="12.75">
      <c r="A2788" s="35" t="s">
        <v>58</v>
      </c>
      <c r="E2788" s="39" t="s">
        <v>4955</v>
      </c>
    </row>
    <row r="2789" spans="1:5" ht="12.75">
      <c r="A2789" s="35" t="s">
        <v>59</v>
      </c>
      <c r="E2789" s="40" t="s">
        <v>5</v>
      </c>
    </row>
    <row r="2790" spans="1:5" ht="12.75">
      <c r="A2790" t="s">
        <v>60</v>
      </c>
      <c r="E2790" s="39" t="s">
        <v>5</v>
      </c>
    </row>
    <row r="2791" spans="1:16" ht="12.75">
      <c r="A2791" t="s">
        <v>52</v>
      </c>
      <c s="34" t="s">
        <v>376</v>
      </c>
      <c s="34" t="s">
        <v>4956</v>
      </c>
      <c s="35" t="s">
        <v>5</v>
      </c>
      <c s="6" t="s">
        <v>4957</v>
      </c>
      <c s="36" t="s">
        <v>373</v>
      </c>
      <c s="37">
        <v>1.8</v>
      </c>
      <c s="36">
        <v>0</v>
      </c>
      <c s="36">
        <f>ROUND(G2791*H2791,6)</f>
      </c>
      <c r="L2791" s="38">
        <v>0</v>
      </c>
      <c s="32">
        <f>ROUND(ROUND(L2791,2)*ROUND(G2791,3),2)</f>
      </c>
      <c s="36" t="s">
        <v>350</v>
      </c>
      <c>
        <f>(M2791*21)/100</f>
      </c>
      <c t="s">
        <v>27</v>
      </c>
    </row>
    <row r="2792" spans="1:5" ht="12.75">
      <c r="A2792" s="35" t="s">
        <v>58</v>
      </c>
      <c r="E2792" s="39" t="s">
        <v>4957</v>
      </c>
    </row>
    <row r="2793" spans="1:5" ht="12.75">
      <c r="A2793" s="35" t="s">
        <v>59</v>
      </c>
      <c r="E2793" s="40" t="s">
        <v>5</v>
      </c>
    </row>
    <row r="2794" spans="1:5" ht="12.75">
      <c r="A2794" t="s">
        <v>60</v>
      </c>
      <c r="E2794" s="39" t="s">
        <v>5</v>
      </c>
    </row>
    <row r="2795" spans="1:16" ht="12.75">
      <c r="A2795" t="s">
        <v>52</v>
      </c>
      <c s="34" t="s">
        <v>3817</v>
      </c>
      <c s="34" t="s">
        <v>4958</v>
      </c>
      <c s="35" t="s">
        <v>5</v>
      </c>
      <c s="6" t="s">
        <v>4959</v>
      </c>
      <c s="36" t="s">
        <v>3359</v>
      </c>
      <c s="37">
        <v>1</v>
      </c>
      <c s="36">
        <v>0</v>
      </c>
      <c s="36">
        <f>ROUND(G2795*H2795,6)</f>
      </c>
      <c r="L2795" s="38">
        <v>0</v>
      </c>
      <c s="32">
        <f>ROUND(ROUND(L2795,2)*ROUND(G2795,3),2)</f>
      </c>
      <c s="36" t="s">
        <v>350</v>
      </c>
      <c>
        <f>(M2795*21)/100</f>
      </c>
      <c t="s">
        <v>27</v>
      </c>
    </row>
    <row r="2796" spans="1:5" ht="12.75">
      <c r="A2796" s="35" t="s">
        <v>58</v>
      </c>
      <c r="E2796" s="39" t="s">
        <v>4959</v>
      </c>
    </row>
    <row r="2797" spans="1:5" ht="12.75">
      <c r="A2797" s="35" t="s">
        <v>59</v>
      </c>
      <c r="E2797" s="40" t="s">
        <v>5</v>
      </c>
    </row>
    <row r="2798" spans="1:5" ht="12.75">
      <c r="A2798" t="s">
        <v>60</v>
      </c>
      <c r="E2798" s="39" t="s">
        <v>5</v>
      </c>
    </row>
    <row r="2799" spans="1:13" ht="12.75">
      <c r="A2799" t="s">
        <v>49</v>
      </c>
      <c r="C2799" s="31" t="s">
        <v>4960</v>
      </c>
      <c r="E2799" s="33" t="s">
        <v>4961</v>
      </c>
      <c r="J2799" s="32">
        <f>0</f>
      </c>
      <c s="32">
        <f>0</f>
      </c>
      <c s="32">
        <f>0+L2800+L2804+L2808+L2812+L2816+L2820+L2824+L2828+L2832+L2836+L2840+L2844+L2848+L2852+L2856+L2860+L2864+L2868+L2872+L2876+L2880+L2884+L2888+L2892+L2896+L2900+L2904+L2908+L2912+L2916+L2920+L2924+L2928+L2932+L2936+L2940+L2944+L2948+L2952+L2956+L2960+L2964+L2968+L2972+L2976+L2980+L2984+L2988+L2992</f>
      </c>
      <c s="32">
        <f>0+M2800+M2804+M2808+M2812+M2816+M2820+M2824+M2828+M2832+M2836+M2840+M2844+M2848+M2852+M2856+M2860+M2864+M2868+M2872+M2876+M2880+M2884+M2888+M2892+M2896+M2900+M2904+M2908+M2912+M2916+M2920+M2924+M2928+M2932+M2936+M2940+M2944+M2948+M2952+M2956+M2960+M2964+M2968+M2972+M2976+M2980+M2984+M2988+M2992</f>
      </c>
    </row>
    <row r="2800" spans="1:16" ht="12.75">
      <c r="A2800" t="s">
        <v>52</v>
      </c>
      <c s="34" t="s">
        <v>75</v>
      </c>
      <c s="34" t="s">
        <v>4962</v>
      </c>
      <c s="35" t="s">
        <v>5</v>
      </c>
      <c s="6" t="s">
        <v>4963</v>
      </c>
      <c s="36" t="s">
        <v>85</v>
      </c>
      <c s="37">
        <v>2</v>
      </c>
      <c s="36">
        <v>0</v>
      </c>
      <c s="36">
        <f>ROUND(G2800*H2800,6)</f>
      </c>
      <c r="L2800" s="38">
        <v>0</v>
      </c>
      <c s="32">
        <f>ROUND(ROUND(L2800,2)*ROUND(G2800,3),2)</f>
      </c>
      <c s="36" t="s">
        <v>3341</v>
      </c>
      <c>
        <f>(M2800*21)/100</f>
      </c>
      <c t="s">
        <v>27</v>
      </c>
    </row>
    <row r="2801" spans="1:5" ht="12.75">
      <c r="A2801" s="35" t="s">
        <v>58</v>
      </c>
      <c r="E2801" s="39" t="s">
        <v>4963</v>
      </c>
    </row>
    <row r="2802" spans="1:5" ht="12.75">
      <c r="A2802" s="35" t="s">
        <v>59</v>
      </c>
      <c r="E2802" s="40" t="s">
        <v>5</v>
      </c>
    </row>
    <row r="2803" spans="1:5" ht="12.75">
      <c r="A2803" t="s">
        <v>60</v>
      </c>
      <c r="E2803" s="39" t="s">
        <v>5</v>
      </c>
    </row>
    <row r="2804" spans="1:16" ht="12.75">
      <c r="A2804" t="s">
        <v>52</v>
      </c>
      <c s="34" t="s">
        <v>291</v>
      </c>
      <c s="34" t="s">
        <v>4964</v>
      </c>
      <c s="35" t="s">
        <v>5</v>
      </c>
      <c s="6" t="s">
        <v>4965</v>
      </c>
      <c s="36" t="s">
        <v>85</v>
      </c>
      <c s="37">
        <v>9</v>
      </c>
      <c s="36">
        <v>0</v>
      </c>
      <c s="36">
        <f>ROUND(G2804*H2804,6)</f>
      </c>
      <c r="L2804" s="38">
        <v>0</v>
      </c>
      <c s="32">
        <f>ROUND(ROUND(L2804,2)*ROUND(G2804,3),2)</f>
      </c>
      <c s="36" t="s">
        <v>4953</v>
      </c>
      <c>
        <f>(M2804*21)/100</f>
      </c>
      <c t="s">
        <v>27</v>
      </c>
    </row>
    <row r="2805" spans="1:5" ht="12.75">
      <c r="A2805" s="35" t="s">
        <v>58</v>
      </c>
      <c r="E2805" s="39" t="s">
        <v>4965</v>
      </c>
    </row>
    <row r="2806" spans="1:5" ht="12.75">
      <c r="A2806" s="35" t="s">
        <v>59</v>
      </c>
      <c r="E2806" s="40" t="s">
        <v>5</v>
      </c>
    </row>
    <row r="2807" spans="1:5" ht="12.75">
      <c r="A2807" t="s">
        <v>60</v>
      </c>
      <c r="E2807" s="39" t="s">
        <v>5</v>
      </c>
    </row>
    <row r="2808" spans="1:16" ht="12.75">
      <c r="A2808" t="s">
        <v>52</v>
      </c>
      <c s="34" t="s">
        <v>100</v>
      </c>
      <c s="34" t="s">
        <v>4966</v>
      </c>
      <c s="35" t="s">
        <v>5</v>
      </c>
      <c s="6" t="s">
        <v>4967</v>
      </c>
      <c s="36" t="s">
        <v>85</v>
      </c>
      <c s="37">
        <v>2</v>
      </c>
      <c s="36">
        <v>0</v>
      </c>
      <c s="36">
        <f>ROUND(G2808*H2808,6)</f>
      </c>
      <c r="L2808" s="38">
        <v>0</v>
      </c>
      <c s="32">
        <f>ROUND(ROUND(L2808,2)*ROUND(G2808,3),2)</f>
      </c>
      <c s="36" t="s">
        <v>3341</v>
      </c>
      <c>
        <f>(M2808*21)/100</f>
      </c>
      <c t="s">
        <v>27</v>
      </c>
    </row>
    <row r="2809" spans="1:5" ht="25.5">
      <c r="A2809" s="35" t="s">
        <v>58</v>
      </c>
      <c r="E2809" s="39" t="s">
        <v>4968</v>
      </c>
    </row>
    <row r="2810" spans="1:5" ht="12.75">
      <c r="A2810" s="35" t="s">
        <v>59</v>
      </c>
      <c r="E2810" s="40" t="s">
        <v>5</v>
      </c>
    </row>
    <row r="2811" spans="1:5" ht="12.75">
      <c r="A2811" t="s">
        <v>60</v>
      </c>
      <c r="E2811" s="39" t="s">
        <v>5</v>
      </c>
    </row>
    <row r="2812" spans="1:16" ht="12.75">
      <c r="A2812" t="s">
        <v>52</v>
      </c>
      <c s="34" t="s">
        <v>104</v>
      </c>
      <c s="34" t="s">
        <v>4969</v>
      </c>
      <c s="35" t="s">
        <v>5</v>
      </c>
      <c s="6" t="s">
        <v>4970</v>
      </c>
      <c s="36" t="s">
        <v>85</v>
      </c>
      <c s="37">
        <v>5</v>
      </c>
      <c s="36">
        <v>0</v>
      </c>
      <c s="36">
        <f>ROUND(G2812*H2812,6)</f>
      </c>
      <c r="L2812" s="38">
        <v>0</v>
      </c>
      <c s="32">
        <f>ROUND(ROUND(L2812,2)*ROUND(G2812,3),2)</f>
      </c>
      <c s="36" t="s">
        <v>4761</v>
      </c>
      <c>
        <f>(M2812*21)/100</f>
      </c>
      <c t="s">
        <v>27</v>
      </c>
    </row>
    <row r="2813" spans="1:5" ht="25.5">
      <c r="A2813" s="35" t="s">
        <v>58</v>
      </c>
      <c r="E2813" s="39" t="s">
        <v>4971</v>
      </c>
    </row>
    <row r="2814" spans="1:5" ht="12.75">
      <c r="A2814" s="35" t="s">
        <v>59</v>
      </c>
      <c r="E2814" s="40" t="s">
        <v>5</v>
      </c>
    </row>
    <row r="2815" spans="1:5" ht="12.75">
      <c r="A2815" t="s">
        <v>60</v>
      </c>
      <c r="E2815" s="39" t="s">
        <v>5</v>
      </c>
    </row>
    <row r="2816" spans="1:16" ht="12.75">
      <c r="A2816" t="s">
        <v>52</v>
      </c>
      <c s="34" t="s">
        <v>295</v>
      </c>
      <c s="34" t="s">
        <v>4972</v>
      </c>
      <c s="35" t="s">
        <v>5</v>
      </c>
      <c s="6" t="s">
        <v>4973</v>
      </c>
      <c s="36" t="s">
        <v>85</v>
      </c>
      <c s="37">
        <v>2</v>
      </c>
      <c s="36">
        <v>0</v>
      </c>
      <c s="36">
        <f>ROUND(G2816*H2816,6)</f>
      </c>
      <c r="L2816" s="38">
        <v>0</v>
      </c>
      <c s="32">
        <f>ROUND(ROUND(L2816,2)*ROUND(G2816,3),2)</f>
      </c>
      <c s="36" t="s">
        <v>4761</v>
      </c>
      <c>
        <f>(M2816*21)/100</f>
      </c>
      <c t="s">
        <v>27</v>
      </c>
    </row>
    <row r="2817" spans="1:5" ht="25.5">
      <c r="A2817" s="35" t="s">
        <v>58</v>
      </c>
      <c r="E2817" s="39" t="s">
        <v>4974</v>
      </c>
    </row>
    <row r="2818" spans="1:5" ht="12.75">
      <c r="A2818" s="35" t="s">
        <v>59</v>
      </c>
      <c r="E2818" s="40" t="s">
        <v>5</v>
      </c>
    </row>
    <row r="2819" spans="1:5" ht="12.75">
      <c r="A2819" t="s">
        <v>60</v>
      </c>
      <c r="E2819" s="39" t="s">
        <v>5</v>
      </c>
    </row>
    <row r="2820" spans="1:16" ht="25.5">
      <c r="A2820" t="s">
        <v>52</v>
      </c>
      <c s="34" t="s">
        <v>299</v>
      </c>
      <c s="34" t="s">
        <v>4975</v>
      </c>
      <c s="35" t="s">
        <v>5</v>
      </c>
      <c s="6" t="s">
        <v>4976</v>
      </c>
      <c s="36" t="s">
        <v>85</v>
      </c>
      <c s="37">
        <v>1</v>
      </c>
      <c s="36">
        <v>0</v>
      </c>
      <c s="36">
        <f>ROUND(G2820*H2820,6)</f>
      </c>
      <c r="L2820" s="38">
        <v>0</v>
      </c>
      <c s="32">
        <f>ROUND(ROUND(L2820,2)*ROUND(G2820,3),2)</f>
      </c>
      <c s="36" t="s">
        <v>3341</v>
      </c>
      <c>
        <f>(M2820*21)/100</f>
      </c>
      <c t="s">
        <v>27</v>
      </c>
    </row>
    <row r="2821" spans="1:5" ht="12.75">
      <c r="A2821" s="35" t="s">
        <v>58</v>
      </c>
      <c r="E2821" s="39" t="s">
        <v>4977</v>
      </c>
    </row>
    <row r="2822" spans="1:5" ht="12.75">
      <c r="A2822" s="35" t="s">
        <v>59</v>
      </c>
      <c r="E2822" s="40" t="s">
        <v>5</v>
      </c>
    </row>
    <row r="2823" spans="1:5" ht="12.75">
      <c r="A2823" t="s">
        <v>60</v>
      </c>
      <c r="E2823" s="39" t="s">
        <v>5</v>
      </c>
    </row>
    <row r="2824" spans="1:16" ht="25.5">
      <c r="A2824" t="s">
        <v>52</v>
      </c>
      <c s="34" t="s">
        <v>303</v>
      </c>
      <c s="34" t="s">
        <v>4978</v>
      </c>
      <c s="35" t="s">
        <v>5</v>
      </c>
      <c s="6" t="s">
        <v>4979</v>
      </c>
      <c s="36" t="s">
        <v>85</v>
      </c>
      <c s="37">
        <v>3</v>
      </c>
      <c s="36">
        <v>0</v>
      </c>
      <c s="36">
        <f>ROUND(G2824*H2824,6)</f>
      </c>
      <c r="L2824" s="38">
        <v>0</v>
      </c>
      <c s="32">
        <f>ROUND(ROUND(L2824,2)*ROUND(G2824,3),2)</f>
      </c>
      <c s="36" t="s">
        <v>4953</v>
      </c>
      <c>
        <f>(M2824*21)/100</f>
      </c>
      <c t="s">
        <v>27</v>
      </c>
    </row>
    <row r="2825" spans="1:5" ht="38.25">
      <c r="A2825" s="35" t="s">
        <v>58</v>
      </c>
      <c r="E2825" s="39" t="s">
        <v>4980</v>
      </c>
    </row>
    <row r="2826" spans="1:5" ht="12.75">
      <c r="A2826" s="35" t="s">
        <v>59</v>
      </c>
      <c r="E2826" s="40" t="s">
        <v>5</v>
      </c>
    </row>
    <row r="2827" spans="1:5" ht="12.75">
      <c r="A2827" t="s">
        <v>60</v>
      </c>
      <c r="E2827" s="39" t="s">
        <v>5</v>
      </c>
    </row>
    <row r="2828" spans="1:16" ht="25.5">
      <c r="A2828" t="s">
        <v>52</v>
      </c>
      <c s="34" t="s">
        <v>307</v>
      </c>
      <c s="34" t="s">
        <v>4981</v>
      </c>
      <c s="35" t="s">
        <v>5</v>
      </c>
      <c s="6" t="s">
        <v>4982</v>
      </c>
      <c s="36" t="s">
        <v>85</v>
      </c>
      <c s="37">
        <v>2</v>
      </c>
      <c s="36">
        <v>0</v>
      </c>
      <c s="36">
        <f>ROUND(G2828*H2828,6)</f>
      </c>
      <c r="L2828" s="38">
        <v>0</v>
      </c>
      <c s="32">
        <f>ROUND(ROUND(L2828,2)*ROUND(G2828,3),2)</f>
      </c>
      <c s="36" t="s">
        <v>4953</v>
      </c>
      <c>
        <f>(M2828*21)/100</f>
      </c>
      <c t="s">
        <v>27</v>
      </c>
    </row>
    <row r="2829" spans="1:5" ht="38.25">
      <c r="A2829" s="35" t="s">
        <v>58</v>
      </c>
      <c r="E2829" s="39" t="s">
        <v>4983</v>
      </c>
    </row>
    <row r="2830" spans="1:5" ht="12.75">
      <c r="A2830" s="35" t="s">
        <v>59</v>
      </c>
      <c r="E2830" s="40" t="s">
        <v>5</v>
      </c>
    </row>
    <row r="2831" spans="1:5" ht="12.75">
      <c r="A2831" t="s">
        <v>60</v>
      </c>
      <c r="E2831" s="39" t="s">
        <v>5</v>
      </c>
    </row>
    <row r="2832" spans="1:16" ht="12.75">
      <c r="A2832" t="s">
        <v>52</v>
      </c>
      <c s="34" t="s">
        <v>313</v>
      </c>
      <c s="34" t="s">
        <v>4984</v>
      </c>
      <c s="35" t="s">
        <v>5</v>
      </c>
      <c s="6" t="s">
        <v>4985</v>
      </c>
      <c s="36" t="s">
        <v>85</v>
      </c>
      <c s="37">
        <v>5</v>
      </c>
      <c s="36">
        <v>0</v>
      </c>
      <c s="36">
        <f>ROUND(G2832*H2832,6)</f>
      </c>
      <c r="L2832" s="38">
        <v>0</v>
      </c>
      <c s="32">
        <f>ROUND(ROUND(L2832,2)*ROUND(G2832,3),2)</f>
      </c>
      <c s="36" t="s">
        <v>4953</v>
      </c>
      <c>
        <f>(M2832*21)/100</f>
      </c>
      <c t="s">
        <v>27</v>
      </c>
    </row>
    <row r="2833" spans="1:5" ht="12.75">
      <c r="A2833" s="35" t="s">
        <v>58</v>
      </c>
      <c r="E2833" s="39" t="s">
        <v>4985</v>
      </c>
    </row>
    <row r="2834" spans="1:5" ht="12.75">
      <c r="A2834" s="35" t="s">
        <v>59</v>
      </c>
      <c r="E2834" s="40" t="s">
        <v>5</v>
      </c>
    </row>
    <row r="2835" spans="1:5" ht="12.75">
      <c r="A2835" t="s">
        <v>60</v>
      </c>
      <c r="E2835" s="39" t="s">
        <v>5</v>
      </c>
    </row>
    <row r="2836" spans="1:16" ht="12.75">
      <c r="A2836" t="s">
        <v>52</v>
      </c>
      <c s="34" t="s">
        <v>317</v>
      </c>
      <c s="34" t="s">
        <v>4986</v>
      </c>
      <c s="35" t="s">
        <v>5</v>
      </c>
      <c s="6" t="s">
        <v>4987</v>
      </c>
      <c s="36" t="s">
        <v>80</v>
      </c>
      <c s="37">
        <v>30</v>
      </c>
      <c s="36">
        <v>0</v>
      </c>
      <c s="36">
        <f>ROUND(G2836*H2836,6)</f>
      </c>
      <c r="L2836" s="38">
        <v>0</v>
      </c>
      <c s="32">
        <f>ROUND(ROUND(L2836,2)*ROUND(G2836,3),2)</f>
      </c>
      <c s="36" t="s">
        <v>4953</v>
      </c>
      <c>
        <f>(M2836*21)/100</f>
      </c>
      <c t="s">
        <v>27</v>
      </c>
    </row>
    <row r="2837" spans="1:5" ht="12.75">
      <c r="A2837" s="35" t="s">
        <v>58</v>
      </c>
      <c r="E2837" s="39" t="s">
        <v>4987</v>
      </c>
    </row>
    <row r="2838" spans="1:5" ht="12.75">
      <c r="A2838" s="35" t="s">
        <v>59</v>
      </c>
      <c r="E2838" s="40" t="s">
        <v>5</v>
      </c>
    </row>
    <row r="2839" spans="1:5" ht="12.75">
      <c r="A2839" t="s">
        <v>60</v>
      </c>
      <c r="E2839" s="39" t="s">
        <v>5</v>
      </c>
    </row>
    <row r="2840" spans="1:16" ht="12.75">
      <c r="A2840" t="s">
        <v>52</v>
      </c>
      <c s="34" t="s">
        <v>321</v>
      </c>
      <c s="34" t="s">
        <v>4988</v>
      </c>
      <c s="35" t="s">
        <v>5</v>
      </c>
      <c s="6" t="s">
        <v>4989</v>
      </c>
      <c s="36" t="s">
        <v>80</v>
      </c>
      <c s="37">
        <v>30</v>
      </c>
      <c s="36">
        <v>0</v>
      </c>
      <c s="36">
        <f>ROUND(G2840*H2840,6)</f>
      </c>
      <c r="L2840" s="38">
        <v>0</v>
      </c>
      <c s="32">
        <f>ROUND(ROUND(L2840,2)*ROUND(G2840,3),2)</f>
      </c>
      <c s="36" t="s">
        <v>4953</v>
      </c>
      <c>
        <f>(M2840*21)/100</f>
      </c>
      <c t="s">
        <v>27</v>
      </c>
    </row>
    <row r="2841" spans="1:5" ht="12.75">
      <c r="A2841" s="35" t="s">
        <v>58</v>
      </c>
      <c r="E2841" s="39" t="s">
        <v>4989</v>
      </c>
    </row>
    <row r="2842" spans="1:5" ht="12.75">
      <c r="A2842" s="35" t="s">
        <v>59</v>
      </c>
      <c r="E2842" s="40" t="s">
        <v>5</v>
      </c>
    </row>
    <row r="2843" spans="1:5" ht="12.75">
      <c r="A2843" t="s">
        <v>60</v>
      </c>
      <c r="E2843" s="39" t="s">
        <v>5</v>
      </c>
    </row>
    <row r="2844" spans="1:16" ht="12.75">
      <c r="A2844" t="s">
        <v>52</v>
      </c>
      <c s="34" t="s">
        <v>325</v>
      </c>
      <c s="34" t="s">
        <v>4990</v>
      </c>
      <c s="35" t="s">
        <v>5</v>
      </c>
      <c s="6" t="s">
        <v>4991</v>
      </c>
      <c s="36" t="s">
        <v>85</v>
      </c>
      <c s="37">
        <v>9</v>
      </c>
      <c s="36">
        <v>0</v>
      </c>
      <c s="36">
        <f>ROUND(G2844*H2844,6)</f>
      </c>
      <c r="L2844" s="38">
        <v>0</v>
      </c>
      <c s="32">
        <f>ROUND(ROUND(L2844,2)*ROUND(G2844,3),2)</f>
      </c>
      <c s="36" t="s">
        <v>4953</v>
      </c>
      <c>
        <f>(M2844*21)/100</f>
      </c>
      <c t="s">
        <v>27</v>
      </c>
    </row>
    <row r="2845" spans="1:5" ht="12.75">
      <c r="A2845" s="35" t="s">
        <v>58</v>
      </c>
      <c r="E2845" s="39" t="s">
        <v>4991</v>
      </c>
    </row>
    <row r="2846" spans="1:5" ht="12.75">
      <c r="A2846" s="35" t="s">
        <v>59</v>
      </c>
      <c r="E2846" s="40" t="s">
        <v>5</v>
      </c>
    </row>
    <row r="2847" spans="1:5" ht="12.75">
      <c r="A2847" t="s">
        <v>60</v>
      </c>
      <c r="E2847" s="39" t="s">
        <v>5</v>
      </c>
    </row>
    <row r="2848" spans="1:16" ht="12.75">
      <c r="A2848" t="s">
        <v>52</v>
      </c>
      <c s="34" t="s">
        <v>329</v>
      </c>
      <c s="34" t="s">
        <v>4992</v>
      </c>
      <c s="35" t="s">
        <v>5</v>
      </c>
      <c s="6" t="s">
        <v>4993</v>
      </c>
      <c s="36" t="s">
        <v>85</v>
      </c>
      <c s="37">
        <v>2</v>
      </c>
      <c s="36">
        <v>0</v>
      </c>
      <c s="36">
        <f>ROUND(G2848*H2848,6)</f>
      </c>
      <c r="L2848" s="38">
        <v>0</v>
      </c>
      <c s="32">
        <f>ROUND(ROUND(L2848,2)*ROUND(G2848,3),2)</f>
      </c>
      <c s="36" t="s">
        <v>4953</v>
      </c>
      <c>
        <f>(M2848*21)/100</f>
      </c>
      <c t="s">
        <v>27</v>
      </c>
    </row>
    <row r="2849" spans="1:5" ht="38.25">
      <c r="A2849" s="35" t="s">
        <v>58</v>
      </c>
      <c r="E2849" s="39" t="s">
        <v>4994</v>
      </c>
    </row>
    <row r="2850" spans="1:5" ht="12.75">
      <c r="A2850" s="35" t="s">
        <v>59</v>
      </c>
      <c r="E2850" s="40" t="s">
        <v>5</v>
      </c>
    </row>
    <row r="2851" spans="1:5" ht="12.75">
      <c r="A2851" t="s">
        <v>60</v>
      </c>
      <c r="E2851" s="39" t="s">
        <v>5</v>
      </c>
    </row>
    <row r="2852" spans="1:16" ht="12.75">
      <c r="A2852" t="s">
        <v>52</v>
      </c>
      <c s="34" t="s">
        <v>3338</v>
      </c>
      <c s="34" t="s">
        <v>4995</v>
      </c>
      <c s="35" t="s">
        <v>5</v>
      </c>
      <c s="6" t="s">
        <v>4996</v>
      </c>
      <c s="36" t="s">
        <v>349</v>
      </c>
      <c s="37">
        <v>3</v>
      </c>
      <c s="36">
        <v>0</v>
      </c>
      <c s="36">
        <f>ROUND(G2852*H2852,6)</f>
      </c>
      <c r="L2852" s="38">
        <v>0</v>
      </c>
      <c s="32">
        <f>ROUND(ROUND(L2852,2)*ROUND(G2852,3),2)</f>
      </c>
      <c s="36" t="s">
        <v>350</v>
      </c>
      <c>
        <f>(M2852*21)/100</f>
      </c>
      <c t="s">
        <v>27</v>
      </c>
    </row>
    <row r="2853" spans="1:5" ht="12.75">
      <c r="A2853" s="35" t="s">
        <v>58</v>
      </c>
      <c r="E2853" s="39" t="s">
        <v>4996</v>
      </c>
    </row>
    <row r="2854" spans="1:5" ht="12.75">
      <c r="A2854" s="35" t="s">
        <v>59</v>
      </c>
      <c r="E2854" s="40" t="s">
        <v>5</v>
      </c>
    </row>
    <row r="2855" spans="1:5" ht="12.75">
      <c r="A2855" t="s">
        <v>60</v>
      </c>
      <c r="E2855" s="39" t="s">
        <v>5</v>
      </c>
    </row>
    <row r="2856" spans="1:16" ht="12.75">
      <c r="A2856" t="s">
        <v>52</v>
      </c>
      <c s="34" t="s">
        <v>3343</v>
      </c>
      <c s="34" t="s">
        <v>4997</v>
      </c>
      <c s="35" t="s">
        <v>5</v>
      </c>
      <c s="6" t="s">
        <v>4998</v>
      </c>
      <c s="36" t="s">
        <v>349</v>
      </c>
      <c s="37">
        <v>1</v>
      </c>
      <c s="36">
        <v>0</v>
      </c>
      <c s="36">
        <f>ROUND(G2856*H2856,6)</f>
      </c>
      <c r="L2856" s="38">
        <v>0</v>
      </c>
      <c s="32">
        <f>ROUND(ROUND(L2856,2)*ROUND(G2856,3),2)</f>
      </c>
      <c s="36" t="s">
        <v>350</v>
      </c>
      <c>
        <f>(M2856*21)/100</f>
      </c>
      <c t="s">
        <v>27</v>
      </c>
    </row>
    <row r="2857" spans="1:5" ht="12.75">
      <c r="A2857" s="35" t="s">
        <v>58</v>
      </c>
      <c r="E2857" s="39" t="s">
        <v>4998</v>
      </c>
    </row>
    <row r="2858" spans="1:5" ht="12.75">
      <c r="A2858" s="35" t="s">
        <v>59</v>
      </c>
      <c r="E2858" s="40" t="s">
        <v>5</v>
      </c>
    </row>
    <row r="2859" spans="1:5" ht="12.75">
      <c r="A2859" t="s">
        <v>60</v>
      </c>
      <c r="E2859" s="39" t="s">
        <v>5</v>
      </c>
    </row>
    <row r="2860" spans="1:16" ht="25.5">
      <c r="A2860" t="s">
        <v>52</v>
      </c>
      <c s="34" t="s">
        <v>3347</v>
      </c>
      <c s="34" t="s">
        <v>4999</v>
      </c>
      <c s="35" t="s">
        <v>5</v>
      </c>
      <c s="6" t="s">
        <v>5000</v>
      </c>
      <c s="36" t="s">
        <v>349</v>
      </c>
      <c s="37">
        <v>15</v>
      </c>
      <c s="36">
        <v>0</v>
      </c>
      <c s="36">
        <f>ROUND(G2860*H2860,6)</f>
      </c>
      <c r="L2860" s="38">
        <v>0</v>
      </c>
      <c s="32">
        <f>ROUND(ROUND(L2860,2)*ROUND(G2860,3),2)</f>
      </c>
      <c s="36" t="s">
        <v>350</v>
      </c>
      <c>
        <f>(M2860*21)/100</f>
      </c>
      <c t="s">
        <v>27</v>
      </c>
    </row>
    <row r="2861" spans="1:5" ht="25.5">
      <c r="A2861" s="35" t="s">
        <v>58</v>
      </c>
      <c r="E2861" s="39" t="s">
        <v>5000</v>
      </c>
    </row>
    <row r="2862" spans="1:5" ht="12.75">
      <c r="A2862" s="35" t="s">
        <v>59</v>
      </c>
      <c r="E2862" s="40" t="s">
        <v>5</v>
      </c>
    </row>
    <row r="2863" spans="1:5" ht="12.75">
      <c r="A2863" t="s">
        <v>60</v>
      </c>
      <c r="E2863" s="39" t="s">
        <v>5</v>
      </c>
    </row>
    <row r="2864" spans="1:16" ht="25.5">
      <c r="A2864" t="s">
        <v>52</v>
      </c>
      <c s="34" t="s">
        <v>3117</v>
      </c>
      <c s="34" t="s">
        <v>5001</v>
      </c>
      <c s="35" t="s">
        <v>5</v>
      </c>
      <c s="6" t="s">
        <v>5002</v>
      </c>
      <c s="36" t="s">
        <v>349</v>
      </c>
      <c s="37">
        <v>13</v>
      </c>
      <c s="36">
        <v>0</v>
      </c>
      <c s="36">
        <f>ROUND(G2864*H2864,6)</f>
      </c>
      <c r="L2864" s="38">
        <v>0</v>
      </c>
      <c s="32">
        <f>ROUND(ROUND(L2864,2)*ROUND(G2864,3),2)</f>
      </c>
      <c s="36" t="s">
        <v>350</v>
      </c>
      <c>
        <f>(M2864*21)/100</f>
      </c>
      <c t="s">
        <v>27</v>
      </c>
    </row>
    <row r="2865" spans="1:5" ht="25.5">
      <c r="A2865" s="35" t="s">
        <v>58</v>
      </c>
      <c r="E2865" s="39" t="s">
        <v>5002</v>
      </c>
    </row>
    <row r="2866" spans="1:5" ht="12.75">
      <c r="A2866" s="35" t="s">
        <v>59</v>
      </c>
      <c r="E2866" s="40" t="s">
        <v>5</v>
      </c>
    </row>
    <row r="2867" spans="1:5" ht="12.75">
      <c r="A2867" t="s">
        <v>60</v>
      </c>
      <c r="E2867" s="39" t="s">
        <v>5</v>
      </c>
    </row>
    <row r="2868" spans="1:16" ht="25.5">
      <c r="A2868" t="s">
        <v>52</v>
      </c>
      <c s="34" t="s">
        <v>3349</v>
      </c>
      <c s="34" t="s">
        <v>5003</v>
      </c>
      <c s="35" t="s">
        <v>5</v>
      </c>
      <c s="6" t="s">
        <v>5004</v>
      </c>
      <c s="36" t="s">
        <v>349</v>
      </c>
      <c s="37">
        <v>3</v>
      </c>
      <c s="36">
        <v>0</v>
      </c>
      <c s="36">
        <f>ROUND(G2868*H2868,6)</f>
      </c>
      <c r="L2868" s="38">
        <v>0</v>
      </c>
      <c s="32">
        <f>ROUND(ROUND(L2868,2)*ROUND(G2868,3),2)</f>
      </c>
      <c s="36" t="s">
        <v>350</v>
      </c>
      <c>
        <f>(M2868*21)/100</f>
      </c>
      <c t="s">
        <v>27</v>
      </c>
    </row>
    <row r="2869" spans="1:5" ht="25.5">
      <c r="A2869" s="35" t="s">
        <v>58</v>
      </c>
      <c r="E2869" s="39" t="s">
        <v>5004</v>
      </c>
    </row>
    <row r="2870" spans="1:5" ht="12.75">
      <c r="A2870" s="35" t="s">
        <v>59</v>
      </c>
      <c r="E2870" s="40" t="s">
        <v>5</v>
      </c>
    </row>
    <row r="2871" spans="1:5" ht="12.75">
      <c r="A2871" t="s">
        <v>60</v>
      </c>
      <c r="E2871" s="39" t="s">
        <v>5</v>
      </c>
    </row>
    <row r="2872" spans="1:16" ht="25.5">
      <c r="A2872" t="s">
        <v>52</v>
      </c>
      <c s="34" t="s">
        <v>3349</v>
      </c>
      <c s="34" t="s">
        <v>5003</v>
      </c>
      <c s="35" t="s">
        <v>53</v>
      </c>
      <c s="6" t="s">
        <v>5005</v>
      </c>
      <c s="36" t="s">
        <v>349</v>
      </c>
      <c s="37">
        <v>3</v>
      </c>
      <c s="36">
        <v>0</v>
      </c>
      <c s="36">
        <f>ROUND(G2872*H2872,6)</f>
      </c>
      <c r="L2872" s="38">
        <v>0</v>
      </c>
      <c s="32">
        <f>ROUND(ROUND(L2872,2)*ROUND(G2872,3),2)</f>
      </c>
      <c s="36" t="s">
        <v>350</v>
      </c>
      <c>
        <f>(M2872*21)/100</f>
      </c>
      <c t="s">
        <v>27</v>
      </c>
    </row>
    <row r="2873" spans="1:5" ht="25.5">
      <c r="A2873" s="35" t="s">
        <v>58</v>
      </c>
      <c r="E2873" s="39" t="s">
        <v>5004</v>
      </c>
    </row>
    <row r="2874" spans="1:5" ht="12.75">
      <c r="A2874" s="35" t="s">
        <v>59</v>
      </c>
      <c r="E2874" s="40" t="s">
        <v>5</v>
      </c>
    </row>
    <row r="2875" spans="1:5" ht="12.75">
      <c r="A2875" t="s">
        <v>60</v>
      </c>
      <c r="E2875" s="39" t="s">
        <v>5</v>
      </c>
    </row>
    <row r="2876" spans="1:16" ht="25.5">
      <c r="A2876" t="s">
        <v>52</v>
      </c>
      <c s="34" t="s">
        <v>3352</v>
      </c>
      <c s="34" t="s">
        <v>5006</v>
      </c>
      <c s="35" t="s">
        <v>5</v>
      </c>
      <c s="6" t="s">
        <v>5007</v>
      </c>
      <c s="36" t="s">
        <v>349</v>
      </c>
      <c s="37">
        <v>1</v>
      </c>
      <c s="36">
        <v>0</v>
      </c>
      <c s="36">
        <f>ROUND(G2876*H2876,6)</f>
      </c>
      <c r="L2876" s="38">
        <v>0</v>
      </c>
      <c s="32">
        <f>ROUND(ROUND(L2876,2)*ROUND(G2876,3),2)</f>
      </c>
      <c s="36" t="s">
        <v>350</v>
      </c>
      <c>
        <f>(M2876*21)/100</f>
      </c>
      <c t="s">
        <v>27</v>
      </c>
    </row>
    <row r="2877" spans="1:5" ht="25.5">
      <c r="A2877" s="35" t="s">
        <v>58</v>
      </c>
      <c r="E2877" s="39" t="s">
        <v>5008</v>
      </c>
    </row>
    <row r="2878" spans="1:5" ht="12.75">
      <c r="A2878" s="35" t="s">
        <v>59</v>
      </c>
      <c r="E2878" s="40" t="s">
        <v>5</v>
      </c>
    </row>
    <row r="2879" spans="1:5" ht="12.75">
      <c r="A2879" t="s">
        <v>60</v>
      </c>
      <c r="E2879" s="39" t="s">
        <v>5</v>
      </c>
    </row>
    <row r="2880" spans="1:16" ht="25.5">
      <c r="A2880" t="s">
        <v>52</v>
      </c>
      <c s="34" t="s">
        <v>3352</v>
      </c>
      <c s="34" t="s">
        <v>5006</v>
      </c>
      <c s="35" t="s">
        <v>53</v>
      </c>
      <c s="6" t="s">
        <v>5008</v>
      </c>
      <c s="36" t="s">
        <v>349</v>
      </c>
      <c s="37">
        <v>1</v>
      </c>
      <c s="36">
        <v>0</v>
      </c>
      <c s="36">
        <f>ROUND(G2880*H2880,6)</f>
      </c>
      <c r="L2880" s="38">
        <v>0</v>
      </c>
      <c s="32">
        <f>ROUND(ROUND(L2880,2)*ROUND(G2880,3),2)</f>
      </c>
      <c s="36" t="s">
        <v>350</v>
      </c>
      <c>
        <f>(M2880*21)/100</f>
      </c>
      <c t="s">
        <v>27</v>
      </c>
    </row>
    <row r="2881" spans="1:5" ht="25.5">
      <c r="A2881" s="35" t="s">
        <v>58</v>
      </c>
      <c r="E2881" s="39" t="s">
        <v>5008</v>
      </c>
    </row>
    <row r="2882" spans="1:5" ht="12.75">
      <c r="A2882" s="35" t="s">
        <v>59</v>
      </c>
      <c r="E2882" s="40" t="s">
        <v>5</v>
      </c>
    </row>
    <row r="2883" spans="1:5" ht="12.75">
      <c r="A2883" t="s">
        <v>60</v>
      </c>
      <c r="E2883" s="39" t="s">
        <v>5</v>
      </c>
    </row>
    <row r="2884" spans="1:16" ht="25.5">
      <c r="A2884" t="s">
        <v>52</v>
      </c>
      <c s="34" t="s">
        <v>3122</v>
      </c>
      <c s="34" t="s">
        <v>5009</v>
      </c>
      <c s="35" t="s">
        <v>5</v>
      </c>
      <c s="6" t="s">
        <v>5010</v>
      </c>
      <c s="36" t="s">
        <v>349</v>
      </c>
      <c s="37">
        <v>1</v>
      </c>
      <c s="36">
        <v>0</v>
      </c>
      <c s="36">
        <f>ROUND(G2884*H2884,6)</f>
      </c>
      <c r="L2884" s="38">
        <v>0</v>
      </c>
      <c s="32">
        <f>ROUND(ROUND(L2884,2)*ROUND(G2884,3),2)</f>
      </c>
      <c s="36" t="s">
        <v>350</v>
      </c>
      <c>
        <f>(M2884*21)/100</f>
      </c>
      <c t="s">
        <v>27</v>
      </c>
    </row>
    <row r="2885" spans="1:5" ht="25.5">
      <c r="A2885" s="35" t="s">
        <v>58</v>
      </c>
      <c r="E2885" s="39" t="s">
        <v>5010</v>
      </c>
    </row>
    <row r="2886" spans="1:5" ht="12.75">
      <c r="A2886" s="35" t="s">
        <v>59</v>
      </c>
      <c r="E2886" s="40" t="s">
        <v>5</v>
      </c>
    </row>
    <row r="2887" spans="1:5" ht="12.75">
      <c r="A2887" t="s">
        <v>60</v>
      </c>
      <c r="E2887" s="39" t="s">
        <v>5</v>
      </c>
    </row>
    <row r="2888" spans="1:16" ht="12.75">
      <c r="A2888" t="s">
        <v>52</v>
      </c>
      <c s="34" t="s">
        <v>3127</v>
      </c>
      <c s="34" t="s">
        <v>5011</v>
      </c>
      <c s="35" t="s">
        <v>5</v>
      </c>
      <c s="6" t="s">
        <v>5012</v>
      </c>
      <c s="36" t="s">
        <v>349</v>
      </c>
      <c s="37">
        <v>6</v>
      </c>
      <c s="36">
        <v>0</v>
      </c>
      <c s="36">
        <f>ROUND(G2888*H2888,6)</f>
      </c>
      <c r="L2888" s="38">
        <v>0</v>
      </c>
      <c s="32">
        <f>ROUND(ROUND(L2888,2)*ROUND(G2888,3),2)</f>
      </c>
      <c s="36" t="s">
        <v>350</v>
      </c>
      <c>
        <f>(M2888*21)/100</f>
      </c>
      <c t="s">
        <v>27</v>
      </c>
    </row>
    <row r="2889" spans="1:5" ht="12.75">
      <c r="A2889" s="35" t="s">
        <v>58</v>
      </c>
      <c r="E2889" s="39" t="s">
        <v>5012</v>
      </c>
    </row>
    <row r="2890" spans="1:5" ht="12.75">
      <c r="A2890" s="35" t="s">
        <v>59</v>
      </c>
      <c r="E2890" s="40" t="s">
        <v>5</v>
      </c>
    </row>
    <row r="2891" spans="1:5" ht="12.75">
      <c r="A2891" t="s">
        <v>60</v>
      </c>
      <c r="E2891" s="39" t="s">
        <v>5</v>
      </c>
    </row>
    <row r="2892" spans="1:16" ht="12.75">
      <c r="A2892" t="s">
        <v>52</v>
      </c>
      <c s="34" t="s">
        <v>3127</v>
      </c>
      <c s="34" t="s">
        <v>5011</v>
      </c>
      <c s="35" t="s">
        <v>53</v>
      </c>
      <c s="6" t="s">
        <v>5013</v>
      </c>
      <c s="36" t="s">
        <v>349</v>
      </c>
      <c s="37">
        <v>6</v>
      </c>
      <c s="36">
        <v>0</v>
      </c>
      <c s="36">
        <f>ROUND(G2892*H2892,6)</f>
      </c>
      <c r="L2892" s="38">
        <v>0</v>
      </c>
      <c s="32">
        <f>ROUND(ROUND(L2892,2)*ROUND(G2892,3),2)</f>
      </c>
      <c s="36" t="s">
        <v>350</v>
      </c>
      <c>
        <f>(M2892*21)/100</f>
      </c>
      <c t="s">
        <v>27</v>
      </c>
    </row>
    <row r="2893" spans="1:5" ht="12.75">
      <c r="A2893" s="35" t="s">
        <v>58</v>
      </c>
      <c r="E2893" s="39" t="s">
        <v>5012</v>
      </c>
    </row>
    <row r="2894" spans="1:5" ht="12.75">
      <c r="A2894" s="35" t="s">
        <v>59</v>
      </c>
      <c r="E2894" s="40" t="s">
        <v>5</v>
      </c>
    </row>
    <row r="2895" spans="1:5" ht="12.75">
      <c r="A2895" t="s">
        <v>60</v>
      </c>
      <c r="E2895" s="39" t="s">
        <v>5</v>
      </c>
    </row>
    <row r="2896" spans="1:16" ht="12.75">
      <c r="A2896" t="s">
        <v>52</v>
      </c>
      <c s="34" t="s">
        <v>3922</v>
      </c>
      <c s="34" t="s">
        <v>5014</v>
      </c>
      <c s="35" t="s">
        <v>5</v>
      </c>
      <c s="6" t="s">
        <v>5015</v>
      </c>
      <c s="36" t="s">
        <v>349</v>
      </c>
      <c s="37">
        <v>12</v>
      </c>
      <c s="36">
        <v>0</v>
      </c>
      <c s="36">
        <f>ROUND(G2896*H2896,6)</f>
      </c>
      <c r="L2896" s="38">
        <v>0</v>
      </c>
      <c s="32">
        <f>ROUND(ROUND(L2896,2)*ROUND(G2896,3),2)</f>
      </c>
      <c s="36" t="s">
        <v>350</v>
      </c>
      <c>
        <f>(M2896*21)/100</f>
      </c>
      <c t="s">
        <v>27</v>
      </c>
    </row>
    <row r="2897" spans="1:5" ht="12.75">
      <c r="A2897" s="35" t="s">
        <v>58</v>
      </c>
      <c r="E2897" s="39" t="s">
        <v>5016</v>
      </c>
    </row>
    <row r="2898" spans="1:5" ht="12.75">
      <c r="A2898" s="35" t="s">
        <v>59</v>
      </c>
      <c r="E2898" s="40" t="s">
        <v>5</v>
      </c>
    </row>
    <row r="2899" spans="1:5" ht="12.75">
      <c r="A2899" t="s">
        <v>60</v>
      </c>
      <c r="E2899" s="39" t="s">
        <v>5</v>
      </c>
    </row>
    <row r="2900" spans="1:16" ht="12.75">
      <c r="A2900" t="s">
        <v>52</v>
      </c>
      <c s="34" t="s">
        <v>3922</v>
      </c>
      <c s="34" t="s">
        <v>5014</v>
      </c>
      <c s="35" t="s">
        <v>53</v>
      </c>
      <c s="6" t="s">
        <v>5016</v>
      </c>
      <c s="36" t="s">
        <v>349</v>
      </c>
      <c s="37">
        <v>12</v>
      </c>
      <c s="36">
        <v>0</v>
      </c>
      <c s="36">
        <f>ROUND(G2900*H2900,6)</f>
      </c>
      <c r="L2900" s="38">
        <v>0</v>
      </c>
      <c s="32">
        <f>ROUND(ROUND(L2900,2)*ROUND(G2900,3),2)</f>
      </c>
      <c s="36" t="s">
        <v>350</v>
      </c>
      <c>
        <f>(M2900*21)/100</f>
      </c>
      <c t="s">
        <v>27</v>
      </c>
    </row>
    <row r="2901" spans="1:5" ht="12.75">
      <c r="A2901" s="35" t="s">
        <v>58</v>
      </c>
      <c r="E2901" s="39" t="s">
        <v>5016</v>
      </c>
    </row>
    <row r="2902" spans="1:5" ht="12.75">
      <c r="A2902" s="35" t="s">
        <v>59</v>
      </c>
      <c r="E2902" s="40" t="s">
        <v>5</v>
      </c>
    </row>
    <row r="2903" spans="1:5" ht="12.75">
      <c r="A2903" t="s">
        <v>60</v>
      </c>
      <c r="E2903" s="39" t="s">
        <v>5</v>
      </c>
    </row>
    <row r="2904" spans="1:16" ht="12.75">
      <c r="A2904" t="s">
        <v>52</v>
      </c>
      <c s="34" t="s">
        <v>3131</v>
      </c>
      <c s="34" t="s">
        <v>5017</v>
      </c>
      <c s="35" t="s">
        <v>5</v>
      </c>
      <c s="6" t="s">
        <v>5018</v>
      </c>
      <c s="36" t="s">
        <v>349</v>
      </c>
      <c s="37">
        <v>8</v>
      </c>
      <c s="36">
        <v>0</v>
      </c>
      <c s="36">
        <f>ROUND(G2904*H2904,6)</f>
      </c>
      <c r="L2904" s="38">
        <v>0</v>
      </c>
      <c s="32">
        <f>ROUND(ROUND(L2904,2)*ROUND(G2904,3),2)</f>
      </c>
      <c s="36" t="s">
        <v>350</v>
      </c>
      <c>
        <f>(M2904*21)/100</f>
      </c>
      <c t="s">
        <v>27</v>
      </c>
    </row>
    <row r="2905" spans="1:5" ht="12.75">
      <c r="A2905" s="35" t="s">
        <v>58</v>
      </c>
      <c r="E2905" s="39" t="s">
        <v>5018</v>
      </c>
    </row>
    <row r="2906" spans="1:5" ht="12.75">
      <c r="A2906" s="35" t="s">
        <v>59</v>
      </c>
      <c r="E2906" s="40" t="s">
        <v>5</v>
      </c>
    </row>
    <row r="2907" spans="1:5" ht="12.75">
      <c r="A2907" t="s">
        <v>60</v>
      </c>
      <c r="E2907" s="39" t="s">
        <v>5</v>
      </c>
    </row>
    <row r="2908" spans="1:16" ht="12.75">
      <c r="A2908" t="s">
        <v>52</v>
      </c>
      <c s="34" t="s">
        <v>3131</v>
      </c>
      <c s="34" t="s">
        <v>5017</v>
      </c>
      <c s="35" t="s">
        <v>53</v>
      </c>
      <c s="6" t="s">
        <v>5019</v>
      </c>
      <c s="36" t="s">
        <v>349</v>
      </c>
      <c s="37">
        <v>8</v>
      </c>
      <c s="36">
        <v>0</v>
      </c>
      <c s="36">
        <f>ROUND(G2908*H2908,6)</f>
      </c>
      <c r="L2908" s="38">
        <v>0</v>
      </c>
      <c s="32">
        <f>ROUND(ROUND(L2908,2)*ROUND(G2908,3),2)</f>
      </c>
      <c s="36" t="s">
        <v>350</v>
      </c>
      <c>
        <f>(M2908*21)/100</f>
      </c>
      <c t="s">
        <v>27</v>
      </c>
    </row>
    <row r="2909" spans="1:5" ht="12.75">
      <c r="A2909" s="35" t="s">
        <v>58</v>
      </c>
      <c r="E2909" s="39" t="s">
        <v>5018</v>
      </c>
    </row>
    <row r="2910" spans="1:5" ht="12.75">
      <c r="A2910" s="35" t="s">
        <v>59</v>
      </c>
      <c r="E2910" s="40" t="s">
        <v>5</v>
      </c>
    </row>
    <row r="2911" spans="1:5" ht="12.75">
      <c r="A2911" t="s">
        <v>60</v>
      </c>
      <c r="E2911" s="39" t="s">
        <v>5</v>
      </c>
    </row>
    <row r="2912" spans="1:16" ht="12.75">
      <c r="A2912" t="s">
        <v>52</v>
      </c>
      <c s="34" t="s">
        <v>3136</v>
      </c>
      <c s="34" t="s">
        <v>5020</v>
      </c>
      <c s="35" t="s">
        <v>5</v>
      </c>
      <c s="6" t="s">
        <v>5021</v>
      </c>
      <c s="36" t="s">
        <v>349</v>
      </c>
      <c s="37">
        <v>3</v>
      </c>
      <c s="36">
        <v>0</v>
      </c>
      <c s="36">
        <f>ROUND(G2912*H2912,6)</f>
      </c>
      <c r="L2912" s="38">
        <v>0</v>
      </c>
      <c s="32">
        <f>ROUND(ROUND(L2912,2)*ROUND(G2912,3),2)</f>
      </c>
      <c s="36" t="s">
        <v>350</v>
      </c>
      <c>
        <f>(M2912*21)/100</f>
      </c>
      <c t="s">
        <v>27</v>
      </c>
    </row>
    <row r="2913" spans="1:5" ht="12.75">
      <c r="A2913" s="35" t="s">
        <v>58</v>
      </c>
      <c r="E2913" s="39" t="s">
        <v>5022</v>
      </c>
    </row>
    <row r="2914" spans="1:5" ht="12.75">
      <c r="A2914" s="35" t="s">
        <v>59</v>
      </c>
      <c r="E2914" s="40" t="s">
        <v>5</v>
      </c>
    </row>
    <row r="2915" spans="1:5" ht="12.75">
      <c r="A2915" t="s">
        <v>60</v>
      </c>
      <c r="E2915" s="39" t="s">
        <v>5</v>
      </c>
    </row>
    <row r="2916" spans="1:16" ht="12.75">
      <c r="A2916" t="s">
        <v>52</v>
      </c>
      <c s="34" t="s">
        <v>3136</v>
      </c>
      <c s="34" t="s">
        <v>5020</v>
      </c>
      <c s="35" t="s">
        <v>53</v>
      </c>
      <c s="6" t="s">
        <v>5022</v>
      </c>
      <c s="36" t="s">
        <v>349</v>
      </c>
      <c s="37">
        <v>3</v>
      </c>
      <c s="36">
        <v>0</v>
      </c>
      <c s="36">
        <f>ROUND(G2916*H2916,6)</f>
      </c>
      <c r="L2916" s="38">
        <v>0</v>
      </c>
      <c s="32">
        <f>ROUND(ROUND(L2916,2)*ROUND(G2916,3),2)</f>
      </c>
      <c s="36" t="s">
        <v>350</v>
      </c>
      <c>
        <f>(M2916*21)/100</f>
      </c>
      <c t="s">
        <v>27</v>
      </c>
    </row>
    <row r="2917" spans="1:5" ht="12.75">
      <c r="A2917" s="35" t="s">
        <v>58</v>
      </c>
      <c r="E2917" s="39" t="s">
        <v>5022</v>
      </c>
    </row>
    <row r="2918" spans="1:5" ht="12.75">
      <c r="A2918" s="35" t="s">
        <v>59</v>
      </c>
      <c r="E2918" s="40" t="s">
        <v>5</v>
      </c>
    </row>
    <row r="2919" spans="1:5" ht="12.75">
      <c r="A2919" t="s">
        <v>60</v>
      </c>
      <c r="E2919" s="39" t="s">
        <v>5</v>
      </c>
    </row>
    <row r="2920" spans="1:16" ht="12.75">
      <c r="A2920" t="s">
        <v>52</v>
      </c>
      <c s="34" t="s">
        <v>3141</v>
      </c>
      <c s="34" t="s">
        <v>5023</v>
      </c>
      <c s="35" t="s">
        <v>5</v>
      </c>
      <c s="6" t="s">
        <v>5024</v>
      </c>
      <c s="36" t="s">
        <v>349</v>
      </c>
      <c s="37">
        <v>22</v>
      </c>
      <c s="36">
        <v>0</v>
      </c>
      <c s="36">
        <f>ROUND(G2920*H2920,6)</f>
      </c>
      <c r="L2920" s="38">
        <v>0</v>
      </c>
      <c s="32">
        <f>ROUND(ROUND(L2920,2)*ROUND(G2920,3),2)</f>
      </c>
      <c s="36" t="s">
        <v>350</v>
      </c>
      <c>
        <f>(M2920*21)/100</f>
      </c>
      <c t="s">
        <v>27</v>
      </c>
    </row>
    <row r="2921" spans="1:5" ht="12.75">
      <c r="A2921" s="35" t="s">
        <v>58</v>
      </c>
      <c r="E2921" s="39" t="s">
        <v>5024</v>
      </c>
    </row>
    <row r="2922" spans="1:5" ht="12.75">
      <c r="A2922" s="35" t="s">
        <v>59</v>
      </c>
      <c r="E2922" s="40" t="s">
        <v>5</v>
      </c>
    </row>
    <row r="2923" spans="1:5" ht="12.75">
      <c r="A2923" t="s">
        <v>60</v>
      </c>
      <c r="E2923" s="39" t="s">
        <v>5</v>
      </c>
    </row>
    <row r="2924" spans="1:16" ht="12.75">
      <c r="A2924" t="s">
        <v>52</v>
      </c>
      <c s="34" t="s">
        <v>3141</v>
      </c>
      <c s="34" t="s">
        <v>5023</v>
      </c>
      <c s="35" t="s">
        <v>53</v>
      </c>
      <c s="6" t="s">
        <v>5025</v>
      </c>
      <c s="36" t="s">
        <v>349</v>
      </c>
      <c s="37">
        <v>22</v>
      </c>
      <c s="36">
        <v>0</v>
      </c>
      <c s="36">
        <f>ROUND(G2924*H2924,6)</f>
      </c>
      <c r="L2924" s="38">
        <v>0</v>
      </c>
      <c s="32">
        <f>ROUND(ROUND(L2924,2)*ROUND(G2924,3),2)</f>
      </c>
      <c s="36" t="s">
        <v>350</v>
      </c>
      <c>
        <f>(M2924*21)/100</f>
      </c>
      <c t="s">
        <v>27</v>
      </c>
    </row>
    <row r="2925" spans="1:5" ht="12.75">
      <c r="A2925" s="35" t="s">
        <v>58</v>
      </c>
      <c r="E2925" s="39" t="s">
        <v>5024</v>
      </c>
    </row>
    <row r="2926" spans="1:5" ht="12.75">
      <c r="A2926" s="35" t="s">
        <v>59</v>
      </c>
      <c r="E2926" s="40" t="s">
        <v>5</v>
      </c>
    </row>
    <row r="2927" spans="1:5" ht="12.75">
      <c r="A2927" t="s">
        <v>60</v>
      </c>
      <c r="E2927" s="39" t="s">
        <v>5</v>
      </c>
    </row>
    <row r="2928" spans="1:16" ht="25.5">
      <c r="A2928" t="s">
        <v>52</v>
      </c>
      <c s="34" t="s">
        <v>3146</v>
      </c>
      <c s="34" t="s">
        <v>5026</v>
      </c>
      <c s="35" t="s">
        <v>5</v>
      </c>
      <c s="6" t="s">
        <v>5027</v>
      </c>
      <c s="36" t="s">
        <v>80</v>
      </c>
      <c s="37">
        <v>17</v>
      </c>
      <c s="36">
        <v>0</v>
      </c>
      <c s="36">
        <f>ROUND(G2928*H2928,6)</f>
      </c>
      <c r="L2928" s="38">
        <v>0</v>
      </c>
      <c s="32">
        <f>ROUND(ROUND(L2928,2)*ROUND(G2928,3),2)</f>
      </c>
      <c s="36" t="s">
        <v>350</v>
      </c>
      <c>
        <f>(M2928*21)/100</f>
      </c>
      <c t="s">
        <v>27</v>
      </c>
    </row>
    <row r="2929" spans="1:5" ht="25.5">
      <c r="A2929" s="35" t="s">
        <v>58</v>
      </c>
      <c r="E2929" s="39" t="s">
        <v>5027</v>
      </c>
    </row>
    <row r="2930" spans="1:5" ht="12.75">
      <c r="A2930" s="35" t="s">
        <v>59</v>
      </c>
      <c r="E2930" s="40" t="s">
        <v>5</v>
      </c>
    </row>
    <row r="2931" spans="1:5" ht="12.75">
      <c r="A2931" t="s">
        <v>60</v>
      </c>
      <c r="E2931" s="39" t="s">
        <v>5</v>
      </c>
    </row>
    <row r="2932" spans="1:16" ht="25.5">
      <c r="A2932" t="s">
        <v>52</v>
      </c>
      <c s="34" t="s">
        <v>3150</v>
      </c>
      <c s="34" t="s">
        <v>5028</v>
      </c>
      <c s="35" t="s">
        <v>5</v>
      </c>
      <c s="6" t="s">
        <v>5029</v>
      </c>
      <c s="36" t="s">
        <v>80</v>
      </c>
      <c s="37">
        <v>8</v>
      </c>
      <c s="36">
        <v>0</v>
      </c>
      <c s="36">
        <f>ROUND(G2932*H2932,6)</f>
      </c>
      <c r="L2932" s="38">
        <v>0</v>
      </c>
      <c s="32">
        <f>ROUND(ROUND(L2932,2)*ROUND(G2932,3),2)</f>
      </c>
      <c s="36" t="s">
        <v>350</v>
      </c>
      <c>
        <f>(M2932*21)/100</f>
      </c>
      <c t="s">
        <v>27</v>
      </c>
    </row>
    <row r="2933" spans="1:5" ht="25.5">
      <c r="A2933" s="35" t="s">
        <v>58</v>
      </c>
      <c r="E2933" s="39" t="s">
        <v>5029</v>
      </c>
    </row>
    <row r="2934" spans="1:5" ht="12.75">
      <c r="A2934" s="35" t="s">
        <v>59</v>
      </c>
      <c r="E2934" s="40" t="s">
        <v>5</v>
      </c>
    </row>
    <row r="2935" spans="1:5" ht="12.75">
      <c r="A2935" t="s">
        <v>60</v>
      </c>
      <c r="E2935" s="39" t="s">
        <v>5</v>
      </c>
    </row>
    <row r="2936" spans="1:16" ht="25.5">
      <c r="A2936" t="s">
        <v>52</v>
      </c>
      <c s="34" t="s">
        <v>3156</v>
      </c>
      <c s="34" t="s">
        <v>5030</v>
      </c>
      <c s="35" t="s">
        <v>5</v>
      </c>
      <c s="6" t="s">
        <v>5031</v>
      </c>
      <c s="36" t="s">
        <v>349</v>
      </c>
      <c s="37">
        <v>25</v>
      </c>
      <c s="36">
        <v>0</v>
      </c>
      <c s="36">
        <f>ROUND(G2936*H2936,6)</f>
      </c>
      <c r="L2936" s="38">
        <v>0</v>
      </c>
      <c s="32">
        <f>ROUND(ROUND(L2936,2)*ROUND(G2936,3),2)</f>
      </c>
      <c s="36" t="s">
        <v>350</v>
      </c>
      <c>
        <f>(M2936*21)/100</f>
      </c>
      <c t="s">
        <v>27</v>
      </c>
    </row>
    <row r="2937" spans="1:5" ht="25.5">
      <c r="A2937" s="35" t="s">
        <v>58</v>
      </c>
      <c r="E2937" s="39" t="s">
        <v>5031</v>
      </c>
    </row>
    <row r="2938" spans="1:5" ht="12.75">
      <c r="A2938" s="35" t="s">
        <v>59</v>
      </c>
      <c r="E2938" s="40" t="s">
        <v>5</v>
      </c>
    </row>
    <row r="2939" spans="1:5" ht="12.75">
      <c r="A2939" t="s">
        <v>60</v>
      </c>
      <c r="E2939" s="39" t="s">
        <v>5</v>
      </c>
    </row>
    <row r="2940" spans="1:16" ht="12.75">
      <c r="A2940" t="s">
        <v>52</v>
      </c>
      <c s="34" t="s">
        <v>3161</v>
      </c>
      <c s="34" t="s">
        <v>5032</v>
      </c>
      <c s="35" t="s">
        <v>5</v>
      </c>
      <c s="6" t="s">
        <v>5033</v>
      </c>
      <c s="36" t="s">
        <v>349</v>
      </c>
      <c s="37">
        <v>3</v>
      </c>
      <c s="36">
        <v>0</v>
      </c>
      <c s="36">
        <f>ROUND(G2940*H2940,6)</f>
      </c>
      <c r="L2940" s="38">
        <v>0</v>
      </c>
      <c s="32">
        <f>ROUND(ROUND(L2940,2)*ROUND(G2940,3),2)</f>
      </c>
      <c s="36" t="s">
        <v>350</v>
      </c>
      <c>
        <f>(M2940*21)/100</f>
      </c>
      <c t="s">
        <v>27</v>
      </c>
    </row>
    <row r="2941" spans="1:5" ht="12.75">
      <c r="A2941" s="35" t="s">
        <v>58</v>
      </c>
      <c r="E2941" s="39" t="s">
        <v>5033</v>
      </c>
    </row>
    <row r="2942" spans="1:5" ht="12.75">
      <c r="A2942" s="35" t="s">
        <v>59</v>
      </c>
      <c r="E2942" s="40" t="s">
        <v>5</v>
      </c>
    </row>
    <row r="2943" spans="1:5" ht="12.75">
      <c r="A2943" t="s">
        <v>60</v>
      </c>
      <c r="E2943" s="39" t="s">
        <v>5</v>
      </c>
    </row>
    <row r="2944" spans="1:16" ht="12.75">
      <c r="A2944" t="s">
        <v>52</v>
      </c>
      <c s="34" t="s">
        <v>3166</v>
      </c>
      <c s="34" t="s">
        <v>5034</v>
      </c>
      <c s="35" t="s">
        <v>5</v>
      </c>
      <c s="6" t="s">
        <v>5035</v>
      </c>
      <c s="36" t="s">
        <v>349</v>
      </c>
      <c s="37">
        <v>2</v>
      </c>
      <c s="36">
        <v>0</v>
      </c>
      <c s="36">
        <f>ROUND(G2944*H2944,6)</f>
      </c>
      <c r="L2944" s="38">
        <v>0</v>
      </c>
      <c s="32">
        <f>ROUND(ROUND(L2944,2)*ROUND(G2944,3),2)</f>
      </c>
      <c s="36" t="s">
        <v>350</v>
      </c>
      <c>
        <f>(M2944*21)/100</f>
      </c>
      <c t="s">
        <v>27</v>
      </c>
    </row>
    <row r="2945" spans="1:5" ht="12.75">
      <c r="A2945" s="35" t="s">
        <v>58</v>
      </c>
      <c r="E2945" s="39" t="s">
        <v>5035</v>
      </c>
    </row>
    <row r="2946" spans="1:5" ht="12.75">
      <c r="A2946" s="35" t="s">
        <v>59</v>
      </c>
      <c r="E2946" s="40" t="s">
        <v>5</v>
      </c>
    </row>
    <row r="2947" spans="1:5" ht="12.75">
      <c r="A2947" t="s">
        <v>60</v>
      </c>
      <c r="E2947" s="39" t="s">
        <v>5</v>
      </c>
    </row>
    <row r="2948" spans="1:16" ht="12.75">
      <c r="A2948" t="s">
        <v>52</v>
      </c>
      <c s="34" t="s">
        <v>3230</v>
      </c>
      <c s="34" t="s">
        <v>5036</v>
      </c>
      <c s="35" t="s">
        <v>5</v>
      </c>
      <c s="6" t="s">
        <v>5037</v>
      </c>
      <c s="36" t="s">
        <v>349</v>
      </c>
      <c s="37">
        <v>2</v>
      </c>
      <c s="36">
        <v>0</v>
      </c>
      <c s="36">
        <f>ROUND(G2948*H2948,6)</f>
      </c>
      <c r="L2948" s="38">
        <v>0</v>
      </c>
      <c s="32">
        <f>ROUND(ROUND(L2948,2)*ROUND(G2948,3),2)</f>
      </c>
      <c s="36" t="s">
        <v>350</v>
      </c>
      <c>
        <f>(M2948*21)/100</f>
      </c>
      <c t="s">
        <v>27</v>
      </c>
    </row>
    <row r="2949" spans="1:5" ht="12.75">
      <c r="A2949" s="35" t="s">
        <v>58</v>
      </c>
      <c r="E2949" s="39" t="s">
        <v>5037</v>
      </c>
    </row>
    <row r="2950" spans="1:5" ht="12.75">
      <c r="A2950" s="35" t="s">
        <v>59</v>
      </c>
      <c r="E2950" s="40" t="s">
        <v>5</v>
      </c>
    </row>
    <row r="2951" spans="1:5" ht="12.75">
      <c r="A2951" t="s">
        <v>60</v>
      </c>
      <c r="E2951" s="39" t="s">
        <v>5</v>
      </c>
    </row>
    <row r="2952" spans="1:16" ht="12.75">
      <c r="A2952" t="s">
        <v>52</v>
      </c>
      <c s="34" t="s">
        <v>3171</v>
      </c>
      <c s="34" t="s">
        <v>5038</v>
      </c>
      <c s="35" t="s">
        <v>5</v>
      </c>
      <c s="6" t="s">
        <v>5039</v>
      </c>
      <c s="36" t="s">
        <v>349</v>
      </c>
      <c s="37">
        <v>3</v>
      </c>
      <c s="36">
        <v>0</v>
      </c>
      <c s="36">
        <f>ROUND(G2952*H2952,6)</f>
      </c>
      <c r="L2952" s="38">
        <v>0</v>
      </c>
      <c s="32">
        <f>ROUND(ROUND(L2952,2)*ROUND(G2952,3),2)</f>
      </c>
      <c s="36" t="s">
        <v>350</v>
      </c>
      <c>
        <f>(M2952*21)/100</f>
      </c>
      <c t="s">
        <v>27</v>
      </c>
    </row>
    <row r="2953" spans="1:5" ht="12.75">
      <c r="A2953" s="35" t="s">
        <v>58</v>
      </c>
      <c r="E2953" s="39" t="s">
        <v>5039</v>
      </c>
    </row>
    <row r="2954" spans="1:5" ht="12.75">
      <c r="A2954" s="35" t="s">
        <v>59</v>
      </c>
      <c r="E2954" s="40" t="s">
        <v>5</v>
      </c>
    </row>
    <row r="2955" spans="1:5" ht="12.75">
      <c r="A2955" t="s">
        <v>60</v>
      </c>
      <c r="E2955" s="39" t="s">
        <v>5</v>
      </c>
    </row>
    <row r="2956" spans="1:16" ht="25.5">
      <c r="A2956" t="s">
        <v>52</v>
      </c>
      <c s="34" t="s">
        <v>3174</v>
      </c>
      <c s="34" t="s">
        <v>5040</v>
      </c>
      <c s="35" t="s">
        <v>5</v>
      </c>
      <c s="6" t="s">
        <v>5041</v>
      </c>
      <c s="36" t="s">
        <v>3359</v>
      </c>
      <c s="37">
        <v>1</v>
      </c>
      <c s="36">
        <v>0</v>
      </c>
      <c s="36">
        <f>ROUND(G2956*H2956,6)</f>
      </c>
      <c r="L2956" s="38">
        <v>0</v>
      </c>
      <c s="32">
        <f>ROUND(ROUND(L2956,2)*ROUND(G2956,3),2)</f>
      </c>
      <c s="36" t="s">
        <v>350</v>
      </c>
      <c>
        <f>(M2956*21)/100</f>
      </c>
      <c t="s">
        <v>27</v>
      </c>
    </row>
    <row r="2957" spans="1:5" ht="25.5">
      <c r="A2957" s="35" t="s">
        <v>58</v>
      </c>
      <c r="E2957" s="39" t="s">
        <v>5041</v>
      </c>
    </row>
    <row r="2958" spans="1:5" ht="12.75">
      <c r="A2958" s="35" t="s">
        <v>59</v>
      </c>
      <c r="E2958" s="40" t="s">
        <v>5</v>
      </c>
    </row>
    <row r="2959" spans="1:5" ht="12.75">
      <c r="A2959" t="s">
        <v>60</v>
      </c>
      <c r="E2959" s="39" t="s">
        <v>5</v>
      </c>
    </row>
    <row r="2960" spans="1:16" ht="25.5">
      <c r="A2960" t="s">
        <v>52</v>
      </c>
      <c s="34" t="s">
        <v>3180</v>
      </c>
      <c s="34" t="s">
        <v>5042</v>
      </c>
      <c s="35" t="s">
        <v>5</v>
      </c>
      <c s="6" t="s">
        <v>5043</v>
      </c>
      <c s="36" t="s">
        <v>3359</v>
      </c>
      <c s="37">
        <v>1</v>
      </c>
      <c s="36">
        <v>0</v>
      </c>
      <c s="36">
        <f>ROUND(G2960*H2960,6)</f>
      </c>
      <c r="L2960" s="38">
        <v>0</v>
      </c>
      <c s="32">
        <f>ROUND(ROUND(L2960,2)*ROUND(G2960,3),2)</f>
      </c>
      <c s="36" t="s">
        <v>350</v>
      </c>
      <c>
        <f>(M2960*21)/100</f>
      </c>
      <c t="s">
        <v>27</v>
      </c>
    </row>
    <row r="2961" spans="1:5" ht="25.5">
      <c r="A2961" s="35" t="s">
        <v>58</v>
      </c>
      <c r="E2961" s="39" t="s">
        <v>5044</v>
      </c>
    </row>
    <row r="2962" spans="1:5" ht="12.75">
      <c r="A2962" s="35" t="s">
        <v>59</v>
      </c>
      <c r="E2962" s="40" t="s">
        <v>5</v>
      </c>
    </row>
    <row r="2963" spans="1:5" ht="12.75">
      <c r="A2963" t="s">
        <v>60</v>
      </c>
      <c r="E2963" s="39" t="s">
        <v>5</v>
      </c>
    </row>
    <row r="2964" spans="1:16" ht="25.5">
      <c r="A2964" t="s">
        <v>52</v>
      </c>
      <c s="34" t="s">
        <v>3185</v>
      </c>
      <c s="34" t="s">
        <v>5045</v>
      </c>
      <c s="35" t="s">
        <v>5</v>
      </c>
      <c s="6" t="s">
        <v>5046</v>
      </c>
      <c s="36" t="s">
        <v>3359</v>
      </c>
      <c s="37">
        <v>4</v>
      </c>
      <c s="36">
        <v>0</v>
      </c>
      <c s="36">
        <f>ROUND(G2964*H2964,6)</f>
      </c>
      <c r="L2964" s="38">
        <v>0</v>
      </c>
      <c s="32">
        <f>ROUND(ROUND(L2964,2)*ROUND(G2964,3),2)</f>
      </c>
      <c s="36" t="s">
        <v>350</v>
      </c>
      <c>
        <f>(M2964*21)/100</f>
      </c>
      <c t="s">
        <v>27</v>
      </c>
    </row>
    <row r="2965" spans="1:5" ht="25.5">
      <c r="A2965" s="35" t="s">
        <v>58</v>
      </c>
      <c r="E2965" s="39" t="s">
        <v>5046</v>
      </c>
    </row>
    <row r="2966" spans="1:5" ht="12.75">
      <c r="A2966" s="35" t="s">
        <v>59</v>
      </c>
      <c r="E2966" s="40" t="s">
        <v>5</v>
      </c>
    </row>
    <row r="2967" spans="1:5" ht="12.75">
      <c r="A2967" t="s">
        <v>60</v>
      </c>
      <c r="E2967" s="39" t="s">
        <v>5</v>
      </c>
    </row>
    <row r="2968" spans="1:16" ht="25.5">
      <c r="A2968" t="s">
        <v>52</v>
      </c>
      <c s="34" t="s">
        <v>3185</v>
      </c>
      <c s="34" t="s">
        <v>5045</v>
      </c>
      <c s="35" t="s">
        <v>53</v>
      </c>
      <c s="6" t="s">
        <v>5047</v>
      </c>
      <c s="36" t="s">
        <v>3359</v>
      </c>
      <c s="37">
        <v>4</v>
      </c>
      <c s="36">
        <v>0</v>
      </c>
      <c s="36">
        <f>ROUND(G2968*H2968,6)</f>
      </c>
      <c r="L2968" s="38">
        <v>0</v>
      </c>
      <c s="32">
        <f>ROUND(ROUND(L2968,2)*ROUND(G2968,3),2)</f>
      </c>
      <c s="36" t="s">
        <v>350</v>
      </c>
      <c>
        <f>(M2968*21)/100</f>
      </c>
      <c t="s">
        <v>27</v>
      </c>
    </row>
    <row r="2969" spans="1:5" ht="25.5">
      <c r="A2969" s="35" t="s">
        <v>58</v>
      </c>
      <c r="E2969" s="39" t="s">
        <v>5047</v>
      </c>
    </row>
    <row r="2970" spans="1:5" ht="12.75">
      <c r="A2970" s="35" t="s">
        <v>59</v>
      </c>
      <c r="E2970" s="40" t="s">
        <v>5</v>
      </c>
    </row>
    <row r="2971" spans="1:5" ht="12.75">
      <c r="A2971" t="s">
        <v>60</v>
      </c>
      <c r="E2971" s="39" t="s">
        <v>5</v>
      </c>
    </row>
    <row r="2972" spans="1:16" ht="25.5">
      <c r="A2972" t="s">
        <v>52</v>
      </c>
      <c s="34" t="s">
        <v>3190</v>
      </c>
      <c s="34" t="s">
        <v>5048</v>
      </c>
      <c s="35" t="s">
        <v>5</v>
      </c>
      <c s="6" t="s">
        <v>5049</v>
      </c>
      <c s="36" t="s">
        <v>3359</v>
      </c>
      <c s="37">
        <v>4</v>
      </c>
      <c s="36">
        <v>0</v>
      </c>
      <c s="36">
        <f>ROUND(G2972*H2972,6)</f>
      </c>
      <c r="L2972" s="38">
        <v>0</v>
      </c>
      <c s="32">
        <f>ROUND(ROUND(L2972,2)*ROUND(G2972,3),2)</f>
      </c>
      <c s="36" t="s">
        <v>350</v>
      </c>
      <c>
        <f>(M2972*21)/100</f>
      </c>
      <c t="s">
        <v>27</v>
      </c>
    </row>
    <row r="2973" spans="1:5" ht="25.5">
      <c r="A2973" s="35" t="s">
        <v>58</v>
      </c>
      <c r="E2973" s="39" t="s">
        <v>5049</v>
      </c>
    </row>
    <row r="2974" spans="1:5" ht="12.75">
      <c r="A2974" s="35" t="s">
        <v>59</v>
      </c>
      <c r="E2974" s="40" t="s">
        <v>5</v>
      </c>
    </row>
    <row r="2975" spans="1:5" ht="12.75">
      <c r="A2975" t="s">
        <v>60</v>
      </c>
      <c r="E2975" s="39" t="s">
        <v>5</v>
      </c>
    </row>
    <row r="2976" spans="1:16" ht="12.75">
      <c r="A2976" t="s">
        <v>52</v>
      </c>
      <c s="34" t="s">
        <v>3191</v>
      </c>
      <c s="34" t="s">
        <v>5050</v>
      </c>
      <c s="35" t="s">
        <v>5</v>
      </c>
      <c s="6" t="s">
        <v>5051</v>
      </c>
      <c s="36" t="s">
        <v>3359</v>
      </c>
      <c s="37">
        <v>2</v>
      </c>
      <c s="36">
        <v>0</v>
      </c>
      <c s="36">
        <f>ROUND(G2976*H2976,6)</f>
      </c>
      <c r="L2976" s="38">
        <v>0</v>
      </c>
      <c s="32">
        <f>ROUND(ROUND(L2976,2)*ROUND(G2976,3),2)</f>
      </c>
      <c s="36" t="s">
        <v>350</v>
      </c>
      <c>
        <f>(M2976*21)/100</f>
      </c>
      <c t="s">
        <v>27</v>
      </c>
    </row>
    <row r="2977" spans="1:5" ht="12.75">
      <c r="A2977" s="35" t="s">
        <v>58</v>
      </c>
      <c r="E2977" s="39" t="s">
        <v>5051</v>
      </c>
    </row>
    <row r="2978" spans="1:5" ht="12.75">
      <c r="A2978" s="35" t="s">
        <v>59</v>
      </c>
      <c r="E2978" s="40" t="s">
        <v>5</v>
      </c>
    </row>
    <row r="2979" spans="1:5" ht="12.75">
      <c r="A2979" t="s">
        <v>60</v>
      </c>
      <c r="E2979" s="39" t="s">
        <v>5</v>
      </c>
    </row>
    <row r="2980" spans="1:16" ht="25.5">
      <c r="A2980" t="s">
        <v>52</v>
      </c>
      <c s="34" t="s">
        <v>3215</v>
      </c>
      <c s="34" t="s">
        <v>5052</v>
      </c>
      <c s="35" t="s">
        <v>5</v>
      </c>
      <c s="6" t="s">
        <v>5053</v>
      </c>
      <c s="36" t="s">
        <v>85</v>
      </c>
      <c s="37">
        <v>2</v>
      </c>
      <c s="36">
        <v>0</v>
      </c>
      <c s="36">
        <f>ROUND(G2980*H2980,6)</f>
      </c>
      <c r="L2980" s="38">
        <v>0</v>
      </c>
      <c s="32">
        <f>ROUND(ROUND(L2980,2)*ROUND(G2980,3),2)</f>
      </c>
      <c s="36" t="s">
        <v>350</v>
      </c>
      <c>
        <f>(M2980*21)/100</f>
      </c>
      <c t="s">
        <v>27</v>
      </c>
    </row>
    <row r="2981" spans="1:5" ht="25.5">
      <c r="A2981" s="35" t="s">
        <v>58</v>
      </c>
      <c r="E2981" s="39" t="s">
        <v>5053</v>
      </c>
    </row>
    <row r="2982" spans="1:5" ht="12.75">
      <c r="A2982" s="35" t="s">
        <v>59</v>
      </c>
      <c r="E2982" s="40" t="s">
        <v>5</v>
      </c>
    </row>
    <row r="2983" spans="1:5" ht="12.75">
      <c r="A2983" t="s">
        <v>60</v>
      </c>
      <c r="E2983" s="39" t="s">
        <v>5</v>
      </c>
    </row>
    <row r="2984" spans="1:16" ht="25.5">
      <c r="A2984" t="s">
        <v>52</v>
      </c>
      <c s="34" t="s">
        <v>3220</v>
      </c>
      <c s="34" t="s">
        <v>5054</v>
      </c>
      <c s="35" t="s">
        <v>5</v>
      </c>
      <c s="6" t="s">
        <v>5055</v>
      </c>
      <c s="36" t="s">
        <v>85</v>
      </c>
      <c s="37">
        <v>1</v>
      </c>
      <c s="36">
        <v>0</v>
      </c>
      <c s="36">
        <f>ROUND(G2984*H2984,6)</f>
      </c>
      <c r="L2984" s="38">
        <v>0</v>
      </c>
      <c s="32">
        <f>ROUND(ROUND(L2984,2)*ROUND(G2984,3),2)</f>
      </c>
      <c s="36" t="s">
        <v>350</v>
      </c>
      <c>
        <f>(M2984*21)/100</f>
      </c>
      <c t="s">
        <v>27</v>
      </c>
    </row>
    <row r="2985" spans="1:5" ht="25.5">
      <c r="A2985" s="35" t="s">
        <v>58</v>
      </c>
      <c r="E2985" s="39" t="s">
        <v>5055</v>
      </c>
    </row>
    <row r="2986" spans="1:5" ht="12.75">
      <c r="A2986" s="35" t="s">
        <v>59</v>
      </c>
      <c r="E2986" s="40" t="s">
        <v>5</v>
      </c>
    </row>
    <row r="2987" spans="1:5" ht="12.75">
      <c r="A2987" t="s">
        <v>60</v>
      </c>
      <c r="E2987" s="39" t="s">
        <v>5</v>
      </c>
    </row>
    <row r="2988" spans="1:16" ht="38.25">
      <c r="A2988" t="s">
        <v>52</v>
      </c>
      <c s="34" t="s">
        <v>3234</v>
      </c>
      <c s="34" t="s">
        <v>5056</v>
      </c>
      <c s="35" t="s">
        <v>5</v>
      </c>
      <c s="6" t="s">
        <v>5057</v>
      </c>
      <c s="36" t="s">
        <v>3359</v>
      </c>
      <c s="37">
        <v>1</v>
      </c>
      <c s="36">
        <v>0</v>
      </c>
      <c s="36">
        <f>ROUND(G2988*H2988,6)</f>
      </c>
      <c r="L2988" s="38">
        <v>0</v>
      </c>
      <c s="32">
        <f>ROUND(ROUND(L2988,2)*ROUND(G2988,3),2)</f>
      </c>
      <c s="36" t="s">
        <v>350</v>
      </c>
      <c>
        <f>(M2988*21)/100</f>
      </c>
      <c t="s">
        <v>27</v>
      </c>
    </row>
    <row r="2989" spans="1:5" ht="38.25">
      <c r="A2989" s="35" t="s">
        <v>58</v>
      </c>
      <c r="E2989" s="39" t="s">
        <v>5058</v>
      </c>
    </row>
    <row r="2990" spans="1:5" ht="12.75">
      <c r="A2990" s="35" t="s">
        <v>59</v>
      </c>
      <c r="E2990" s="40" t="s">
        <v>5</v>
      </c>
    </row>
    <row r="2991" spans="1:5" ht="12.75">
      <c r="A2991" t="s">
        <v>60</v>
      </c>
      <c r="E2991" s="39" t="s">
        <v>5</v>
      </c>
    </row>
    <row r="2992" spans="1:16" ht="25.5">
      <c r="A2992" t="s">
        <v>52</v>
      </c>
      <c s="34" t="s">
        <v>3240</v>
      </c>
      <c s="34" t="s">
        <v>5059</v>
      </c>
      <c s="35" t="s">
        <v>5</v>
      </c>
      <c s="6" t="s">
        <v>5060</v>
      </c>
      <c s="36" t="s">
        <v>3359</v>
      </c>
      <c s="37">
        <v>1</v>
      </c>
      <c s="36">
        <v>0</v>
      </c>
      <c s="36">
        <f>ROUND(G2992*H2992,6)</f>
      </c>
      <c r="L2992" s="38">
        <v>0</v>
      </c>
      <c s="32">
        <f>ROUND(ROUND(L2992,2)*ROUND(G2992,3),2)</f>
      </c>
      <c s="36" t="s">
        <v>350</v>
      </c>
      <c>
        <f>(M2992*21)/100</f>
      </c>
      <c t="s">
        <v>27</v>
      </c>
    </row>
    <row r="2993" spans="1:5" ht="51">
      <c r="A2993" s="35" t="s">
        <v>58</v>
      </c>
      <c r="E2993" s="39" t="s">
        <v>5061</v>
      </c>
    </row>
    <row r="2994" spans="1:5" ht="12.75">
      <c r="A2994" s="35" t="s">
        <v>59</v>
      </c>
      <c r="E2994" s="40" t="s">
        <v>5</v>
      </c>
    </row>
    <row r="2995" spans="1:5" ht="12.75">
      <c r="A2995" t="s">
        <v>60</v>
      </c>
      <c r="E2995" s="39" t="s">
        <v>5</v>
      </c>
    </row>
    <row r="2996" spans="1:13" ht="12.75">
      <c r="A2996" t="s">
        <v>49</v>
      </c>
      <c r="C2996" s="31" t="s">
        <v>126</v>
      </c>
      <c r="E2996" s="33" t="s">
        <v>2322</v>
      </c>
      <c r="J2996" s="32">
        <f>0</f>
      </c>
      <c s="32">
        <f>0</f>
      </c>
      <c s="32">
        <f>0+L2997</f>
      </c>
      <c s="32">
        <f>0+M2997</f>
      </c>
    </row>
    <row r="2997" spans="1:16" ht="12.75">
      <c r="A2997" t="s">
        <v>52</v>
      </c>
      <c s="34" t="s">
        <v>333</v>
      </c>
      <c s="34" t="s">
        <v>5062</v>
      </c>
      <c s="35" t="s">
        <v>5</v>
      </c>
      <c s="6" t="s">
        <v>5063</v>
      </c>
      <c s="36" t="s">
        <v>85</v>
      </c>
      <c s="37">
        <v>30</v>
      </c>
      <c s="36">
        <v>0</v>
      </c>
      <c s="36">
        <f>ROUND(G2997*H2997,6)</f>
      </c>
      <c r="L2997" s="38">
        <v>0</v>
      </c>
      <c s="32">
        <f>ROUND(ROUND(L2997,2)*ROUND(G2997,3),2)</f>
      </c>
      <c s="36" t="s">
        <v>4761</v>
      </c>
      <c>
        <f>(M2997*21)/100</f>
      </c>
      <c t="s">
        <v>27</v>
      </c>
    </row>
    <row r="2998" spans="1:5" ht="38.25">
      <c r="A2998" s="35" t="s">
        <v>58</v>
      </c>
      <c r="E2998" s="39" t="s">
        <v>5064</v>
      </c>
    </row>
    <row r="2999" spans="1:5" ht="12.75">
      <c r="A2999" s="35" t="s">
        <v>59</v>
      </c>
      <c r="E2999" s="40" t="s">
        <v>5</v>
      </c>
    </row>
    <row r="3000" spans="1:5" ht="12.75">
      <c r="A3000" t="s">
        <v>60</v>
      </c>
      <c r="E3000" s="39" t="s">
        <v>5</v>
      </c>
    </row>
    <row r="3001" spans="1:13" ht="12.75">
      <c r="A3001" t="s">
        <v>49</v>
      </c>
      <c r="C3001" s="31" t="s">
        <v>3074</v>
      </c>
      <c r="E3001" s="33" t="s">
        <v>5065</v>
      </c>
      <c r="J3001" s="32">
        <f>0</f>
      </c>
      <c s="32">
        <f>0</f>
      </c>
      <c s="32">
        <f>0+L3002+L3006</f>
      </c>
      <c s="32">
        <f>0+M3002+M3006</f>
      </c>
    </row>
    <row r="3002" spans="1:16" ht="12.75">
      <c r="A3002" t="s">
        <v>52</v>
      </c>
      <c s="34" t="s">
        <v>163</v>
      </c>
      <c s="34" t="s">
        <v>5066</v>
      </c>
      <c s="35" t="s">
        <v>5</v>
      </c>
      <c s="6" t="s">
        <v>5067</v>
      </c>
      <c s="36" t="s">
        <v>80</v>
      </c>
      <c s="37">
        <v>10</v>
      </c>
      <c s="36">
        <v>0</v>
      </c>
      <c s="36">
        <f>ROUND(G3002*H3002,6)</f>
      </c>
      <c r="L3002" s="38">
        <v>0</v>
      </c>
      <c s="32">
        <f>ROUND(ROUND(L3002,2)*ROUND(G3002,3),2)</f>
      </c>
      <c s="36" t="s">
        <v>350</v>
      </c>
      <c>
        <f>(M3002*21)/100</f>
      </c>
      <c t="s">
        <v>27</v>
      </c>
    </row>
    <row r="3003" spans="1:5" ht="12.75">
      <c r="A3003" s="35" t="s">
        <v>58</v>
      </c>
      <c r="E3003" s="39" t="s">
        <v>5067</v>
      </c>
    </row>
    <row r="3004" spans="1:5" ht="12.75">
      <c r="A3004" s="35" t="s">
        <v>59</v>
      </c>
      <c r="E3004" s="40" t="s">
        <v>5</v>
      </c>
    </row>
    <row r="3005" spans="1:5" ht="12.75">
      <c r="A3005" t="s">
        <v>60</v>
      </c>
      <c r="E3005" s="39" t="s">
        <v>5</v>
      </c>
    </row>
    <row r="3006" spans="1:16" ht="12.75">
      <c r="A3006" t="s">
        <v>52</v>
      </c>
      <c s="34" t="s">
        <v>3195</v>
      </c>
      <c s="34" t="s">
        <v>5068</v>
      </c>
      <c s="35" t="s">
        <v>5</v>
      </c>
      <c s="6" t="s">
        <v>5069</v>
      </c>
      <c s="36" t="s">
        <v>3359</v>
      </c>
      <c s="37">
        <v>1</v>
      </c>
      <c s="36">
        <v>0</v>
      </c>
      <c s="36">
        <f>ROUND(G3006*H3006,6)</f>
      </c>
      <c r="L3006" s="38">
        <v>0</v>
      </c>
      <c s="32">
        <f>ROUND(ROUND(L3006,2)*ROUND(G3006,3),2)</f>
      </c>
      <c s="36" t="s">
        <v>350</v>
      </c>
      <c>
        <f>(M3006*21)/100</f>
      </c>
      <c t="s">
        <v>27</v>
      </c>
    </row>
    <row r="3007" spans="1:5" ht="12.75">
      <c r="A3007" s="35" t="s">
        <v>58</v>
      </c>
      <c r="E3007" s="39" t="s">
        <v>5069</v>
      </c>
    </row>
    <row r="3008" spans="1:5" ht="12.75">
      <c r="A3008" s="35" t="s">
        <v>59</v>
      </c>
      <c r="E3008" s="40" t="s">
        <v>5</v>
      </c>
    </row>
    <row r="3009" spans="1:5" ht="12.75">
      <c r="A3009" t="s">
        <v>60</v>
      </c>
      <c r="E3009" s="39" t="s">
        <v>5</v>
      </c>
    </row>
    <row r="3010" spans="1:13" ht="12.75">
      <c r="A3010" t="s">
        <v>49</v>
      </c>
      <c r="C3010" s="31" t="s">
        <v>367</v>
      </c>
      <c r="E3010" s="33" t="s">
        <v>592</v>
      </c>
      <c r="J3010" s="32">
        <f>0</f>
      </c>
      <c s="32">
        <f>0</f>
      </c>
      <c s="32">
        <f>0+L3011</f>
      </c>
      <c s="32">
        <f>0+M3011</f>
      </c>
    </row>
    <row r="3011" spans="1:16" ht="25.5">
      <c r="A3011" t="s">
        <v>52</v>
      </c>
      <c s="34" t="s">
        <v>3199</v>
      </c>
      <c s="34" t="s">
        <v>5070</v>
      </c>
      <c s="35" t="s">
        <v>5071</v>
      </c>
      <c s="6" t="s">
        <v>5072</v>
      </c>
      <c s="36" t="s">
        <v>373</v>
      </c>
      <c s="37">
        <v>4.2</v>
      </c>
      <c s="36">
        <v>0</v>
      </c>
      <c s="36">
        <f>ROUND(G3011*H3011,6)</f>
      </c>
      <c r="L3011" s="38">
        <v>0</v>
      </c>
      <c s="32">
        <f>ROUND(ROUND(L3011,2)*ROUND(G3011,3),2)</f>
      </c>
      <c s="36" t="s">
        <v>350</v>
      </c>
      <c>
        <f>(M3011*21)/100</f>
      </c>
      <c t="s">
        <v>27</v>
      </c>
    </row>
    <row r="3012" spans="1:5" ht="25.5">
      <c r="A3012" s="35" t="s">
        <v>58</v>
      </c>
      <c r="E3012" s="39" t="s">
        <v>388</v>
      </c>
    </row>
    <row r="3013" spans="1:5" ht="12.75">
      <c r="A3013" s="35" t="s">
        <v>59</v>
      </c>
      <c r="E3013" s="40" t="s">
        <v>5</v>
      </c>
    </row>
    <row r="3014" spans="1:5" ht="165.75">
      <c r="A3014" t="s">
        <v>60</v>
      </c>
      <c r="E3014" s="39" t="s">
        <v>524</v>
      </c>
    </row>
    <row r="3015" spans="1:13" ht="12.75">
      <c r="A3015" t="s">
        <v>49</v>
      </c>
      <c r="C3015" s="31" t="s">
        <v>2658</v>
      </c>
      <c r="E3015" s="33" t="s">
        <v>2659</v>
      </c>
      <c r="J3015" s="32">
        <f>0</f>
      </c>
      <c s="32">
        <f>0</f>
      </c>
      <c s="32">
        <f>0+L3016</f>
      </c>
      <c s="32">
        <f>0+M3016</f>
      </c>
    </row>
    <row r="3016" spans="1:16" ht="12.75">
      <c r="A3016" t="s">
        <v>52</v>
      </c>
      <c s="34" t="s">
        <v>3307</v>
      </c>
      <c s="34" t="s">
        <v>5073</v>
      </c>
      <c s="35" t="s">
        <v>5</v>
      </c>
      <c s="6" t="s">
        <v>5074</v>
      </c>
      <c s="36" t="s">
        <v>85</v>
      </c>
      <c s="37">
        <v>6</v>
      </c>
      <c s="36">
        <v>0</v>
      </c>
      <c s="36">
        <f>ROUND(G3016*H3016,6)</f>
      </c>
      <c r="L3016" s="38">
        <v>0</v>
      </c>
      <c s="32">
        <f>ROUND(ROUND(L3016,2)*ROUND(G3016,3),2)</f>
      </c>
      <c s="36" t="s">
        <v>350</v>
      </c>
      <c>
        <f>(M3016*21)/100</f>
      </c>
      <c t="s">
        <v>27</v>
      </c>
    </row>
    <row r="3017" spans="1:5" ht="25.5">
      <c r="A3017" s="35" t="s">
        <v>58</v>
      </c>
      <c r="E3017" s="39" t="s">
        <v>5075</v>
      </c>
    </row>
    <row r="3018" spans="1:5" ht="12.75">
      <c r="A3018" s="35" t="s">
        <v>59</v>
      </c>
      <c r="E3018" s="40" t="s">
        <v>5</v>
      </c>
    </row>
    <row r="3019" spans="1:5" ht="12.75">
      <c r="A3019" t="s">
        <v>60</v>
      </c>
      <c r="E301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1380</v>
      </c>
      <c s="41">
        <f>Rekapitulace!C14</f>
      </c>
      <c s="20" t="s">
        <v>0</v>
      </c>
      <c t="s">
        <v>23</v>
      </c>
      <c t="s">
        <v>27</v>
      </c>
    </row>
    <row r="4" spans="1:16" ht="32" customHeight="1">
      <c r="A4" s="24" t="s">
        <v>20</v>
      </c>
      <c s="25" t="s">
        <v>28</v>
      </c>
      <c s="27" t="s">
        <v>1380</v>
      </c>
      <c r="E4" s="26" t="s">
        <v>1381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COUNTIFS(L8:L95,"=0",A8:A95,"P")+COUNTIFS(L8:L95,"",A8:A95,"P")+SUM(Q8:Q95)</f>
      </c>
    </row>
    <row r="8" spans="1:13" ht="12.75">
      <c r="A8" t="s">
        <v>44</v>
      </c>
      <c r="C8" s="28" t="s">
        <v>5078</v>
      </c>
      <c r="E8" s="30" t="s">
        <v>5077</v>
      </c>
      <c r="J8" s="29">
        <f>0+J9</f>
      </c>
      <c s="29">
        <f>0+K9</f>
      </c>
      <c s="29">
        <f>0+L9</f>
      </c>
      <c s="29">
        <f>0+M9</f>
      </c>
    </row>
    <row r="9" spans="1:13" ht="12.75">
      <c r="A9" t="s">
        <v>46</v>
      </c>
      <c r="C9" s="31" t="s">
        <v>5079</v>
      </c>
      <c r="E9" s="33" t="s">
        <v>5080</v>
      </c>
      <c r="J9" s="32">
        <f>0+J10+J15+J20+J25+J94</f>
      </c>
      <c s="32">
        <f>0+K10+K15+K20+K25+K94</f>
      </c>
      <c s="32">
        <f>0+L10+L15+L20+L25+L94</f>
      </c>
      <c s="32">
        <f>0+M10+M15+M20+M25+M94</f>
      </c>
    </row>
    <row r="10" spans="1:13" ht="12.75">
      <c r="A10" t="s">
        <v>49</v>
      </c>
      <c r="C10" s="31" t="s">
        <v>605</v>
      </c>
      <c r="E10" s="33" t="s">
        <v>606</v>
      </c>
      <c r="J10" s="32">
        <f>0</f>
      </c>
      <c s="32">
        <f>0</f>
      </c>
      <c s="32">
        <f>0+L11</f>
      </c>
      <c s="32">
        <f>0+M11</f>
      </c>
    </row>
    <row r="11" spans="1:16" ht="12.75">
      <c r="A11" t="s">
        <v>52</v>
      </c>
      <c s="34" t="s">
        <v>115</v>
      </c>
      <c s="34" t="s">
        <v>5081</v>
      </c>
      <c s="35" t="s">
        <v>5</v>
      </c>
      <c s="6" t="s">
        <v>5082</v>
      </c>
      <c s="36" t="s">
        <v>85</v>
      </c>
      <c s="37">
        <v>5</v>
      </c>
      <c s="36">
        <v>0</v>
      </c>
      <c s="36">
        <f>ROUND(G11*H11,6)</f>
      </c>
      <c r="L11" s="38">
        <v>0</v>
      </c>
      <c s="32">
        <f>ROUND(ROUND(L11,2)*ROUND(G11,3),2)</f>
      </c>
      <c s="36" t="s">
        <v>1640</v>
      </c>
      <c>
        <f>(M11*21)/100</f>
      </c>
      <c t="s">
        <v>27</v>
      </c>
    </row>
    <row r="12" spans="1:5" ht="12.75">
      <c r="A12" s="35" t="s">
        <v>58</v>
      </c>
      <c r="E12" s="39" t="s">
        <v>5</v>
      </c>
    </row>
    <row r="13" spans="1:5" ht="12.75">
      <c r="A13" s="35" t="s">
        <v>59</v>
      </c>
      <c r="E13" s="40" t="s">
        <v>5</v>
      </c>
    </row>
    <row r="14" spans="1:5" ht="102">
      <c r="A14" t="s">
        <v>60</v>
      </c>
      <c r="E14" s="39" t="s">
        <v>5083</v>
      </c>
    </row>
    <row r="15" spans="1:13" ht="12.75">
      <c r="A15" t="s">
        <v>49</v>
      </c>
      <c r="C15" s="31" t="s">
        <v>53</v>
      </c>
      <c r="E15" s="33" t="s">
        <v>412</v>
      </c>
      <c r="J15" s="32">
        <f>0</f>
      </c>
      <c s="32">
        <f>0</f>
      </c>
      <c s="32">
        <f>0+L16</f>
      </c>
      <c s="32">
        <f>0+M16</f>
      </c>
    </row>
    <row r="16" spans="1:16" ht="12.75">
      <c r="A16" t="s">
        <v>52</v>
      </c>
      <c s="34" t="s">
        <v>53</v>
      </c>
      <c s="34" t="s">
        <v>2121</v>
      </c>
      <c s="35" t="s">
        <v>5</v>
      </c>
      <c s="6" t="s">
        <v>2122</v>
      </c>
      <c s="36" t="s">
        <v>56</v>
      </c>
      <c s="37">
        <v>4.48</v>
      </c>
      <c s="36">
        <v>0</v>
      </c>
      <c s="36">
        <f>ROUND(G16*H16,6)</f>
      </c>
      <c r="L16" s="38">
        <v>0</v>
      </c>
      <c s="32">
        <f>ROUND(ROUND(L16,2)*ROUND(G16,3),2)</f>
      </c>
      <c s="36" t="s">
        <v>1640</v>
      </c>
      <c>
        <f>(M16*21)/100</f>
      </c>
      <c t="s">
        <v>27</v>
      </c>
    </row>
    <row r="17" spans="1:5" ht="12.75">
      <c r="A17" s="35" t="s">
        <v>58</v>
      </c>
      <c r="E17" s="39" t="s">
        <v>5</v>
      </c>
    </row>
    <row r="18" spans="1:5" ht="12.75">
      <c r="A18" s="35" t="s">
        <v>59</v>
      </c>
      <c r="E18" s="40" t="s">
        <v>5084</v>
      </c>
    </row>
    <row r="19" spans="1:5" ht="318.75">
      <c r="A19" t="s">
        <v>60</v>
      </c>
      <c r="E19" s="39" t="s">
        <v>5085</v>
      </c>
    </row>
    <row r="20" spans="1:13" ht="12.75">
      <c r="A20" t="s">
        <v>49</v>
      </c>
      <c r="C20" s="31" t="s">
        <v>27</v>
      </c>
      <c r="E20" s="33" t="s">
        <v>831</v>
      </c>
      <c r="J20" s="32">
        <f>0</f>
      </c>
      <c s="32">
        <f>0</f>
      </c>
      <c s="32">
        <f>0+L21</f>
      </c>
      <c s="32">
        <f>0+M21</f>
      </c>
    </row>
    <row r="21" spans="1:16" ht="12.75">
      <c r="A21" t="s">
        <v>52</v>
      </c>
      <c s="34" t="s">
        <v>27</v>
      </c>
      <c s="34" t="s">
        <v>5086</v>
      </c>
      <c s="35" t="s">
        <v>5</v>
      </c>
      <c s="6" t="s">
        <v>5087</v>
      </c>
      <c s="36" t="s">
        <v>56</v>
      </c>
      <c s="37">
        <v>4.48</v>
      </c>
      <c s="36">
        <v>0</v>
      </c>
      <c s="36">
        <f>ROUND(G21*H21,6)</f>
      </c>
      <c r="L21" s="38">
        <v>0</v>
      </c>
      <c s="32">
        <f>ROUND(ROUND(L21,2)*ROUND(G21,3),2)</f>
      </c>
      <c s="36" t="s">
        <v>1640</v>
      </c>
      <c>
        <f>(M21*21)/100</f>
      </c>
      <c t="s">
        <v>27</v>
      </c>
    </row>
    <row r="22" spans="1:5" ht="12.75">
      <c r="A22" s="35" t="s">
        <v>58</v>
      </c>
      <c r="E22" s="39" t="s">
        <v>5</v>
      </c>
    </row>
    <row r="23" spans="1:5" ht="12.75">
      <c r="A23" s="35" t="s">
        <v>59</v>
      </c>
      <c r="E23" s="40" t="s">
        <v>5084</v>
      </c>
    </row>
    <row r="24" spans="1:5" ht="369.75">
      <c r="A24" t="s">
        <v>60</v>
      </c>
      <c r="E24" s="39" t="s">
        <v>1690</v>
      </c>
    </row>
    <row r="25" spans="1:13" ht="12.75">
      <c r="A25" t="s">
        <v>49</v>
      </c>
      <c r="C25" s="31" t="s">
        <v>126</v>
      </c>
      <c r="E25" s="33" t="s">
        <v>1433</v>
      </c>
      <c r="J25" s="32">
        <f>0</f>
      </c>
      <c s="32">
        <f>0</f>
      </c>
      <c s="32">
        <f>0+L26+L30+L34+L38+L42+L46+L50+L54+L58+L62+L66+L70+L74+L78+L82+L86+L90</f>
      </c>
      <c s="32">
        <f>0+M26+M30+M34+M38+M42+M46+M50+M54+M58+M62+M66+M70+M74+M78+M82+M86+M90</f>
      </c>
    </row>
    <row r="26" spans="1:16" ht="12.75">
      <c r="A26" t="s">
        <v>52</v>
      </c>
      <c s="34" t="s">
        <v>26</v>
      </c>
      <c s="34" t="s">
        <v>5088</v>
      </c>
      <c s="35" t="s">
        <v>5</v>
      </c>
      <c s="6" t="s">
        <v>5089</v>
      </c>
      <c s="36" t="s">
        <v>85</v>
      </c>
      <c s="37">
        <v>3</v>
      </c>
      <c s="36">
        <v>0</v>
      </c>
      <c s="36">
        <f>ROUND(G26*H26,6)</f>
      </c>
      <c r="L26" s="38">
        <v>0</v>
      </c>
      <c s="32">
        <f>ROUND(ROUND(L26,2)*ROUND(G26,3),2)</f>
      </c>
      <c s="36" t="s">
        <v>1640</v>
      </c>
      <c>
        <f>(M26*21)/100</f>
      </c>
      <c t="s">
        <v>27</v>
      </c>
    </row>
    <row r="27" spans="1:5" ht="12.75">
      <c r="A27" s="35" t="s">
        <v>58</v>
      </c>
      <c r="E27" s="39" t="s">
        <v>5</v>
      </c>
    </row>
    <row r="28" spans="1:5" ht="12.75">
      <c r="A28" s="35" t="s">
        <v>59</v>
      </c>
      <c r="E28" s="40" t="s">
        <v>5</v>
      </c>
    </row>
    <row r="29" spans="1:5" ht="127.5">
      <c r="A29" t="s">
        <v>60</v>
      </c>
      <c r="E29" s="39" t="s">
        <v>5090</v>
      </c>
    </row>
    <row r="30" spans="1:16" ht="25.5">
      <c r="A30" t="s">
        <v>52</v>
      </c>
      <c s="34" t="s">
        <v>70</v>
      </c>
      <c s="34" t="s">
        <v>5091</v>
      </c>
      <c s="35" t="s">
        <v>5</v>
      </c>
      <c s="6" t="s">
        <v>5092</v>
      </c>
      <c s="36" t="s">
        <v>1478</v>
      </c>
      <c s="37">
        <v>2.7</v>
      </c>
      <c s="36">
        <v>0</v>
      </c>
      <c s="36">
        <f>ROUND(G30*H30,6)</f>
      </c>
      <c r="L30" s="38">
        <v>0</v>
      </c>
      <c s="32">
        <f>ROUND(ROUND(L30,2)*ROUND(G30,3),2)</f>
      </c>
      <c s="36" t="s">
        <v>1640</v>
      </c>
      <c>
        <f>(M30*21)/100</f>
      </c>
      <c t="s">
        <v>27</v>
      </c>
    </row>
    <row r="31" spans="1:5" ht="12.75">
      <c r="A31" s="35" t="s">
        <v>58</v>
      </c>
      <c r="E31" s="39" t="s">
        <v>5</v>
      </c>
    </row>
    <row r="32" spans="1:5" ht="12.75">
      <c r="A32" s="35" t="s">
        <v>59</v>
      </c>
      <c r="E32" s="40" t="s">
        <v>5093</v>
      </c>
    </row>
    <row r="33" spans="1:5" ht="127.5">
      <c r="A33" t="s">
        <v>60</v>
      </c>
      <c r="E33" s="39" t="s">
        <v>1853</v>
      </c>
    </row>
    <row r="34" spans="1:16" ht="12.75">
      <c r="A34" t="s">
        <v>52</v>
      </c>
      <c s="34" t="s">
        <v>75</v>
      </c>
      <c s="34" t="s">
        <v>5094</v>
      </c>
      <c s="35" t="s">
        <v>5</v>
      </c>
      <c s="6" t="s">
        <v>5095</v>
      </c>
      <c s="36" t="s">
        <v>85</v>
      </c>
      <c s="37">
        <v>2</v>
      </c>
      <c s="36">
        <v>0</v>
      </c>
      <c s="36">
        <f>ROUND(G34*H34,6)</f>
      </c>
      <c r="L34" s="38">
        <v>0</v>
      </c>
      <c s="32">
        <f>ROUND(ROUND(L34,2)*ROUND(G34,3),2)</f>
      </c>
      <c s="36" t="s">
        <v>1640</v>
      </c>
      <c>
        <f>(M34*21)/100</f>
      </c>
      <c t="s">
        <v>27</v>
      </c>
    </row>
    <row r="35" spans="1:5" ht="12.75">
      <c r="A35" s="35" t="s">
        <v>58</v>
      </c>
      <c r="E35" s="39" t="s">
        <v>5</v>
      </c>
    </row>
    <row r="36" spans="1:5" ht="12.75">
      <c r="A36" s="35" t="s">
        <v>59</v>
      </c>
      <c r="E36" s="40" t="s">
        <v>5</v>
      </c>
    </row>
    <row r="37" spans="1:5" ht="127.5">
      <c r="A37" t="s">
        <v>60</v>
      </c>
      <c r="E37" s="39" t="s">
        <v>5096</v>
      </c>
    </row>
    <row r="38" spans="1:16" ht="12.75">
      <c r="A38" t="s">
        <v>52</v>
      </c>
      <c s="34" t="s">
        <v>122</v>
      </c>
      <c s="34" t="s">
        <v>5097</v>
      </c>
      <c s="35" t="s">
        <v>5</v>
      </c>
      <c s="6" t="s">
        <v>5098</v>
      </c>
      <c s="36" t="s">
        <v>85</v>
      </c>
      <c s="37">
        <v>3</v>
      </c>
      <c s="36">
        <v>0</v>
      </c>
      <c s="36">
        <f>ROUND(G38*H38,6)</f>
      </c>
      <c r="L38" s="38">
        <v>0</v>
      </c>
      <c s="32">
        <f>ROUND(ROUND(L38,2)*ROUND(G38,3),2)</f>
      </c>
      <c s="36" t="s">
        <v>1640</v>
      </c>
      <c>
        <f>(M38*21)/100</f>
      </c>
      <c t="s">
        <v>27</v>
      </c>
    </row>
    <row r="39" spans="1:5" ht="12.75">
      <c r="A39" s="35" t="s">
        <v>58</v>
      </c>
      <c r="E39" s="39" t="s">
        <v>5</v>
      </c>
    </row>
    <row r="40" spans="1:5" ht="12.75">
      <c r="A40" s="35" t="s">
        <v>59</v>
      </c>
      <c r="E40" s="40" t="s">
        <v>5</v>
      </c>
    </row>
    <row r="41" spans="1:5" ht="127.5">
      <c r="A41" t="s">
        <v>60</v>
      </c>
      <c r="E41" s="39" t="s">
        <v>5096</v>
      </c>
    </row>
    <row r="42" spans="1:16" ht="25.5">
      <c r="A42" t="s">
        <v>52</v>
      </c>
      <c s="34" t="s">
        <v>126</v>
      </c>
      <c s="34" t="s">
        <v>5099</v>
      </c>
      <c s="35" t="s">
        <v>5</v>
      </c>
      <c s="6" t="s">
        <v>5100</v>
      </c>
      <c s="36" t="s">
        <v>85</v>
      </c>
      <c s="37">
        <v>1</v>
      </c>
      <c s="36">
        <v>0</v>
      </c>
      <c s="36">
        <f>ROUND(G42*H42,6)</f>
      </c>
      <c r="L42" s="38">
        <v>0</v>
      </c>
      <c s="32">
        <f>ROUND(ROUND(L42,2)*ROUND(G42,3),2)</f>
      </c>
      <c s="36" t="s">
        <v>1640</v>
      </c>
      <c>
        <f>(M42*21)/100</f>
      </c>
      <c t="s">
        <v>27</v>
      </c>
    </row>
    <row r="43" spans="1:5" ht="12.75">
      <c r="A43" s="35" t="s">
        <v>58</v>
      </c>
      <c r="E43" s="39" t="s">
        <v>5</v>
      </c>
    </row>
    <row r="44" spans="1:5" ht="12.75">
      <c r="A44" s="35" t="s">
        <v>59</v>
      </c>
      <c r="E44" s="40" t="s">
        <v>5</v>
      </c>
    </row>
    <row r="45" spans="1:5" ht="127.5">
      <c r="A45" t="s">
        <v>60</v>
      </c>
      <c r="E45" s="39" t="s">
        <v>5096</v>
      </c>
    </row>
    <row r="46" spans="1:16" ht="12.75">
      <c r="A46" t="s">
        <v>52</v>
      </c>
      <c s="34" t="s">
        <v>130</v>
      </c>
      <c s="34" t="s">
        <v>5101</v>
      </c>
      <c s="35" t="s">
        <v>5</v>
      </c>
      <c s="6" t="s">
        <v>5102</v>
      </c>
      <c s="36" t="s">
        <v>85</v>
      </c>
      <c s="37">
        <v>1</v>
      </c>
      <c s="36">
        <v>0</v>
      </c>
      <c s="36">
        <f>ROUND(G46*H46,6)</f>
      </c>
      <c r="L46" s="38">
        <v>0</v>
      </c>
      <c s="32">
        <f>ROUND(ROUND(L46,2)*ROUND(G46,3),2)</f>
      </c>
      <c s="36" t="s">
        <v>1640</v>
      </c>
      <c>
        <f>(M46*21)/100</f>
      </c>
      <c t="s">
        <v>27</v>
      </c>
    </row>
    <row r="47" spans="1:5" ht="12.75">
      <c r="A47" s="35" t="s">
        <v>58</v>
      </c>
      <c r="E47" s="39" t="s">
        <v>5</v>
      </c>
    </row>
    <row r="48" spans="1:5" ht="12.75">
      <c r="A48" s="35" t="s">
        <v>59</v>
      </c>
      <c r="E48" s="40" t="s">
        <v>5</v>
      </c>
    </row>
    <row r="49" spans="1:5" ht="140.25">
      <c r="A49" t="s">
        <v>60</v>
      </c>
      <c r="E49" s="39" t="s">
        <v>5103</v>
      </c>
    </row>
    <row r="50" spans="1:16" ht="25.5">
      <c r="A50" t="s">
        <v>52</v>
      </c>
      <c s="34" t="s">
        <v>134</v>
      </c>
      <c s="34" t="s">
        <v>5104</v>
      </c>
      <c s="35" t="s">
        <v>5</v>
      </c>
      <c s="6" t="s">
        <v>5105</v>
      </c>
      <c s="36" t="s">
        <v>85</v>
      </c>
      <c s="37">
        <v>6</v>
      </c>
      <c s="36">
        <v>0</v>
      </c>
      <c s="36">
        <f>ROUND(G50*H50,6)</f>
      </c>
      <c r="L50" s="38">
        <v>0</v>
      </c>
      <c s="32">
        <f>ROUND(ROUND(L50,2)*ROUND(G50,3),2)</f>
      </c>
      <c s="36" t="s">
        <v>1640</v>
      </c>
      <c>
        <f>(M50*21)/100</f>
      </c>
      <c t="s">
        <v>27</v>
      </c>
    </row>
    <row r="51" spans="1:5" ht="12.75">
      <c r="A51" s="35" t="s">
        <v>58</v>
      </c>
      <c r="E51" s="39" t="s">
        <v>5</v>
      </c>
    </row>
    <row r="52" spans="1:5" ht="12.75">
      <c r="A52" s="35" t="s">
        <v>59</v>
      </c>
      <c r="E52" s="40" t="s">
        <v>5</v>
      </c>
    </row>
    <row r="53" spans="1:5" ht="114.75">
      <c r="A53" t="s">
        <v>60</v>
      </c>
      <c r="E53" s="39" t="s">
        <v>5106</v>
      </c>
    </row>
    <row r="54" spans="1:16" ht="12.75">
      <c r="A54" t="s">
        <v>52</v>
      </c>
      <c s="34" t="s">
        <v>138</v>
      </c>
      <c s="34" t="s">
        <v>5107</v>
      </c>
      <c s="35" t="s">
        <v>5</v>
      </c>
      <c s="6" t="s">
        <v>5108</v>
      </c>
      <c s="36" t="s">
        <v>85</v>
      </c>
      <c s="37">
        <v>3</v>
      </c>
      <c s="36">
        <v>0</v>
      </c>
      <c s="36">
        <f>ROUND(G54*H54,6)</f>
      </c>
      <c r="L54" s="38">
        <v>0</v>
      </c>
      <c s="32">
        <f>ROUND(ROUND(L54,2)*ROUND(G54,3),2)</f>
      </c>
      <c s="36" t="s">
        <v>1640</v>
      </c>
      <c>
        <f>(M54*21)/100</f>
      </c>
      <c t="s">
        <v>27</v>
      </c>
    </row>
    <row r="55" spans="1:5" ht="12.75">
      <c r="A55" s="35" t="s">
        <v>58</v>
      </c>
      <c r="E55" s="39" t="s">
        <v>5109</v>
      </c>
    </row>
    <row r="56" spans="1:5" ht="12.75">
      <c r="A56" s="35" t="s">
        <v>59</v>
      </c>
      <c r="E56" s="40" t="s">
        <v>5</v>
      </c>
    </row>
    <row r="57" spans="1:5" ht="114.75">
      <c r="A57" t="s">
        <v>60</v>
      </c>
      <c r="E57" s="39" t="s">
        <v>5106</v>
      </c>
    </row>
    <row r="58" spans="1:16" ht="12.75">
      <c r="A58" t="s">
        <v>52</v>
      </c>
      <c s="34" t="s">
        <v>143</v>
      </c>
      <c s="34" t="s">
        <v>5110</v>
      </c>
      <c s="35" t="s">
        <v>5</v>
      </c>
      <c s="6" t="s">
        <v>5111</v>
      </c>
      <c s="36" t="s">
        <v>85</v>
      </c>
      <c s="37">
        <v>1</v>
      </c>
      <c s="36">
        <v>0</v>
      </c>
      <c s="36">
        <f>ROUND(G58*H58,6)</f>
      </c>
      <c r="L58" s="38">
        <v>0</v>
      </c>
      <c s="32">
        <f>ROUND(ROUND(L58,2)*ROUND(G58,3),2)</f>
      </c>
      <c s="36" t="s">
        <v>1640</v>
      </c>
      <c>
        <f>(M58*21)/100</f>
      </c>
      <c t="s">
        <v>27</v>
      </c>
    </row>
    <row r="59" spans="1:5" ht="12.75">
      <c r="A59" s="35" t="s">
        <v>58</v>
      </c>
      <c r="E59" s="39" t="s">
        <v>5112</v>
      </c>
    </row>
    <row r="60" spans="1:5" ht="12.75">
      <c r="A60" s="35" t="s">
        <v>59</v>
      </c>
      <c r="E60" s="40" t="s">
        <v>5</v>
      </c>
    </row>
    <row r="61" spans="1:5" ht="114.75">
      <c r="A61" t="s">
        <v>60</v>
      </c>
      <c r="E61" s="39" t="s">
        <v>5106</v>
      </c>
    </row>
    <row r="62" spans="1:16" ht="12.75">
      <c r="A62" t="s">
        <v>52</v>
      </c>
      <c s="34" t="s">
        <v>147</v>
      </c>
      <c s="34" t="s">
        <v>5113</v>
      </c>
      <c s="35" t="s">
        <v>5</v>
      </c>
      <c s="6" t="s">
        <v>5114</v>
      </c>
      <c s="36" t="s">
        <v>85</v>
      </c>
      <c s="37">
        <v>1</v>
      </c>
      <c s="36">
        <v>0</v>
      </c>
      <c s="36">
        <f>ROUND(G62*H62,6)</f>
      </c>
      <c r="L62" s="38">
        <v>0</v>
      </c>
      <c s="32">
        <f>ROUND(ROUND(L62,2)*ROUND(G62,3),2)</f>
      </c>
      <c s="36" t="s">
        <v>1640</v>
      </c>
      <c>
        <f>(M62*21)/100</f>
      </c>
      <c t="s">
        <v>27</v>
      </c>
    </row>
    <row r="63" spans="1:5" ht="12.75">
      <c r="A63" s="35" t="s">
        <v>58</v>
      </c>
      <c r="E63" s="39" t="s">
        <v>5115</v>
      </c>
    </row>
    <row r="64" spans="1:5" ht="12.75">
      <c r="A64" s="35" t="s">
        <v>59</v>
      </c>
      <c r="E64" s="40" t="s">
        <v>5</v>
      </c>
    </row>
    <row r="65" spans="1:5" ht="114.75">
      <c r="A65" t="s">
        <v>60</v>
      </c>
      <c r="E65" s="39" t="s">
        <v>5106</v>
      </c>
    </row>
    <row r="66" spans="1:16" ht="12.75">
      <c r="A66" t="s">
        <v>52</v>
      </c>
      <c s="34" t="s">
        <v>151</v>
      </c>
      <c s="34" t="s">
        <v>5116</v>
      </c>
      <c s="35" t="s">
        <v>5</v>
      </c>
      <c s="6" t="s">
        <v>5117</v>
      </c>
      <c s="36" t="s">
        <v>85</v>
      </c>
      <c s="37">
        <v>1</v>
      </c>
      <c s="36">
        <v>0</v>
      </c>
      <c s="36">
        <f>ROUND(G66*H66,6)</f>
      </c>
      <c r="L66" s="38">
        <v>0</v>
      </c>
      <c s="32">
        <f>ROUND(ROUND(L66,2)*ROUND(G66,3),2)</f>
      </c>
      <c s="36" t="s">
        <v>1640</v>
      </c>
      <c>
        <f>(M66*21)/100</f>
      </c>
      <c t="s">
        <v>27</v>
      </c>
    </row>
    <row r="67" spans="1:5" ht="12.75">
      <c r="A67" s="35" t="s">
        <v>58</v>
      </c>
      <c r="E67" s="39" t="s">
        <v>5118</v>
      </c>
    </row>
    <row r="68" spans="1:5" ht="12.75">
      <c r="A68" s="35" t="s">
        <v>59</v>
      </c>
      <c r="E68" s="40" t="s">
        <v>5</v>
      </c>
    </row>
    <row r="69" spans="1:5" ht="114.75">
      <c r="A69" t="s">
        <v>60</v>
      </c>
      <c r="E69" s="39" t="s">
        <v>5106</v>
      </c>
    </row>
    <row r="70" spans="1:16" ht="12.75">
      <c r="A70" t="s">
        <v>52</v>
      </c>
      <c s="34" t="s">
        <v>155</v>
      </c>
      <c s="34" t="s">
        <v>5119</v>
      </c>
      <c s="35" t="s">
        <v>5</v>
      </c>
      <c s="6" t="s">
        <v>5120</v>
      </c>
      <c s="36" t="s">
        <v>85</v>
      </c>
      <c s="37">
        <v>3</v>
      </c>
      <c s="36">
        <v>0</v>
      </c>
      <c s="36">
        <f>ROUND(G70*H70,6)</f>
      </c>
      <c r="L70" s="38">
        <v>0</v>
      </c>
      <c s="32">
        <f>ROUND(ROUND(L70,2)*ROUND(G70,3),2)</f>
      </c>
      <c s="36" t="s">
        <v>1640</v>
      </c>
      <c>
        <f>(M70*21)/100</f>
      </c>
      <c t="s">
        <v>27</v>
      </c>
    </row>
    <row r="71" spans="1:5" ht="12.75">
      <c r="A71" s="35" t="s">
        <v>58</v>
      </c>
      <c r="E71" s="39" t="s">
        <v>5121</v>
      </c>
    </row>
    <row r="72" spans="1:5" ht="12.75">
      <c r="A72" s="35" t="s">
        <v>59</v>
      </c>
      <c r="E72" s="40" t="s">
        <v>5</v>
      </c>
    </row>
    <row r="73" spans="1:5" ht="114.75">
      <c r="A73" t="s">
        <v>60</v>
      </c>
      <c r="E73" s="39" t="s">
        <v>5106</v>
      </c>
    </row>
    <row r="74" spans="1:16" ht="12.75">
      <c r="A74" t="s">
        <v>52</v>
      </c>
      <c s="34" t="s">
        <v>77</v>
      </c>
      <c s="34" t="s">
        <v>5122</v>
      </c>
      <c s="35" t="s">
        <v>5</v>
      </c>
      <c s="6" t="s">
        <v>5123</v>
      </c>
      <c s="36" t="s">
        <v>85</v>
      </c>
      <c s="37">
        <v>25</v>
      </c>
      <c s="36">
        <v>0</v>
      </c>
      <c s="36">
        <f>ROUND(G74*H74,6)</f>
      </c>
      <c r="L74" s="38">
        <v>0</v>
      </c>
      <c s="32">
        <f>ROUND(ROUND(L74,2)*ROUND(G74,3),2)</f>
      </c>
      <c s="36" t="s">
        <v>1640</v>
      </c>
      <c>
        <f>(M74*21)/100</f>
      </c>
      <c t="s">
        <v>27</v>
      </c>
    </row>
    <row r="75" spans="1:5" ht="12.75">
      <c r="A75" s="35" t="s">
        <v>58</v>
      </c>
      <c r="E75" s="39" t="s">
        <v>5124</v>
      </c>
    </row>
    <row r="76" spans="1:5" ht="12.75">
      <c r="A76" s="35" t="s">
        <v>59</v>
      </c>
      <c r="E76" s="40" t="s">
        <v>5125</v>
      </c>
    </row>
    <row r="77" spans="1:5" ht="114.75">
      <c r="A77" t="s">
        <v>60</v>
      </c>
      <c r="E77" s="39" t="s">
        <v>5106</v>
      </c>
    </row>
    <row r="78" spans="1:16" ht="12.75">
      <c r="A78" t="s">
        <v>52</v>
      </c>
      <c s="34" t="s">
        <v>82</v>
      </c>
      <c s="34" t="s">
        <v>5126</v>
      </c>
      <c s="35" t="s">
        <v>5</v>
      </c>
      <c s="6" t="s">
        <v>5127</v>
      </c>
      <c s="36" t="s">
        <v>85</v>
      </c>
      <c s="37">
        <v>7</v>
      </c>
      <c s="36">
        <v>0</v>
      </c>
      <c s="36">
        <f>ROUND(G78*H78,6)</f>
      </c>
      <c r="L78" s="38">
        <v>0</v>
      </c>
      <c s="32">
        <f>ROUND(ROUND(L78,2)*ROUND(G78,3),2)</f>
      </c>
      <c s="36" t="s">
        <v>1640</v>
      </c>
      <c>
        <f>(M78*21)/100</f>
      </c>
      <c t="s">
        <v>27</v>
      </c>
    </row>
    <row r="79" spans="1:5" ht="12.75">
      <c r="A79" s="35" t="s">
        <v>58</v>
      </c>
      <c r="E79" s="39" t="s">
        <v>5</v>
      </c>
    </row>
    <row r="80" spans="1:5" ht="12.75">
      <c r="A80" s="35" t="s">
        <v>59</v>
      </c>
      <c r="E80" s="40" t="s">
        <v>5</v>
      </c>
    </row>
    <row r="81" spans="1:5" ht="127.5">
      <c r="A81" t="s">
        <v>60</v>
      </c>
      <c r="E81" s="39" t="s">
        <v>5096</v>
      </c>
    </row>
    <row r="82" spans="1:16" ht="12.75">
      <c r="A82" t="s">
        <v>52</v>
      </c>
      <c s="34" t="s">
        <v>87</v>
      </c>
      <c s="34" t="s">
        <v>5128</v>
      </c>
      <c s="35" t="s">
        <v>5</v>
      </c>
      <c s="6" t="s">
        <v>5129</v>
      </c>
      <c s="36" t="s">
        <v>85</v>
      </c>
      <c s="37">
        <v>2</v>
      </c>
      <c s="36">
        <v>0</v>
      </c>
      <c s="36">
        <f>ROUND(G82*H82,6)</f>
      </c>
      <c r="L82" s="38">
        <v>0</v>
      </c>
      <c s="32">
        <f>ROUND(ROUND(L82,2)*ROUND(G82,3),2)</f>
      </c>
      <c s="36" t="s">
        <v>1640</v>
      </c>
      <c>
        <f>(M82*21)/100</f>
      </c>
      <c t="s">
        <v>27</v>
      </c>
    </row>
    <row r="83" spans="1:5" ht="12.75">
      <c r="A83" s="35" t="s">
        <v>58</v>
      </c>
      <c r="E83" s="39" t="s">
        <v>5</v>
      </c>
    </row>
    <row r="84" spans="1:5" ht="12.75">
      <c r="A84" s="35" t="s">
        <v>59</v>
      </c>
      <c r="E84" s="40" t="s">
        <v>5</v>
      </c>
    </row>
    <row r="85" spans="1:5" ht="76.5">
      <c r="A85" t="s">
        <v>60</v>
      </c>
      <c r="E85" s="39" t="s">
        <v>5130</v>
      </c>
    </row>
    <row r="86" spans="1:16" ht="12.75">
      <c r="A86" t="s">
        <v>52</v>
      </c>
      <c s="34" t="s">
        <v>91</v>
      </c>
      <c s="34" t="s">
        <v>5131</v>
      </c>
      <c s="35" t="s">
        <v>27</v>
      </c>
      <c s="6" t="s">
        <v>5132</v>
      </c>
      <c s="36" t="s">
        <v>85</v>
      </c>
      <c s="37">
        <v>4</v>
      </c>
      <c s="36">
        <v>0</v>
      </c>
      <c s="36">
        <f>ROUND(G86*H86,6)</f>
      </c>
      <c r="L86" s="38">
        <v>0</v>
      </c>
      <c s="32">
        <f>ROUND(ROUND(L86,2)*ROUND(G86,3),2)</f>
      </c>
      <c s="36" t="s">
        <v>1640</v>
      </c>
      <c>
        <f>(M86*21)/100</f>
      </c>
      <c t="s">
        <v>27</v>
      </c>
    </row>
    <row r="87" spans="1:5" ht="12.75">
      <c r="A87" s="35" t="s">
        <v>58</v>
      </c>
      <c r="E87" s="39" t="s">
        <v>5</v>
      </c>
    </row>
    <row r="88" spans="1:5" ht="12.75">
      <c r="A88" s="35" t="s">
        <v>59</v>
      </c>
      <c r="E88" s="40" t="s">
        <v>5</v>
      </c>
    </row>
    <row r="89" spans="1:5" ht="127.5">
      <c r="A89" t="s">
        <v>60</v>
      </c>
      <c r="E89" s="39" t="s">
        <v>5096</v>
      </c>
    </row>
    <row r="90" spans="1:16" ht="12.75">
      <c r="A90" t="s">
        <v>52</v>
      </c>
      <c s="34" t="s">
        <v>96</v>
      </c>
      <c s="34" t="s">
        <v>5133</v>
      </c>
      <c s="35" t="s">
        <v>5</v>
      </c>
      <c s="6" t="s">
        <v>5134</v>
      </c>
      <c s="36" t="s">
        <v>85</v>
      </c>
      <c s="37">
        <v>4</v>
      </c>
      <c s="36">
        <v>0</v>
      </c>
      <c s="36">
        <f>ROUND(G90*H90,6)</f>
      </c>
      <c r="L90" s="38">
        <v>0</v>
      </c>
      <c s="32">
        <f>ROUND(ROUND(L90,2)*ROUND(G90,3),2)</f>
      </c>
      <c s="36" t="s">
        <v>1640</v>
      </c>
      <c>
        <f>(M90*21)/100</f>
      </c>
      <c t="s">
        <v>27</v>
      </c>
    </row>
    <row r="91" spans="1:5" ht="12.75">
      <c r="A91" s="35" t="s">
        <v>58</v>
      </c>
      <c r="E91" s="39" t="s">
        <v>5</v>
      </c>
    </row>
    <row r="92" spans="1:5" ht="12.75">
      <c r="A92" s="35" t="s">
        <v>59</v>
      </c>
      <c r="E92" s="40" t="s">
        <v>5135</v>
      </c>
    </row>
    <row r="93" spans="1:5" ht="114.75">
      <c r="A93" t="s">
        <v>60</v>
      </c>
      <c r="E93" s="39" t="s">
        <v>5136</v>
      </c>
    </row>
    <row r="94" spans="1:13" ht="12.75">
      <c r="A94" t="s">
        <v>49</v>
      </c>
      <c r="C94" s="31" t="s">
        <v>5137</v>
      </c>
      <c r="E94" s="33" t="s">
        <v>592</v>
      </c>
      <c r="J94" s="32">
        <f>0</f>
      </c>
      <c s="32">
        <f>0</f>
      </c>
      <c s="32">
        <f>0+L95</f>
      </c>
      <c s="32">
        <f>0+M95</f>
      </c>
    </row>
    <row r="95" spans="1:16" ht="38.25">
      <c r="A95" t="s">
        <v>52</v>
      </c>
      <c s="34" t="s">
        <v>110</v>
      </c>
      <c s="34" t="s">
        <v>1509</v>
      </c>
      <c s="35" t="s">
        <v>1510</v>
      </c>
      <c s="6" t="s">
        <v>1511</v>
      </c>
      <c s="36" t="s">
        <v>373</v>
      </c>
      <c s="37">
        <v>8.064</v>
      </c>
      <c s="36">
        <v>0</v>
      </c>
      <c s="36">
        <f>ROUND(G95*H95,6)</f>
      </c>
      <c r="L95" s="38">
        <v>0</v>
      </c>
      <c s="32">
        <f>ROUND(ROUND(L95,2)*ROUND(G95,3),2)</f>
      </c>
      <c s="36" t="s">
        <v>350</v>
      </c>
      <c>
        <f>(M95*21)/100</f>
      </c>
      <c t="s">
        <v>27</v>
      </c>
    </row>
    <row r="96" spans="1:5" ht="12.75">
      <c r="A96" s="35" t="s">
        <v>58</v>
      </c>
      <c r="E96" s="39" t="s">
        <v>5</v>
      </c>
    </row>
    <row r="97" spans="1:5" ht="12.75">
      <c r="A97" s="35" t="s">
        <v>59</v>
      </c>
      <c r="E97" s="40" t="s">
        <v>5138</v>
      </c>
    </row>
    <row r="98" spans="1:5" ht="165.75">
      <c r="A98" t="s">
        <v>60</v>
      </c>
      <c r="E98" s="39" t="s">
        <v>375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1380</v>
      </c>
      <c s="41">
        <f>Rekapitulace!C14</f>
      </c>
      <c s="20" t="s">
        <v>0</v>
      </c>
      <c t="s">
        <v>23</v>
      </c>
      <c t="s">
        <v>27</v>
      </c>
    </row>
    <row r="4" spans="1:16" ht="32" customHeight="1">
      <c r="A4" s="24" t="s">
        <v>20</v>
      </c>
      <c s="25" t="s">
        <v>28</v>
      </c>
      <c s="27" t="s">
        <v>1380</v>
      </c>
      <c r="E4" s="26" t="s">
        <v>1381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COUNTIFS(L8:L50,"=0",A8:A50,"P")+COUNTIFS(L8:L50,"",A8:A50,"P")+SUM(Q8:Q50)</f>
      </c>
    </row>
    <row r="8" spans="1:13" ht="12.75">
      <c r="A8" t="s">
        <v>44</v>
      </c>
      <c r="C8" s="28" t="s">
        <v>5141</v>
      </c>
      <c r="E8" s="30" t="s">
        <v>5140</v>
      </c>
      <c r="J8" s="29">
        <f>0+J9</f>
      </c>
      <c s="29">
        <f>0+K9</f>
      </c>
      <c s="29">
        <f>0+L9</f>
      </c>
      <c s="29">
        <f>0+M9</f>
      </c>
    </row>
    <row r="9" spans="1:13" ht="12.75">
      <c r="A9" t="s">
        <v>46</v>
      </c>
      <c r="C9" s="31" t="s">
        <v>5142</v>
      </c>
      <c r="E9" s="33" t="s">
        <v>5143</v>
      </c>
      <c r="J9" s="32">
        <f>0+J10+J39+J44+J49</f>
      </c>
      <c s="32">
        <f>0+K10+K39+K44+K49</f>
      </c>
      <c s="32">
        <f>0+L10+L39+L44+L49</f>
      </c>
      <c s="32">
        <f>0+M10+M39+M44+M49</f>
      </c>
    </row>
    <row r="10" spans="1:13" ht="12.75">
      <c r="A10" t="s">
        <v>49</v>
      </c>
      <c r="C10" s="31" t="s">
        <v>126</v>
      </c>
      <c r="E10" s="33" t="s">
        <v>2322</v>
      </c>
      <c r="J10" s="32">
        <f>0</f>
      </c>
      <c s="32">
        <f>0</f>
      </c>
      <c s="32">
        <f>0+L11+L15+L19+L23+L27+L31+L35</f>
      </c>
      <c s="32">
        <f>0+M11+M15+M19+M23+M27+M31+M35</f>
      </c>
    </row>
    <row r="11" spans="1:16" ht="12.75">
      <c r="A11" t="s">
        <v>52</v>
      </c>
      <c s="34" t="s">
        <v>53</v>
      </c>
      <c s="34" t="s">
        <v>5144</v>
      </c>
      <c s="35" t="s">
        <v>5</v>
      </c>
      <c s="6" t="s">
        <v>5145</v>
      </c>
      <c s="36" t="s">
        <v>56</v>
      </c>
      <c s="37">
        <v>56.25</v>
      </c>
      <c s="36">
        <v>0</v>
      </c>
      <c s="36">
        <f>ROUND(G11*H11,6)</f>
      </c>
      <c r="L11" s="38">
        <v>0</v>
      </c>
      <c s="32">
        <f>ROUND(ROUND(L11,2)*ROUND(G11,3),2)</f>
      </c>
      <c s="36" t="s">
        <v>2482</v>
      </c>
      <c>
        <f>(M11*21)/100</f>
      </c>
      <c t="s">
        <v>27</v>
      </c>
    </row>
    <row r="12" spans="1:5" ht="12.75">
      <c r="A12" s="35" t="s">
        <v>58</v>
      </c>
      <c r="E12" s="39" t="s">
        <v>5146</v>
      </c>
    </row>
    <row r="13" spans="1:5" ht="76.5">
      <c r="A13" s="35" t="s">
        <v>59</v>
      </c>
      <c r="E13" s="40" t="s">
        <v>5147</v>
      </c>
    </row>
    <row r="14" spans="1:5" ht="12.75">
      <c r="A14" t="s">
        <v>60</v>
      </c>
      <c r="E14" s="39" t="s">
        <v>5</v>
      </c>
    </row>
    <row r="15" spans="1:16" ht="12.75">
      <c r="A15" t="s">
        <v>52</v>
      </c>
      <c s="34" t="s">
        <v>27</v>
      </c>
      <c s="34" t="s">
        <v>5148</v>
      </c>
      <c s="35" t="s">
        <v>5</v>
      </c>
      <c s="6" t="s">
        <v>5149</v>
      </c>
      <c s="36" t="s">
        <v>80</v>
      </c>
      <c s="37">
        <v>77</v>
      </c>
      <c s="36">
        <v>0</v>
      </c>
      <c s="36">
        <f>ROUND(G15*H15,6)</f>
      </c>
      <c r="L15" s="38">
        <v>0</v>
      </c>
      <c s="32">
        <f>ROUND(ROUND(L15,2)*ROUND(G15,3),2)</f>
      </c>
      <c s="36" t="s">
        <v>2482</v>
      </c>
      <c>
        <f>(M15*21)/100</f>
      </c>
      <c t="s">
        <v>27</v>
      </c>
    </row>
    <row r="16" spans="1:5" ht="25.5">
      <c r="A16" s="35" t="s">
        <v>58</v>
      </c>
      <c r="E16" s="39" t="s">
        <v>5150</v>
      </c>
    </row>
    <row r="17" spans="1:5" ht="38.25">
      <c r="A17" s="35" t="s">
        <v>59</v>
      </c>
      <c r="E17" s="40" t="s">
        <v>5151</v>
      </c>
    </row>
    <row r="18" spans="1:5" ht="25.5">
      <c r="A18" t="s">
        <v>60</v>
      </c>
      <c r="E18" s="39" t="s">
        <v>5152</v>
      </c>
    </row>
    <row r="19" spans="1:16" ht="12.75">
      <c r="A19" t="s">
        <v>52</v>
      </c>
      <c s="34" t="s">
        <v>26</v>
      </c>
      <c s="34" t="s">
        <v>5153</v>
      </c>
      <c s="35" t="s">
        <v>5</v>
      </c>
      <c s="6" t="s">
        <v>5154</v>
      </c>
      <c s="36" t="s">
        <v>85</v>
      </c>
      <c s="37">
        <v>86</v>
      </c>
      <c s="36">
        <v>0</v>
      </c>
      <c s="36">
        <f>ROUND(G19*H19,6)</f>
      </c>
      <c r="L19" s="38">
        <v>0</v>
      </c>
      <c s="32">
        <f>ROUND(ROUND(L19,2)*ROUND(G19,3),2)</f>
      </c>
      <c s="36" t="s">
        <v>2482</v>
      </c>
      <c>
        <f>(M19*21)/100</f>
      </c>
      <c t="s">
        <v>27</v>
      </c>
    </row>
    <row r="20" spans="1:5" ht="25.5">
      <c r="A20" s="35" t="s">
        <v>58</v>
      </c>
      <c r="E20" s="39" t="s">
        <v>5155</v>
      </c>
    </row>
    <row r="21" spans="1:5" ht="12.75">
      <c r="A21" s="35" t="s">
        <v>59</v>
      </c>
      <c r="E21" s="40" t="s">
        <v>5</v>
      </c>
    </row>
    <row r="22" spans="1:5" ht="25.5">
      <c r="A22" t="s">
        <v>60</v>
      </c>
      <c r="E22" s="39" t="s">
        <v>5152</v>
      </c>
    </row>
    <row r="23" spans="1:16" ht="12.75">
      <c r="A23" t="s">
        <v>52</v>
      </c>
      <c s="34" t="s">
        <v>70</v>
      </c>
      <c s="34" t="s">
        <v>5156</v>
      </c>
      <c s="35" t="s">
        <v>5</v>
      </c>
      <c s="6" t="s">
        <v>5157</v>
      </c>
      <c s="36" t="s">
        <v>80</v>
      </c>
      <c s="37">
        <v>93</v>
      </c>
      <c s="36">
        <v>0</v>
      </c>
      <c s="36">
        <f>ROUND(G23*H23,6)</f>
      </c>
      <c r="L23" s="38">
        <v>0</v>
      </c>
      <c s="32">
        <f>ROUND(ROUND(L23,2)*ROUND(G23,3),2)</f>
      </c>
      <c s="36" t="s">
        <v>2482</v>
      </c>
      <c>
        <f>(M23*21)/100</f>
      </c>
      <c t="s">
        <v>27</v>
      </c>
    </row>
    <row r="24" spans="1:5" ht="12.75">
      <c r="A24" s="35" t="s">
        <v>58</v>
      </c>
      <c r="E24" s="39" t="s">
        <v>5158</v>
      </c>
    </row>
    <row r="25" spans="1:5" ht="51">
      <c r="A25" s="35" t="s">
        <v>59</v>
      </c>
      <c r="E25" s="40" t="s">
        <v>5159</v>
      </c>
    </row>
    <row r="26" spans="1:5" ht="38.25">
      <c r="A26" t="s">
        <v>60</v>
      </c>
      <c r="E26" s="39" t="s">
        <v>5160</v>
      </c>
    </row>
    <row r="27" spans="1:16" ht="12.75">
      <c r="A27" t="s">
        <v>52</v>
      </c>
      <c s="34" t="s">
        <v>110</v>
      </c>
      <c s="34" t="s">
        <v>5161</v>
      </c>
      <c s="35" t="s">
        <v>5</v>
      </c>
      <c s="6" t="s">
        <v>5162</v>
      </c>
      <c s="36" t="s">
        <v>80</v>
      </c>
      <c s="37">
        <v>115</v>
      </c>
      <c s="36">
        <v>0</v>
      </c>
      <c s="36">
        <f>ROUND(G27*H27,6)</f>
      </c>
      <c r="L27" s="38">
        <v>0</v>
      </c>
      <c s="32">
        <f>ROUND(ROUND(L27,2)*ROUND(G27,3),2)</f>
      </c>
      <c s="36" t="s">
        <v>2482</v>
      </c>
      <c>
        <f>(M27*21)/100</f>
      </c>
      <c t="s">
        <v>27</v>
      </c>
    </row>
    <row r="28" spans="1:5" ht="12.75">
      <c r="A28" s="35" t="s">
        <v>58</v>
      </c>
      <c r="E28" s="39" t="s">
        <v>5163</v>
      </c>
    </row>
    <row r="29" spans="1:5" ht="63.75">
      <c r="A29" s="35" t="s">
        <v>59</v>
      </c>
      <c r="E29" s="40" t="s">
        <v>5164</v>
      </c>
    </row>
    <row r="30" spans="1:5" ht="38.25">
      <c r="A30" t="s">
        <v>60</v>
      </c>
      <c r="E30" s="39" t="s">
        <v>5160</v>
      </c>
    </row>
    <row r="31" spans="1:16" ht="12.75">
      <c r="A31" t="s">
        <v>52</v>
      </c>
      <c s="34" t="s">
        <v>115</v>
      </c>
      <c s="34" t="s">
        <v>5165</v>
      </c>
      <c s="35" t="s">
        <v>5</v>
      </c>
      <c s="6" t="s">
        <v>5166</v>
      </c>
      <c s="36" t="s">
        <v>80</v>
      </c>
      <c s="37">
        <v>163</v>
      </c>
      <c s="36">
        <v>0</v>
      </c>
      <c s="36">
        <f>ROUND(G31*H31,6)</f>
      </c>
      <c r="L31" s="38">
        <v>0</v>
      </c>
      <c s="32">
        <f>ROUND(ROUND(L31,2)*ROUND(G31,3),2)</f>
      </c>
      <c s="36" t="s">
        <v>2482</v>
      </c>
      <c>
        <f>(M31*21)/100</f>
      </c>
      <c t="s">
        <v>27</v>
      </c>
    </row>
    <row r="32" spans="1:5" ht="25.5">
      <c r="A32" s="35" t="s">
        <v>58</v>
      </c>
      <c r="E32" s="39" t="s">
        <v>5167</v>
      </c>
    </row>
    <row r="33" spans="1:5" ht="51">
      <c r="A33" s="35" t="s">
        <v>59</v>
      </c>
      <c r="E33" s="40" t="s">
        <v>5168</v>
      </c>
    </row>
    <row r="34" spans="1:5" ht="38.25">
      <c r="A34" t="s">
        <v>60</v>
      </c>
      <c r="E34" s="39" t="s">
        <v>5160</v>
      </c>
    </row>
    <row r="35" spans="1:16" ht="12.75">
      <c r="A35" t="s">
        <v>52</v>
      </c>
      <c s="34" t="s">
        <v>75</v>
      </c>
      <c s="34" t="s">
        <v>5169</v>
      </c>
      <c s="35" t="s">
        <v>5</v>
      </c>
      <c s="6" t="s">
        <v>5170</v>
      </c>
      <c s="36" t="s">
        <v>56</v>
      </c>
      <c s="37">
        <v>41.25</v>
      </c>
      <c s="36">
        <v>0</v>
      </c>
      <c s="36">
        <f>ROUND(G35*H35,6)</f>
      </c>
      <c r="L35" s="38">
        <v>0</v>
      </c>
      <c s="32">
        <f>ROUND(ROUND(L35,2)*ROUND(G35,3),2)</f>
      </c>
      <c s="36" t="s">
        <v>2482</v>
      </c>
      <c>
        <f>(M35*21)/100</f>
      </c>
      <c t="s">
        <v>27</v>
      </c>
    </row>
    <row r="36" spans="1:5" ht="12.75">
      <c r="A36" s="35" t="s">
        <v>58</v>
      </c>
      <c r="E36" s="39" t="s">
        <v>5171</v>
      </c>
    </row>
    <row r="37" spans="1:5" ht="38.25">
      <c r="A37" s="35" t="s">
        <v>59</v>
      </c>
      <c r="E37" s="40" t="s">
        <v>5172</v>
      </c>
    </row>
    <row r="38" spans="1:5" ht="204">
      <c r="A38" t="s">
        <v>60</v>
      </c>
      <c r="E38" s="39" t="s">
        <v>5173</v>
      </c>
    </row>
    <row r="39" spans="1:13" ht="12.75">
      <c r="A39" t="s">
        <v>49</v>
      </c>
      <c r="C39" s="31" t="s">
        <v>367</v>
      </c>
      <c r="E39" s="33" t="s">
        <v>368</v>
      </c>
      <c r="J39" s="32">
        <f>0</f>
      </c>
      <c s="32">
        <f>0</f>
      </c>
      <c s="32">
        <f>0+L40</f>
      </c>
      <c s="32">
        <f>0+M40</f>
      </c>
    </row>
    <row r="40" spans="1:16" ht="25.5">
      <c r="A40" t="s">
        <v>52</v>
      </c>
      <c s="34" t="s">
        <v>130</v>
      </c>
      <c s="34" t="s">
        <v>596</v>
      </c>
      <c s="35" t="s">
        <v>597</v>
      </c>
      <c s="6" t="s">
        <v>598</v>
      </c>
      <c s="36" t="s">
        <v>373</v>
      </c>
      <c s="37">
        <v>134.664</v>
      </c>
      <c s="36">
        <v>0</v>
      </c>
      <c s="36">
        <f>ROUND(G40*H40,6)</f>
      </c>
      <c r="L40" s="38">
        <v>0</v>
      </c>
      <c s="32">
        <f>ROUND(ROUND(L40,2)*ROUND(G40,3),2)</f>
      </c>
      <c s="36" t="s">
        <v>350</v>
      </c>
      <c>
        <f>(M40*21)/100</f>
      </c>
      <c t="s">
        <v>27</v>
      </c>
    </row>
    <row r="41" spans="1:5" ht="25.5">
      <c r="A41" s="35" t="s">
        <v>58</v>
      </c>
      <c r="E41" s="39" t="s">
        <v>2768</v>
      </c>
    </row>
    <row r="42" spans="1:5" ht="12.75">
      <c r="A42" s="35" t="s">
        <v>59</v>
      </c>
      <c r="E42" s="40" t="s">
        <v>5</v>
      </c>
    </row>
    <row r="43" spans="1:5" ht="12.75">
      <c r="A43" t="s">
        <v>60</v>
      </c>
      <c r="E43" s="39" t="s">
        <v>5</v>
      </c>
    </row>
    <row r="44" spans="1:13" ht="12.75">
      <c r="A44" t="s">
        <v>49</v>
      </c>
      <c r="C44" s="31" t="s">
        <v>2769</v>
      </c>
      <c r="E44" s="33" t="s">
        <v>2770</v>
      </c>
      <c r="J44" s="32">
        <f>0</f>
      </c>
      <c s="32">
        <f>0</f>
      </c>
      <c s="32">
        <f>0+L45</f>
      </c>
      <c s="32">
        <f>0+M45</f>
      </c>
    </row>
    <row r="45" spans="1:16" ht="12.75">
      <c r="A45" t="s">
        <v>52</v>
      </c>
      <c s="34" t="s">
        <v>122</v>
      </c>
      <c s="34" t="s">
        <v>2771</v>
      </c>
      <c s="35" t="s">
        <v>5</v>
      </c>
      <c s="6" t="s">
        <v>2772</v>
      </c>
      <c s="36" t="s">
        <v>373</v>
      </c>
      <c s="37">
        <v>134.664</v>
      </c>
      <c s="36">
        <v>0</v>
      </c>
      <c s="36">
        <f>ROUND(G45*H45,6)</f>
      </c>
      <c r="L45" s="38">
        <v>0</v>
      </c>
      <c s="32">
        <f>ROUND(ROUND(L45,2)*ROUND(G45,3),2)</f>
      </c>
      <c s="36" t="s">
        <v>2482</v>
      </c>
      <c>
        <f>(M45*21)/100</f>
      </c>
      <c t="s">
        <v>27</v>
      </c>
    </row>
    <row r="46" spans="1:5" ht="12.75">
      <c r="A46" s="35" t="s">
        <v>58</v>
      </c>
      <c r="E46" s="39" t="s">
        <v>2773</v>
      </c>
    </row>
    <row r="47" spans="1:5" ht="12.75">
      <c r="A47" s="35" t="s">
        <v>59</v>
      </c>
      <c r="E47" s="40" t="s">
        <v>5</v>
      </c>
    </row>
    <row r="48" spans="1:5" ht="25.5">
      <c r="A48" t="s">
        <v>60</v>
      </c>
      <c r="E48" s="39" t="s">
        <v>5174</v>
      </c>
    </row>
    <row r="49" spans="1:13" ht="12.75">
      <c r="A49" t="s">
        <v>49</v>
      </c>
      <c r="C49" s="31" t="s">
        <v>2658</v>
      </c>
      <c r="E49" s="33" t="s">
        <v>2659</v>
      </c>
      <c r="J49" s="32">
        <f>0</f>
      </c>
      <c s="32">
        <f>0</f>
      </c>
      <c s="32">
        <f>0+L50</f>
      </c>
      <c s="32">
        <f>0+M50</f>
      </c>
    </row>
    <row r="50" spans="1:16" ht="12.75">
      <c r="A50" t="s">
        <v>52</v>
      </c>
      <c s="34" t="s">
        <v>126</v>
      </c>
      <c s="34" t="s">
        <v>5175</v>
      </c>
      <c s="35" t="s">
        <v>5</v>
      </c>
      <c s="6" t="s">
        <v>5176</v>
      </c>
      <c s="36" t="s">
        <v>94</v>
      </c>
      <c s="37">
        <v>1</v>
      </c>
      <c s="36">
        <v>0</v>
      </c>
      <c s="36">
        <f>ROUND(G50*H50,6)</f>
      </c>
      <c r="L50" s="38">
        <v>0</v>
      </c>
      <c s="32">
        <f>ROUND(ROUND(L50,2)*ROUND(G50,3),2)</f>
      </c>
      <c s="36" t="s">
        <v>350</v>
      </c>
      <c>
        <f>(M50*21)/100</f>
      </c>
      <c t="s">
        <v>27</v>
      </c>
    </row>
    <row r="51" spans="1:5" ht="12.75">
      <c r="A51" s="35" t="s">
        <v>58</v>
      </c>
      <c r="E51" s="39" t="s">
        <v>5176</v>
      </c>
    </row>
    <row r="52" spans="1:5" ht="12.75">
      <c r="A52" s="35" t="s">
        <v>59</v>
      </c>
      <c r="E52" s="40" t="s">
        <v>5</v>
      </c>
    </row>
    <row r="53" spans="1:5" ht="12.75">
      <c r="A53" t="s">
        <v>60</v>
      </c>
      <c r="E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1380</v>
      </c>
      <c s="41">
        <f>Rekapitulace!C14</f>
      </c>
      <c s="20" t="s">
        <v>0</v>
      </c>
      <c t="s">
        <v>23</v>
      </c>
      <c t="s">
        <v>27</v>
      </c>
    </row>
    <row r="4" spans="1:16" ht="32" customHeight="1">
      <c r="A4" s="24" t="s">
        <v>20</v>
      </c>
      <c s="25" t="s">
        <v>28</v>
      </c>
      <c s="27" t="s">
        <v>1380</v>
      </c>
      <c r="E4" s="26" t="s">
        <v>1381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COUNTIFS(L8:L205,"=0",A8:A205,"P")+COUNTIFS(L8:L205,"",A8:A205,"P")+SUM(Q8:Q205)</f>
      </c>
    </row>
    <row r="8" spans="1:13" ht="12.75">
      <c r="A8" t="s">
        <v>44</v>
      </c>
      <c r="C8" s="28" t="s">
        <v>5179</v>
      </c>
      <c r="E8" s="30" t="s">
        <v>5178</v>
      </c>
      <c r="J8" s="29">
        <f>0+J9</f>
      </c>
      <c s="29">
        <f>0+K9</f>
      </c>
      <c s="29">
        <f>0+L9</f>
      </c>
      <c s="29">
        <f>0+M9</f>
      </c>
    </row>
    <row r="9" spans="1:13" ht="12.75">
      <c r="A9" t="s">
        <v>46</v>
      </c>
      <c r="C9" s="31" t="s">
        <v>5180</v>
      </c>
      <c r="E9" s="33" t="s">
        <v>5181</v>
      </c>
      <c r="J9" s="32">
        <f>0+J10+J35+J44+J109+J138</f>
      </c>
      <c s="32">
        <f>0+K10+K35+K44+K109+K138</f>
      </c>
      <c s="32">
        <f>0+L10+L35+L44+L109+L138</f>
      </c>
      <c s="32">
        <f>0+M10+M35+M44+M109+M138</f>
      </c>
    </row>
    <row r="10" spans="1:13" ht="12.75">
      <c r="A10" t="s">
        <v>49</v>
      </c>
      <c r="C10" s="31" t="s">
        <v>53</v>
      </c>
      <c r="E10" s="33" t="s">
        <v>412</v>
      </c>
      <c r="J10" s="32">
        <f>0</f>
      </c>
      <c s="32">
        <f>0</f>
      </c>
      <c s="32">
        <f>0+L11+L15+L19+L23+L27+L31</f>
      </c>
      <c s="32">
        <f>0+M11+M15+M19+M23+M27+M31</f>
      </c>
    </row>
    <row r="11" spans="1:16" ht="12.75">
      <c r="A11" t="s">
        <v>52</v>
      </c>
      <c s="34" t="s">
        <v>27</v>
      </c>
      <c s="34" t="s">
        <v>5182</v>
      </c>
      <c s="35" t="s">
        <v>5</v>
      </c>
      <c s="6" t="s">
        <v>5183</v>
      </c>
      <c s="36" t="s">
        <v>80</v>
      </c>
      <c s="37">
        <v>12.041</v>
      </c>
      <c s="36">
        <v>0</v>
      </c>
      <c s="36">
        <f>ROUND(G11*H11,6)</f>
      </c>
      <c r="L11" s="38">
        <v>0</v>
      </c>
      <c s="32">
        <f>ROUND(ROUND(L11,2)*ROUND(G11,3),2)</f>
      </c>
      <c s="36" t="s">
        <v>350</v>
      </c>
      <c>
        <f>(M11*21)/100</f>
      </c>
      <c t="s">
        <v>27</v>
      </c>
    </row>
    <row r="12" spans="1:5" ht="12.75">
      <c r="A12" s="35" t="s">
        <v>58</v>
      </c>
      <c r="E12" s="39" t="s">
        <v>5184</v>
      </c>
    </row>
    <row r="13" spans="1:5" ht="38.25">
      <c r="A13" s="35" t="s">
        <v>59</v>
      </c>
      <c r="E13" s="40" t="s">
        <v>5185</v>
      </c>
    </row>
    <row r="14" spans="1:5" ht="38.25">
      <c r="A14" t="s">
        <v>60</v>
      </c>
      <c r="E14" s="39" t="s">
        <v>5186</v>
      </c>
    </row>
    <row r="15" spans="1:16" ht="25.5">
      <c r="A15" t="s">
        <v>52</v>
      </c>
      <c s="34" t="s">
        <v>26</v>
      </c>
      <c s="34" t="s">
        <v>5187</v>
      </c>
      <c s="35" t="s">
        <v>5</v>
      </c>
      <c s="6" t="s">
        <v>5188</v>
      </c>
      <c s="36" t="s">
        <v>56</v>
      </c>
      <c s="37">
        <v>782</v>
      </c>
      <c s="36">
        <v>0</v>
      </c>
      <c s="36">
        <f>ROUND(G15*H15,6)</f>
      </c>
      <c r="L15" s="38">
        <v>0</v>
      </c>
      <c s="32">
        <f>ROUND(ROUND(L15,2)*ROUND(G15,3),2)</f>
      </c>
      <c s="36" t="s">
        <v>350</v>
      </c>
      <c>
        <f>(M15*21)/100</f>
      </c>
      <c t="s">
        <v>27</v>
      </c>
    </row>
    <row r="16" spans="1:5" ht="38.25">
      <c r="A16" s="35" t="s">
        <v>58</v>
      </c>
      <c r="E16" s="39" t="s">
        <v>5189</v>
      </c>
    </row>
    <row r="17" spans="1:5" ht="127.5">
      <c r="A17" s="35" t="s">
        <v>59</v>
      </c>
      <c r="E17" s="40" t="s">
        <v>5190</v>
      </c>
    </row>
    <row r="18" spans="1:5" ht="38.25">
      <c r="A18" t="s">
        <v>60</v>
      </c>
      <c r="E18" s="39" t="s">
        <v>2498</v>
      </c>
    </row>
    <row r="19" spans="1:16" ht="25.5">
      <c r="A19" t="s">
        <v>52</v>
      </c>
      <c s="34" t="s">
        <v>70</v>
      </c>
      <c s="34" t="s">
        <v>5191</v>
      </c>
      <c s="35" t="s">
        <v>5</v>
      </c>
      <c s="6" t="s">
        <v>5192</v>
      </c>
      <c s="36" t="s">
        <v>56</v>
      </c>
      <c s="37">
        <v>1088.596</v>
      </c>
      <c s="36">
        <v>0</v>
      </c>
      <c s="36">
        <f>ROUND(G19*H19,6)</f>
      </c>
      <c r="L19" s="38">
        <v>0</v>
      </c>
      <c s="32">
        <f>ROUND(ROUND(L19,2)*ROUND(G19,3),2)</f>
      </c>
      <c s="36" t="s">
        <v>350</v>
      </c>
      <c>
        <f>(M19*21)/100</f>
      </c>
      <c t="s">
        <v>27</v>
      </c>
    </row>
    <row r="20" spans="1:5" ht="38.25">
      <c r="A20" s="35" t="s">
        <v>58</v>
      </c>
      <c r="E20" s="39" t="s">
        <v>5193</v>
      </c>
    </row>
    <row r="21" spans="1:5" ht="76.5">
      <c r="A21" s="35" t="s">
        <v>59</v>
      </c>
      <c r="E21" s="40" t="s">
        <v>5194</v>
      </c>
    </row>
    <row r="22" spans="1:5" ht="63.75">
      <c r="A22" t="s">
        <v>60</v>
      </c>
      <c r="E22" s="39" t="s">
        <v>5195</v>
      </c>
    </row>
    <row r="23" spans="1:16" ht="12.75">
      <c r="A23" t="s">
        <v>52</v>
      </c>
      <c s="34" t="s">
        <v>110</v>
      </c>
      <c s="34" t="s">
        <v>2522</v>
      </c>
      <c s="35" t="s">
        <v>5</v>
      </c>
      <c s="6" t="s">
        <v>2523</v>
      </c>
      <c s="36" t="s">
        <v>56</v>
      </c>
      <c s="37">
        <v>1088.596</v>
      </c>
      <c s="36">
        <v>0</v>
      </c>
      <c s="36">
        <f>ROUND(G23*H23,6)</f>
      </c>
      <c r="L23" s="38">
        <v>0</v>
      </c>
      <c s="32">
        <f>ROUND(ROUND(L23,2)*ROUND(G23,3),2)</f>
      </c>
      <c s="36" t="s">
        <v>350</v>
      </c>
      <c>
        <f>(M23*21)/100</f>
      </c>
      <c t="s">
        <v>27</v>
      </c>
    </row>
    <row r="24" spans="1:5" ht="25.5">
      <c r="A24" s="35" t="s">
        <v>58</v>
      </c>
      <c r="E24" s="39" t="s">
        <v>2524</v>
      </c>
    </row>
    <row r="25" spans="1:5" ht="76.5">
      <c r="A25" s="35" t="s">
        <v>59</v>
      </c>
      <c r="E25" s="40" t="s">
        <v>5194</v>
      </c>
    </row>
    <row r="26" spans="1:5" ht="140.25">
      <c r="A26" t="s">
        <v>60</v>
      </c>
      <c r="E26" s="39" t="s">
        <v>5196</v>
      </c>
    </row>
    <row r="27" spans="1:16" ht="12.75">
      <c r="A27" t="s">
        <v>52</v>
      </c>
      <c s="34" t="s">
        <v>115</v>
      </c>
      <c s="34" t="s">
        <v>2527</v>
      </c>
      <c s="35" t="s">
        <v>5</v>
      </c>
      <c s="6" t="s">
        <v>2528</v>
      </c>
      <c s="36" t="s">
        <v>56</v>
      </c>
      <c s="37">
        <v>726.486</v>
      </c>
      <c s="36">
        <v>0</v>
      </c>
      <c s="36">
        <f>ROUND(G27*H27,6)</f>
      </c>
      <c r="L27" s="38">
        <v>0</v>
      </c>
      <c s="32">
        <f>ROUND(ROUND(L27,2)*ROUND(G27,3),2)</f>
      </c>
      <c s="36" t="s">
        <v>350</v>
      </c>
      <c>
        <f>(M27*21)/100</f>
      </c>
      <c t="s">
        <v>27</v>
      </c>
    </row>
    <row r="28" spans="1:5" ht="25.5">
      <c r="A28" s="35" t="s">
        <v>58</v>
      </c>
      <c r="E28" s="39" t="s">
        <v>2529</v>
      </c>
    </row>
    <row r="29" spans="1:5" ht="63.75">
      <c r="A29" s="35" t="s">
        <v>59</v>
      </c>
      <c r="E29" s="40" t="s">
        <v>5197</v>
      </c>
    </row>
    <row r="30" spans="1:5" ht="165.75">
      <c r="A30" t="s">
        <v>60</v>
      </c>
      <c r="E30" s="39" t="s">
        <v>2800</v>
      </c>
    </row>
    <row r="31" spans="1:16" ht="12.75">
      <c r="A31" t="s">
        <v>52</v>
      </c>
      <c s="34" t="s">
        <v>75</v>
      </c>
      <c s="34" t="s">
        <v>2532</v>
      </c>
      <c s="35" t="s">
        <v>5</v>
      </c>
      <c s="6" t="s">
        <v>2533</v>
      </c>
      <c s="36" t="s">
        <v>56</v>
      </c>
      <c s="37">
        <v>456.555</v>
      </c>
      <c s="36">
        <v>0</v>
      </c>
      <c s="36">
        <f>ROUND(G31*H31,6)</f>
      </c>
      <c r="L31" s="38">
        <v>0</v>
      </c>
      <c s="32">
        <f>ROUND(ROUND(L31,2)*ROUND(G31,3),2)</f>
      </c>
      <c s="36" t="s">
        <v>350</v>
      </c>
      <c>
        <f>(M31*21)/100</f>
      </c>
      <c t="s">
        <v>27</v>
      </c>
    </row>
    <row r="32" spans="1:5" ht="25.5">
      <c r="A32" s="35" t="s">
        <v>58</v>
      </c>
      <c r="E32" s="39" t="s">
        <v>2534</v>
      </c>
    </row>
    <row r="33" spans="1:5" ht="51">
      <c r="A33" s="35" t="s">
        <v>59</v>
      </c>
      <c r="E33" s="40" t="s">
        <v>5198</v>
      </c>
    </row>
    <row r="34" spans="1:5" ht="255">
      <c r="A34" t="s">
        <v>60</v>
      </c>
      <c r="E34" s="39" t="s">
        <v>2802</v>
      </c>
    </row>
    <row r="35" spans="1:13" ht="12.75">
      <c r="A35" t="s">
        <v>49</v>
      </c>
      <c r="C35" s="31" t="s">
        <v>27</v>
      </c>
      <c r="E35" s="33" t="s">
        <v>2299</v>
      </c>
      <c r="J35" s="32">
        <f>0</f>
      </c>
      <c s="32">
        <f>0</f>
      </c>
      <c s="32">
        <f>0+L36+L40</f>
      </c>
      <c s="32">
        <f>0+M36+M40</f>
      </c>
    </row>
    <row r="36" spans="1:16" ht="25.5">
      <c r="A36" t="s">
        <v>52</v>
      </c>
      <c s="34" t="s">
        <v>122</v>
      </c>
      <c s="34" t="s">
        <v>2803</v>
      </c>
      <c s="35" t="s">
        <v>5</v>
      </c>
      <c s="6" t="s">
        <v>2804</v>
      </c>
      <c s="36" t="s">
        <v>56</v>
      </c>
      <c s="37">
        <v>87.975</v>
      </c>
      <c s="36">
        <v>0</v>
      </c>
      <c s="36">
        <f>ROUND(G36*H36,6)</f>
      </c>
      <c r="L36" s="38">
        <v>0</v>
      </c>
      <c s="32">
        <f>ROUND(ROUND(L36,2)*ROUND(G36,3),2)</f>
      </c>
      <c s="36" t="s">
        <v>350</v>
      </c>
      <c>
        <f>(M36*21)/100</f>
      </c>
      <c t="s">
        <v>27</v>
      </c>
    </row>
    <row r="37" spans="1:5" ht="25.5">
      <c r="A37" s="35" t="s">
        <v>58</v>
      </c>
      <c r="E37" s="39" t="s">
        <v>2805</v>
      </c>
    </row>
    <row r="38" spans="1:5" ht="127.5">
      <c r="A38" s="35" t="s">
        <v>59</v>
      </c>
      <c r="E38" s="40" t="s">
        <v>5199</v>
      </c>
    </row>
    <row r="39" spans="1:5" ht="51">
      <c r="A39" t="s">
        <v>60</v>
      </c>
      <c r="E39" s="39" t="s">
        <v>5200</v>
      </c>
    </row>
    <row r="40" spans="1:16" ht="12.75">
      <c r="A40" t="s">
        <v>52</v>
      </c>
      <c s="34" t="s">
        <v>126</v>
      </c>
      <c s="34" t="s">
        <v>5201</v>
      </c>
      <c s="35" t="s">
        <v>5</v>
      </c>
      <c s="6" t="s">
        <v>5202</v>
      </c>
      <c s="36" t="s">
        <v>56</v>
      </c>
      <c s="37">
        <v>29.325</v>
      </c>
      <c s="36">
        <v>0</v>
      </c>
      <c s="36">
        <f>ROUND(G40*H40,6)</f>
      </c>
      <c r="L40" s="38">
        <v>0</v>
      </c>
      <c s="32">
        <f>ROUND(ROUND(L40,2)*ROUND(G40,3),2)</f>
      </c>
      <c s="36" t="s">
        <v>350</v>
      </c>
      <c>
        <f>(M40*21)/100</f>
      </c>
      <c t="s">
        <v>27</v>
      </c>
    </row>
    <row r="41" spans="1:5" ht="12.75">
      <c r="A41" s="35" t="s">
        <v>58</v>
      </c>
      <c r="E41" s="39" t="s">
        <v>5203</v>
      </c>
    </row>
    <row r="42" spans="1:5" ht="127.5">
      <c r="A42" s="35" t="s">
        <v>59</v>
      </c>
      <c r="E42" s="40" t="s">
        <v>5204</v>
      </c>
    </row>
    <row r="43" spans="1:5" ht="89.25">
      <c r="A43" t="s">
        <v>60</v>
      </c>
      <c r="E43" s="39" t="s">
        <v>5205</v>
      </c>
    </row>
    <row r="44" spans="1:13" ht="12.75">
      <c r="A44" t="s">
        <v>49</v>
      </c>
      <c r="C44" s="31" t="s">
        <v>26</v>
      </c>
      <c r="E44" s="33" t="s">
        <v>2579</v>
      </c>
      <c r="J44" s="32">
        <f>0</f>
      </c>
      <c s="32">
        <f>0</f>
      </c>
      <c s="32">
        <f>0+L45+L49+L53+L57+L61+L65+L69+L73+L77+L81+L85+L89+L93+L97+L101+L105</f>
      </c>
      <c s="32">
        <f>0+M45+M49+M53+M57+M61+M65+M69+M73+M77+M81+M85+M89+M93+M97+M101+M105</f>
      </c>
    </row>
    <row r="45" spans="1:16" ht="12.75">
      <c r="A45" t="s">
        <v>52</v>
      </c>
      <c s="34" t="s">
        <v>130</v>
      </c>
      <c s="34" t="s">
        <v>5206</v>
      </c>
      <c s="35" t="s">
        <v>5</v>
      </c>
      <c s="6" t="s">
        <v>5207</v>
      </c>
      <c s="36" t="s">
        <v>56</v>
      </c>
      <c s="37">
        <v>178.2</v>
      </c>
      <c s="36">
        <v>0</v>
      </c>
      <c s="36">
        <f>ROUND(G45*H45,6)</f>
      </c>
      <c r="L45" s="38">
        <v>0</v>
      </c>
      <c s="32">
        <f>ROUND(ROUND(L45,2)*ROUND(G45,3),2)</f>
      </c>
      <c s="36" t="s">
        <v>350</v>
      </c>
      <c>
        <f>(M45*21)/100</f>
      </c>
      <c t="s">
        <v>27</v>
      </c>
    </row>
    <row r="46" spans="1:5" ht="12.75">
      <c r="A46" s="35" t="s">
        <v>58</v>
      </c>
      <c r="E46" s="39" t="s">
        <v>5208</v>
      </c>
    </row>
    <row r="47" spans="1:5" ht="127.5">
      <c r="A47" s="35" t="s">
        <v>59</v>
      </c>
      <c r="E47" s="40" t="s">
        <v>5209</v>
      </c>
    </row>
    <row r="48" spans="1:5" ht="12.75">
      <c r="A48" t="s">
        <v>60</v>
      </c>
      <c r="E48" s="39" t="s">
        <v>5210</v>
      </c>
    </row>
    <row r="49" spans="1:16" ht="12.75">
      <c r="A49" t="s">
        <v>52</v>
      </c>
      <c s="34" t="s">
        <v>134</v>
      </c>
      <c s="34" t="s">
        <v>5211</v>
      </c>
      <c s="35" t="s">
        <v>5</v>
      </c>
      <c s="6" t="s">
        <v>5212</v>
      </c>
      <c s="36" t="s">
        <v>56</v>
      </c>
      <c s="37">
        <v>140.526</v>
      </c>
      <c s="36">
        <v>0</v>
      </c>
      <c s="36">
        <f>ROUND(G49*H49,6)</f>
      </c>
      <c r="L49" s="38">
        <v>0</v>
      </c>
      <c s="32">
        <f>ROUND(ROUND(L49,2)*ROUND(G49,3),2)</f>
      </c>
      <c s="36" t="s">
        <v>350</v>
      </c>
      <c>
        <f>(M49*21)/100</f>
      </c>
      <c t="s">
        <v>27</v>
      </c>
    </row>
    <row r="50" spans="1:5" ht="12.75">
      <c r="A50" s="35" t="s">
        <v>58</v>
      </c>
      <c r="E50" s="39" t="s">
        <v>5213</v>
      </c>
    </row>
    <row r="51" spans="1:5" ht="127.5">
      <c r="A51" s="35" t="s">
        <v>59</v>
      </c>
      <c r="E51" s="40" t="s">
        <v>5214</v>
      </c>
    </row>
    <row r="52" spans="1:5" ht="12.75">
      <c r="A52" t="s">
        <v>60</v>
      </c>
      <c r="E52" s="39" t="s">
        <v>5210</v>
      </c>
    </row>
    <row r="53" spans="1:16" ht="12.75">
      <c r="A53" t="s">
        <v>52</v>
      </c>
      <c s="34" t="s">
        <v>138</v>
      </c>
      <c s="34" t="s">
        <v>5215</v>
      </c>
      <c s="35" t="s">
        <v>5</v>
      </c>
      <c s="6" t="s">
        <v>5216</v>
      </c>
      <c s="36" t="s">
        <v>73</v>
      </c>
      <c s="37">
        <v>1413.64</v>
      </c>
      <c s="36">
        <v>0</v>
      </c>
      <c s="36">
        <f>ROUND(G53*H53,6)</f>
      </c>
      <c r="L53" s="38">
        <v>0</v>
      </c>
      <c s="32">
        <f>ROUND(ROUND(L53,2)*ROUND(G53,3),2)</f>
      </c>
      <c s="36" t="s">
        <v>350</v>
      </c>
      <c>
        <f>(M53*21)/100</f>
      </c>
      <c t="s">
        <v>27</v>
      </c>
    </row>
    <row r="54" spans="1:5" ht="12.75">
      <c r="A54" s="35" t="s">
        <v>58</v>
      </c>
      <c r="E54" s="39" t="s">
        <v>5217</v>
      </c>
    </row>
    <row r="55" spans="1:5" ht="153">
      <c r="A55" s="35" t="s">
        <v>59</v>
      </c>
      <c r="E55" s="40" t="s">
        <v>5218</v>
      </c>
    </row>
    <row r="56" spans="1:5" ht="38.25">
      <c r="A56" t="s">
        <v>60</v>
      </c>
      <c r="E56" s="39" t="s">
        <v>5219</v>
      </c>
    </row>
    <row r="57" spans="1:16" ht="12.75">
      <c r="A57" t="s">
        <v>52</v>
      </c>
      <c s="34" t="s">
        <v>143</v>
      </c>
      <c s="34" t="s">
        <v>5220</v>
      </c>
      <c s="35" t="s">
        <v>5</v>
      </c>
      <c s="6" t="s">
        <v>5221</v>
      </c>
      <c s="36" t="s">
        <v>73</v>
      </c>
      <c s="37">
        <v>1413.64</v>
      </c>
      <c s="36">
        <v>0</v>
      </c>
      <c s="36">
        <f>ROUND(G57*H57,6)</f>
      </c>
      <c r="L57" s="38">
        <v>0</v>
      </c>
      <c s="32">
        <f>ROUND(ROUND(L57,2)*ROUND(G57,3),2)</f>
      </c>
      <c s="36" t="s">
        <v>350</v>
      </c>
      <c>
        <f>(M57*21)/100</f>
      </c>
      <c t="s">
        <v>27</v>
      </c>
    </row>
    <row r="58" spans="1:5" ht="25.5">
      <c r="A58" s="35" t="s">
        <v>58</v>
      </c>
      <c r="E58" s="39" t="s">
        <v>5222</v>
      </c>
    </row>
    <row r="59" spans="1:5" ht="12.75">
      <c r="A59" s="35" t="s">
        <v>59</v>
      </c>
      <c r="E59" s="40" t="s">
        <v>5</v>
      </c>
    </row>
    <row r="60" spans="1:5" ht="38.25">
      <c r="A60" t="s">
        <v>60</v>
      </c>
      <c r="E60" s="39" t="s">
        <v>5219</v>
      </c>
    </row>
    <row r="61" spans="1:16" ht="12.75">
      <c r="A61" t="s">
        <v>52</v>
      </c>
      <c s="34" t="s">
        <v>147</v>
      </c>
      <c s="34" t="s">
        <v>5223</v>
      </c>
      <c s="35" t="s">
        <v>5</v>
      </c>
      <c s="6" t="s">
        <v>5224</v>
      </c>
      <c s="36" t="s">
        <v>73</v>
      </c>
      <c s="37">
        <v>1413.64</v>
      </c>
      <c s="36">
        <v>0</v>
      </c>
      <c s="36">
        <f>ROUND(G61*H61,6)</f>
      </c>
      <c r="L61" s="38">
        <v>0</v>
      </c>
      <c s="32">
        <f>ROUND(ROUND(L61,2)*ROUND(G61,3),2)</f>
      </c>
      <c s="36" t="s">
        <v>350</v>
      </c>
      <c>
        <f>(M61*21)/100</f>
      </c>
      <c t="s">
        <v>27</v>
      </c>
    </row>
    <row r="62" spans="1:5" ht="12.75">
      <c r="A62" s="35" t="s">
        <v>58</v>
      </c>
      <c r="E62" s="39" t="s">
        <v>5225</v>
      </c>
    </row>
    <row r="63" spans="1:5" ht="12.75">
      <c r="A63" s="35" t="s">
        <v>59</v>
      </c>
      <c r="E63" s="40" t="s">
        <v>5</v>
      </c>
    </row>
    <row r="64" spans="1:5" ht="38.25">
      <c r="A64" t="s">
        <v>60</v>
      </c>
      <c r="E64" s="39" t="s">
        <v>5219</v>
      </c>
    </row>
    <row r="65" spans="1:16" ht="12.75">
      <c r="A65" t="s">
        <v>52</v>
      </c>
      <c s="34" t="s">
        <v>151</v>
      </c>
      <c s="34" t="s">
        <v>5226</v>
      </c>
      <c s="35" t="s">
        <v>5</v>
      </c>
      <c s="6" t="s">
        <v>5227</v>
      </c>
      <c s="36" t="s">
        <v>373</v>
      </c>
      <c s="37">
        <v>17.38</v>
      </c>
      <c s="36">
        <v>0</v>
      </c>
      <c s="36">
        <f>ROUND(G65*H65,6)</f>
      </c>
      <c r="L65" s="38">
        <v>0</v>
      </c>
      <c s="32">
        <f>ROUND(ROUND(L65,2)*ROUND(G65,3),2)</f>
      </c>
      <c s="36" t="s">
        <v>350</v>
      </c>
      <c>
        <f>(M65*21)/100</f>
      </c>
      <c t="s">
        <v>27</v>
      </c>
    </row>
    <row r="66" spans="1:5" ht="12.75">
      <c r="A66" s="35" t="s">
        <v>58</v>
      </c>
      <c r="E66" s="39" t="s">
        <v>5228</v>
      </c>
    </row>
    <row r="67" spans="1:5" ht="63.75">
      <c r="A67" s="35" t="s">
        <v>59</v>
      </c>
      <c r="E67" s="40" t="s">
        <v>5229</v>
      </c>
    </row>
    <row r="68" spans="1:5" ht="12.75">
      <c r="A68" t="s">
        <v>60</v>
      </c>
      <c r="E68" s="39" t="s">
        <v>5230</v>
      </c>
    </row>
    <row r="69" spans="1:16" ht="12.75">
      <c r="A69" t="s">
        <v>52</v>
      </c>
      <c s="34" t="s">
        <v>155</v>
      </c>
      <c s="34" t="s">
        <v>5231</v>
      </c>
      <c s="35" t="s">
        <v>5</v>
      </c>
      <c s="6" t="s">
        <v>5232</v>
      </c>
      <c s="36" t="s">
        <v>85</v>
      </c>
      <c s="37">
        <v>252</v>
      </c>
      <c s="36">
        <v>0</v>
      </c>
      <c s="36">
        <f>ROUND(G69*H69,6)</f>
      </c>
      <c r="L69" s="38">
        <v>0</v>
      </c>
      <c s="32">
        <f>ROUND(ROUND(L69,2)*ROUND(G69,3),2)</f>
      </c>
      <c s="36" t="s">
        <v>350</v>
      </c>
      <c>
        <f>(M69*21)/100</f>
      </c>
      <c t="s">
        <v>27</v>
      </c>
    </row>
    <row r="70" spans="1:5" ht="25.5">
      <c r="A70" s="35" t="s">
        <v>58</v>
      </c>
      <c r="E70" s="39" t="s">
        <v>5233</v>
      </c>
    </row>
    <row r="71" spans="1:5" ht="12.75">
      <c r="A71" s="35" t="s">
        <v>59</v>
      </c>
      <c r="E71" s="40" t="s">
        <v>5</v>
      </c>
    </row>
    <row r="72" spans="1:5" ht="127.5">
      <c r="A72" t="s">
        <v>60</v>
      </c>
      <c r="E72" s="39" t="s">
        <v>5234</v>
      </c>
    </row>
    <row r="73" spans="1:16" ht="12.75">
      <c r="A73" t="s">
        <v>52</v>
      </c>
      <c s="34" t="s">
        <v>77</v>
      </c>
      <c s="34" t="s">
        <v>5235</v>
      </c>
      <c s="35" t="s">
        <v>5</v>
      </c>
      <c s="6" t="s">
        <v>5236</v>
      </c>
      <c s="36" t="s">
        <v>85</v>
      </c>
      <c s="37">
        <v>250</v>
      </c>
      <c s="36">
        <v>0</v>
      </c>
      <c s="36">
        <f>ROUND(G73*H73,6)</f>
      </c>
      <c r="L73" s="38">
        <v>0</v>
      </c>
      <c s="32">
        <f>ROUND(ROUND(L73,2)*ROUND(G73,3),2)</f>
      </c>
      <c s="36" t="s">
        <v>350</v>
      </c>
      <c>
        <f>(M73*21)/100</f>
      </c>
      <c t="s">
        <v>27</v>
      </c>
    </row>
    <row r="74" spans="1:5" ht="12.75">
      <c r="A74" s="35" t="s">
        <v>58</v>
      </c>
      <c r="E74" s="39" t="s">
        <v>5237</v>
      </c>
    </row>
    <row r="75" spans="1:5" ht="12.75">
      <c r="A75" s="35" t="s">
        <v>59</v>
      </c>
      <c r="E75" s="40" t="s">
        <v>5</v>
      </c>
    </row>
    <row r="76" spans="1:5" ht="76.5">
      <c r="A76" t="s">
        <v>60</v>
      </c>
      <c r="E76" s="39" t="s">
        <v>5238</v>
      </c>
    </row>
    <row r="77" spans="1:16" ht="12.75">
      <c r="A77" t="s">
        <v>52</v>
      </c>
      <c s="34" t="s">
        <v>82</v>
      </c>
      <c s="34" t="s">
        <v>5239</v>
      </c>
      <c s="35" t="s">
        <v>5</v>
      </c>
      <c s="6" t="s">
        <v>5240</v>
      </c>
      <c s="36" t="s">
        <v>56</v>
      </c>
      <c s="37">
        <v>124</v>
      </c>
      <c s="36">
        <v>0</v>
      </c>
      <c s="36">
        <f>ROUND(G77*H77,6)</f>
      </c>
      <c r="L77" s="38">
        <v>0</v>
      </c>
      <c s="32">
        <f>ROUND(ROUND(L77,2)*ROUND(G77,3),2)</f>
      </c>
      <c s="36" t="s">
        <v>350</v>
      </c>
      <c>
        <f>(M77*21)/100</f>
      </c>
      <c t="s">
        <v>27</v>
      </c>
    </row>
    <row r="78" spans="1:5" ht="38.25">
      <c r="A78" s="35" t="s">
        <v>58</v>
      </c>
      <c r="E78" s="39" t="s">
        <v>5241</v>
      </c>
    </row>
    <row r="79" spans="1:5" ht="102">
      <c r="A79" s="35" t="s">
        <v>59</v>
      </c>
      <c r="E79" s="40" t="s">
        <v>5242</v>
      </c>
    </row>
    <row r="80" spans="1:5" ht="76.5">
      <c r="A80" t="s">
        <v>60</v>
      </c>
      <c r="E80" s="39" t="s">
        <v>5243</v>
      </c>
    </row>
    <row r="81" spans="1:16" ht="12.75">
      <c r="A81" t="s">
        <v>52</v>
      </c>
      <c s="34" t="s">
        <v>87</v>
      </c>
      <c s="34" t="s">
        <v>5244</v>
      </c>
      <c s="35" t="s">
        <v>5</v>
      </c>
      <c s="6" t="s">
        <v>5245</v>
      </c>
      <c s="36" t="s">
        <v>80</v>
      </c>
      <c s="37">
        <v>628</v>
      </c>
      <c s="36">
        <v>0</v>
      </c>
      <c s="36">
        <f>ROUND(G81*H81,6)</f>
      </c>
      <c r="L81" s="38">
        <v>0</v>
      </c>
      <c s="32">
        <f>ROUND(ROUND(L81,2)*ROUND(G81,3),2)</f>
      </c>
      <c s="36" t="s">
        <v>350</v>
      </c>
      <c>
        <f>(M81*21)/100</f>
      </c>
      <c t="s">
        <v>27</v>
      </c>
    </row>
    <row r="82" spans="1:5" ht="12.75">
      <c r="A82" s="35" t="s">
        <v>58</v>
      </c>
      <c r="E82" s="39" t="s">
        <v>5246</v>
      </c>
    </row>
    <row r="83" spans="1:5" ht="12.75">
      <c r="A83" s="35" t="s">
        <v>59</v>
      </c>
      <c r="E83" s="40" t="s">
        <v>5</v>
      </c>
    </row>
    <row r="84" spans="1:5" ht="25.5">
      <c r="A84" t="s">
        <v>60</v>
      </c>
      <c r="E84" s="39" t="s">
        <v>5247</v>
      </c>
    </row>
    <row r="85" spans="1:16" ht="25.5">
      <c r="A85" t="s">
        <v>52</v>
      </c>
      <c s="34" t="s">
        <v>91</v>
      </c>
      <c s="34" t="s">
        <v>5248</v>
      </c>
      <c s="35" t="s">
        <v>5</v>
      </c>
      <c s="6" t="s">
        <v>5249</v>
      </c>
      <c s="36" t="s">
        <v>85</v>
      </c>
      <c s="37">
        <v>252</v>
      </c>
      <c s="36">
        <v>0</v>
      </c>
      <c s="36">
        <f>ROUND(G85*H85,6)</f>
      </c>
      <c r="L85" s="38">
        <v>0</v>
      </c>
      <c s="32">
        <f>ROUND(ROUND(L85,2)*ROUND(G85,3),2)</f>
      </c>
      <c s="36" t="s">
        <v>350</v>
      </c>
      <c>
        <f>(M85*21)/100</f>
      </c>
      <c t="s">
        <v>27</v>
      </c>
    </row>
    <row r="86" spans="1:5" ht="25.5">
      <c r="A86" s="35" t="s">
        <v>58</v>
      </c>
      <c r="E86" s="39" t="s">
        <v>5249</v>
      </c>
    </row>
    <row r="87" spans="1:5" ht="12.75">
      <c r="A87" s="35" t="s">
        <v>59</v>
      </c>
      <c r="E87" s="40" t="s">
        <v>5</v>
      </c>
    </row>
    <row r="88" spans="1:5" ht="12.75">
      <c r="A88" t="s">
        <v>60</v>
      </c>
      <c r="E88" s="39" t="s">
        <v>5</v>
      </c>
    </row>
    <row r="89" spans="1:16" ht="25.5">
      <c r="A89" t="s">
        <v>52</v>
      </c>
      <c s="34" t="s">
        <v>96</v>
      </c>
      <c s="34" t="s">
        <v>5250</v>
      </c>
      <c s="35" t="s">
        <v>5</v>
      </c>
      <c s="6" t="s">
        <v>5251</v>
      </c>
      <c s="36" t="s">
        <v>85</v>
      </c>
      <c s="37">
        <v>250</v>
      </c>
      <c s="36">
        <v>0</v>
      </c>
      <c s="36">
        <f>ROUND(G89*H89,6)</f>
      </c>
      <c r="L89" s="38">
        <v>0</v>
      </c>
      <c s="32">
        <f>ROUND(ROUND(L89,2)*ROUND(G89,3),2)</f>
      </c>
      <c s="36" t="s">
        <v>350</v>
      </c>
      <c>
        <f>(M89*21)/100</f>
      </c>
      <c t="s">
        <v>27</v>
      </c>
    </row>
    <row r="90" spans="1:5" ht="25.5">
      <c r="A90" s="35" t="s">
        <v>58</v>
      </c>
      <c r="E90" s="39" t="s">
        <v>5251</v>
      </c>
    </row>
    <row r="91" spans="1:5" ht="12.75">
      <c r="A91" s="35" t="s">
        <v>59</v>
      </c>
      <c r="E91" s="40" t="s">
        <v>5</v>
      </c>
    </row>
    <row r="92" spans="1:5" ht="12.75">
      <c r="A92" t="s">
        <v>60</v>
      </c>
      <c r="E92" s="39" t="s">
        <v>5</v>
      </c>
    </row>
    <row r="93" spans="1:16" ht="25.5">
      <c r="A93" t="s">
        <v>52</v>
      </c>
      <c s="34" t="s">
        <v>181</v>
      </c>
      <c s="34" t="s">
        <v>5252</v>
      </c>
      <c s="35" t="s">
        <v>5</v>
      </c>
      <c s="6" t="s">
        <v>5253</v>
      </c>
      <c s="36" t="s">
        <v>85</v>
      </c>
      <c s="37">
        <v>249</v>
      </c>
      <c s="36">
        <v>0</v>
      </c>
      <c s="36">
        <f>ROUND(G93*H93,6)</f>
      </c>
      <c r="L93" s="38">
        <v>0</v>
      </c>
      <c s="32">
        <f>ROUND(ROUND(L93,2)*ROUND(G93,3),2)</f>
      </c>
      <c s="36" t="s">
        <v>350</v>
      </c>
      <c>
        <f>(M93*21)/100</f>
      </c>
      <c t="s">
        <v>27</v>
      </c>
    </row>
    <row r="94" spans="1:5" ht="25.5">
      <c r="A94" s="35" t="s">
        <v>58</v>
      </c>
      <c r="E94" s="39" t="s">
        <v>5253</v>
      </c>
    </row>
    <row r="95" spans="1:5" ht="12.75">
      <c r="A95" s="35" t="s">
        <v>59</v>
      </c>
      <c r="E95" s="40" t="s">
        <v>5</v>
      </c>
    </row>
    <row r="96" spans="1:5" ht="12.75">
      <c r="A96" t="s">
        <v>60</v>
      </c>
      <c r="E96" s="39" t="s">
        <v>5</v>
      </c>
    </row>
    <row r="97" spans="1:16" ht="12.75">
      <c r="A97" t="s">
        <v>52</v>
      </c>
      <c s="34" t="s">
        <v>186</v>
      </c>
      <c s="34" t="s">
        <v>5254</v>
      </c>
      <c s="35" t="s">
        <v>5</v>
      </c>
      <c s="6" t="s">
        <v>5255</v>
      </c>
      <c s="36" t="s">
        <v>85</v>
      </c>
      <c s="37">
        <v>2</v>
      </c>
      <c s="36">
        <v>0</v>
      </c>
      <c s="36">
        <f>ROUND(G97*H97,6)</f>
      </c>
      <c r="L97" s="38">
        <v>0</v>
      </c>
      <c s="32">
        <f>ROUND(ROUND(L97,2)*ROUND(G97,3),2)</f>
      </c>
      <c s="36" t="s">
        <v>350</v>
      </c>
      <c>
        <f>(M97*21)/100</f>
      </c>
      <c t="s">
        <v>27</v>
      </c>
    </row>
    <row r="98" spans="1:5" ht="12.75">
      <c r="A98" s="35" t="s">
        <v>58</v>
      </c>
      <c r="E98" s="39" t="s">
        <v>5255</v>
      </c>
    </row>
    <row r="99" spans="1:5" ht="12.75">
      <c r="A99" s="35" t="s">
        <v>59</v>
      </c>
      <c r="E99" s="40" t="s">
        <v>5</v>
      </c>
    </row>
    <row r="100" spans="1:5" ht="12.75">
      <c r="A100" t="s">
        <v>60</v>
      </c>
      <c r="E100" s="39" t="s">
        <v>5</v>
      </c>
    </row>
    <row r="101" spans="1:16" ht="12.75">
      <c r="A101" t="s">
        <v>52</v>
      </c>
      <c s="34" t="s">
        <v>189</v>
      </c>
      <c s="34" t="s">
        <v>5256</v>
      </c>
      <c s="35" t="s">
        <v>5</v>
      </c>
      <c s="6" t="s">
        <v>5257</v>
      </c>
      <c s="36" t="s">
        <v>85</v>
      </c>
      <c s="37">
        <v>252</v>
      </c>
      <c s="36">
        <v>0</v>
      </c>
      <c s="36">
        <f>ROUND(G101*H101,6)</f>
      </c>
      <c r="L101" s="38">
        <v>0</v>
      </c>
      <c s="32">
        <f>ROUND(ROUND(L101,2)*ROUND(G101,3),2)</f>
      </c>
      <c s="36" t="s">
        <v>350</v>
      </c>
      <c>
        <f>(M101*21)/100</f>
      </c>
      <c t="s">
        <v>27</v>
      </c>
    </row>
    <row r="102" spans="1:5" ht="12.75">
      <c r="A102" s="35" t="s">
        <v>58</v>
      </c>
      <c r="E102" s="39" t="s">
        <v>5257</v>
      </c>
    </row>
    <row r="103" spans="1:5" ht="12.75">
      <c r="A103" s="35" t="s">
        <v>59</v>
      </c>
      <c r="E103" s="40" t="s">
        <v>5</v>
      </c>
    </row>
    <row r="104" spans="1:5" ht="12.75">
      <c r="A104" t="s">
        <v>60</v>
      </c>
      <c r="E104" s="39" t="s">
        <v>5</v>
      </c>
    </row>
    <row r="105" spans="1:16" ht="12.75">
      <c r="A105" t="s">
        <v>52</v>
      </c>
      <c s="34" t="s">
        <v>193</v>
      </c>
      <c s="34" t="s">
        <v>5258</v>
      </c>
      <c s="35" t="s">
        <v>5</v>
      </c>
      <c s="6" t="s">
        <v>5259</v>
      </c>
      <c s="36" t="s">
        <v>85</v>
      </c>
      <c s="37">
        <v>250</v>
      </c>
      <c s="36">
        <v>0</v>
      </c>
      <c s="36">
        <f>ROUND(G105*H105,6)</f>
      </c>
      <c r="L105" s="38">
        <v>0</v>
      </c>
      <c s="32">
        <f>ROUND(ROUND(L105,2)*ROUND(G105,3),2)</f>
      </c>
      <c s="36" t="s">
        <v>350</v>
      </c>
      <c>
        <f>(M105*21)/100</f>
      </c>
      <c t="s">
        <v>27</v>
      </c>
    </row>
    <row r="106" spans="1:5" ht="12.75">
      <c r="A106" s="35" t="s">
        <v>58</v>
      </c>
      <c r="E106" s="39" t="s">
        <v>5259</v>
      </c>
    </row>
    <row r="107" spans="1:5" ht="12.75">
      <c r="A107" s="35" t="s">
        <v>59</v>
      </c>
      <c r="E107" s="40" t="s">
        <v>5</v>
      </c>
    </row>
    <row r="108" spans="1:5" ht="12.75">
      <c r="A108" t="s">
        <v>60</v>
      </c>
      <c r="E108" s="39" t="s">
        <v>5</v>
      </c>
    </row>
    <row r="109" spans="1:13" ht="12.75">
      <c r="A109" t="s">
        <v>49</v>
      </c>
      <c r="C109" s="31" t="s">
        <v>3225</v>
      </c>
      <c r="E109" s="33" t="s">
        <v>3226</v>
      </c>
      <c r="J109" s="32">
        <f>0</f>
      </c>
      <c s="32">
        <f>0</f>
      </c>
      <c s="32">
        <f>0+L110+L114+L118+L122+L126+L130+L134</f>
      </c>
      <c s="32">
        <f>0+M110+M114+M118+M122+M126+M130+M134</f>
      </c>
    </row>
    <row r="110" spans="1:16" ht="12.75">
      <c r="A110" t="s">
        <v>52</v>
      </c>
      <c s="34" t="s">
        <v>53</v>
      </c>
      <c s="34" t="s">
        <v>3227</v>
      </c>
      <c s="35" t="s">
        <v>5</v>
      </c>
      <c s="6" t="s">
        <v>3228</v>
      </c>
      <c s="36" t="s">
        <v>3229</v>
      </c>
      <c s="37">
        <v>309.19</v>
      </c>
      <c s="36">
        <v>0</v>
      </c>
      <c s="36">
        <f>ROUND(G110*H110,6)</f>
      </c>
      <c r="L110" s="38">
        <v>0</v>
      </c>
      <c s="32">
        <f>ROUND(ROUND(L110,2)*ROUND(G110,3),2)</f>
      </c>
      <c s="36" t="s">
        <v>350</v>
      </c>
      <c>
        <f>(M110*21)/100</f>
      </c>
      <c t="s">
        <v>27</v>
      </c>
    </row>
    <row r="111" spans="1:5" ht="12.75">
      <c r="A111" s="35" t="s">
        <v>58</v>
      </c>
      <c r="E111" s="39" t="s">
        <v>3228</v>
      </c>
    </row>
    <row r="112" spans="1:5" ht="12.75">
      <c r="A112" s="35" t="s">
        <v>59</v>
      </c>
      <c r="E112" s="40" t="s">
        <v>5</v>
      </c>
    </row>
    <row r="113" spans="1:5" ht="12.75">
      <c r="A113" t="s">
        <v>60</v>
      </c>
      <c r="E113" s="39" t="s">
        <v>5</v>
      </c>
    </row>
    <row r="114" spans="1:16" ht="25.5">
      <c r="A114" t="s">
        <v>52</v>
      </c>
      <c s="34" t="s">
        <v>196</v>
      </c>
      <c s="34" t="s">
        <v>5260</v>
      </c>
      <c s="35" t="s">
        <v>5</v>
      </c>
      <c s="6" t="s">
        <v>5261</v>
      </c>
      <c s="36" t="s">
        <v>73</v>
      </c>
      <c s="37">
        <v>1315.853</v>
      </c>
      <c s="36">
        <v>0</v>
      </c>
      <c s="36">
        <f>ROUND(G114*H114,6)</f>
      </c>
      <c r="L114" s="38">
        <v>0</v>
      </c>
      <c s="32">
        <f>ROUND(ROUND(L114,2)*ROUND(G114,3),2)</f>
      </c>
      <c s="36" t="s">
        <v>350</v>
      </c>
      <c>
        <f>(M114*21)/100</f>
      </c>
      <c t="s">
        <v>27</v>
      </c>
    </row>
    <row r="115" spans="1:5" ht="25.5">
      <c r="A115" s="35" t="s">
        <v>58</v>
      </c>
      <c r="E115" s="39" t="s">
        <v>5261</v>
      </c>
    </row>
    <row r="116" spans="1:5" ht="51">
      <c r="A116" s="35" t="s">
        <v>59</v>
      </c>
      <c r="E116" s="40" t="s">
        <v>5262</v>
      </c>
    </row>
    <row r="117" spans="1:5" ht="12.75">
      <c r="A117" t="s">
        <v>60</v>
      </c>
      <c r="E117" s="39" t="s">
        <v>5</v>
      </c>
    </row>
    <row r="118" spans="1:16" ht="12.75">
      <c r="A118" t="s">
        <v>52</v>
      </c>
      <c s="34" t="s">
        <v>200</v>
      </c>
      <c s="34" t="s">
        <v>3241</v>
      </c>
      <c s="35" t="s">
        <v>5</v>
      </c>
      <c s="6" t="s">
        <v>3242</v>
      </c>
      <c s="36" t="s">
        <v>73</v>
      </c>
      <c s="37">
        <v>1144.22</v>
      </c>
      <c s="36">
        <v>0</v>
      </c>
      <c s="36">
        <f>ROUND(G118*H118,6)</f>
      </c>
      <c r="L118" s="38">
        <v>0</v>
      </c>
      <c s="32">
        <f>ROUND(ROUND(L118,2)*ROUND(G118,3),2)</f>
      </c>
      <c s="36" t="s">
        <v>350</v>
      </c>
      <c>
        <f>(M118*21)/100</f>
      </c>
      <c t="s">
        <v>27</v>
      </c>
    </row>
    <row r="119" spans="1:5" ht="25.5">
      <c r="A119" s="35" t="s">
        <v>58</v>
      </c>
      <c r="E119" s="39" t="s">
        <v>3243</v>
      </c>
    </row>
    <row r="120" spans="1:5" ht="127.5">
      <c r="A120" s="35" t="s">
        <v>59</v>
      </c>
      <c r="E120" s="40" t="s">
        <v>5263</v>
      </c>
    </row>
    <row r="121" spans="1:5" ht="25.5">
      <c r="A121" t="s">
        <v>60</v>
      </c>
      <c r="E121" s="39" t="s">
        <v>3239</v>
      </c>
    </row>
    <row r="122" spans="1:16" ht="12.75">
      <c r="A122" t="s">
        <v>52</v>
      </c>
      <c s="34" t="s">
        <v>203</v>
      </c>
      <c s="34" t="s">
        <v>3252</v>
      </c>
      <c s="35" t="s">
        <v>5</v>
      </c>
      <c s="6" t="s">
        <v>3253</v>
      </c>
      <c s="36" t="s">
        <v>73</v>
      </c>
      <c s="37">
        <v>1144.22</v>
      </c>
      <c s="36">
        <v>0</v>
      </c>
      <c s="36">
        <f>ROUND(G122*H122,6)</f>
      </c>
      <c r="L122" s="38">
        <v>0</v>
      </c>
      <c s="32">
        <f>ROUND(ROUND(L122,2)*ROUND(G122,3),2)</f>
      </c>
      <c s="36" t="s">
        <v>350</v>
      </c>
      <c>
        <f>(M122*21)/100</f>
      </c>
      <c t="s">
        <v>27</v>
      </c>
    </row>
    <row r="123" spans="1:5" ht="12.75">
      <c r="A123" s="35" t="s">
        <v>58</v>
      </c>
      <c r="E123" s="39" t="s">
        <v>3254</v>
      </c>
    </row>
    <row r="124" spans="1:5" ht="38.25">
      <c r="A124" s="35" t="s">
        <v>59</v>
      </c>
      <c r="E124" s="40" t="s">
        <v>5264</v>
      </c>
    </row>
    <row r="125" spans="1:5" ht="25.5">
      <c r="A125" t="s">
        <v>60</v>
      </c>
      <c r="E125" s="39" t="s">
        <v>3250</v>
      </c>
    </row>
    <row r="126" spans="1:16" ht="12.75">
      <c r="A126" t="s">
        <v>52</v>
      </c>
      <c s="34" t="s">
        <v>207</v>
      </c>
      <c s="34" t="s">
        <v>5265</v>
      </c>
      <c s="35" t="s">
        <v>5</v>
      </c>
      <c s="6" t="s">
        <v>5266</v>
      </c>
      <c s="36" t="s">
        <v>73</v>
      </c>
      <c s="37">
        <v>1144.22</v>
      </c>
      <c s="36">
        <v>0</v>
      </c>
      <c s="36">
        <f>ROUND(G126*H126,6)</f>
      </c>
      <c r="L126" s="38">
        <v>0</v>
      </c>
      <c s="32">
        <f>ROUND(ROUND(L126,2)*ROUND(G126,3),2)</f>
      </c>
      <c s="36" t="s">
        <v>350</v>
      </c>
      <c>
        <f>(M126*21)/100</f>
      </c>
      <c t="s">
        <v>27</v>
      </c>
    </row>
    <row r="127" spans="1:5" ht="25.5">
      <c r="A127" s="35" t="s">
        <v>58</v>
      </c>
      <c r="E127" s="39" t="s">
        <v>5267</v>
      </c>
    </row>
    <row r="128" spans="1:5" ht="127.5">
      <c r="A128" s="35" t="s">
        <v>59</v>
      </c>
      <c r="E128" s="40" t="s">
        <v>5268</v>
      </c>
    </row>
    <row r="129" spans="1:5" ht="12.75">
      <c r="A129" t="s">
        <v>60</v>
      </c>
      <c r="E129" s="39" t="s">
        <v>5</v>
      </c>
    </row>
    <row r="130" spans="1:16" ht="12.75">
      <c r="A130" t="s">
        <v>52</v>
      </c>
      <c s="34" t="s">
        <v>159</v>
      </c>
      <c s="34" t="s">
        <v>5269</v>
      </c>
      <c s="35" t="s">
        <v>5</v>
      </c>
      <c s="6" t="s">
        <v>5270</v>
      </c>
      <c s="36" t="s">
        <v>80</v>
      </c>
      <c s="37">
        <v>391</v>
      </c>
      <c s="36">
        <v>0</v>
      </c>
      <c s="36">
        <f>ROUND(G130*H130,6)</f>
      </c>
      <c r="L130" s="38">
        <v>0</v>
      </c>
      <c s="32">
        <f>ROUND(ROUND(L130,2)*ROUND(G130,3),2)</f>
      </c>
      <c s="36" t="s">
        <v>350</v>
      </c>
      <c>
        <f>(M130*21)/100</f>
      </c>
      <c t="s">
        <v>27</v>
      </c>
    </row>
    <row r="131" spans="1:5" ht="25.5">
      <c r="A131" s="35" t="s">
        <v>58</v>
      </c>
      <c r="E131" s="39" t="s">
        <v>5271</v>
      </c>
    </row>
    <row r="132" spans="1:5" ht="127.5">
      <c r="A132" s="35" t="s">
        <v>59</v>
      </c>
      <c r="E132" s="40" t="s">
        <v>5272</v>
      </c>
    </row>
    <row r="133" spans="1:5" ht="12.75">
      <c r="A133" t="s">
        <v>60</v>
      </c>
      <c r="E133" s="39" t="s">
        <v>5</v>
      </c>
    </row>
    <row r="134" spans="1:16" ht="12.75">
      <c r="A134" t="s">
        <v>52</v>
      </c>
      <c s="34" t="s">
        <v>215</v>
      </c>
      <c s="34" t="s">
        <v>3257</v>
      </c>
      <c s="35" t="s">
        <v>5</v>
      </c>
      <c s="6" t="s">
        <v>3258</v>
      </c>
      <c s="36" t="s">
        <v>373</v>
      </c>
      <c s="37">
        <v>6.551</v>
      </c>
      <c s="36">
        <v>0</v>
      </c>
      <c s="36">
        <f>ROUND(G134*H134,6)</f>
      </c>
      <c r="L134" s="38">
        <v>0</v>
      </c>
      <c s="32">
        <f>ROUND(ROUND(L134,2)*ROUND(G134,3),2)</f>
      </c>
      <c s="36" t="s">
        <v>350</v>
      </c>
      <c>
        <f>(M134*21)/100</f>
      </c>
      <c t="s">
        <v>27</v>
      </c>
    </row>
    <row r="135" spans="1:5" ht="38.25">
      <c r="A135" s="35" t="s">
        <v>58</v>
      </c>
      <c r="E135" s="39" t="s">
        <v>3259</v>
      </c>
    </row>
    <row r="136" spans="1:5" ht="12.75">
      <c r="A136" s="35" t="s">
        <v>59</v>
      </c>
      <c r="E136" s="40" t="s">
        <v>5</v>
      </c>
    </row>
    <row r="137" spans="1:5" ht="140.25">
      <c r="A137" t="s">
        <v>60</v>
      </c>
      <c r="E137" s="39" t="s">
        <v>5273</v>
      </c>
    </row>
    <row r="138" spans="1:13" ht="12.75">
      <c r="A138" t="s">
        <v>49</v>
      </c>
      <c r="C138" s="31" t="s">
        <v>2652</v>
      </c>
      <c r="E138" s="33" t="s">
        <v>2653</v>
      </c>
      <c r="J138" s="32">
        <f>0</f>
      </c>
      <c s="32">
        <f>0</f>
      </c>
      <c s="32">
        <f>0+L139</f>
      </c>
      <c s="32">
        <f>0+M139</f>
      </c>
    </row>
    <row r="139" spans="1:16" ht="25.5">
      <c r="A139" t="s">
        <v>52</v>
      </c>
      <c s="34" t="s">
        <v>210</v>
      </c>
      <c s="34" t="s">
        <v>5274</v>
      </c>
      <c s="35" t="s">
        <v>5</v>
      </c>
      <c s="6" t="s">
        <v>5275</v>
      </c>
      <c s="36" t="s">
        <v>373</v>
      </c>
      <c s="37">
        <v>920.295</v>
      </c>
      <c s="36">
        <v>0</v>
      </c>
      <c s="36">
        <f>ROUND(G139*H139,6)</f>
      </c>
      <c r="L139" s="38">
        <v>0</v>
      </c>
      <c s="32">
        <f>ROUND(ROUND(L139,2)*ROUND(G139,3),2)</f>
      </c>
      <c s="36" t="s">
        <v>350</v>
      </c>
      <c>
        <f>(M139*21)/100</f>
      </c>
      <c t="s">
        <v>27</v>
      </c>
    </row>
    <row r="140" spans="1:5" ht="38.25">
      <c r="A140" s="35" t="s">
        <v>58</v>
      </c>
      <c r="E140" s="39" t="s">
        <v>5276</v>
      </c>
    </row>
    <row r="141" spans="1:5" ht="12.75">
      <c r="A141" s="35" t="s">
        <v>59</v>
      </c>
      <c r="E141" s="40" t="s">
        <v>5</v>
      </c>
    </row>
    <row r="142" spans="1:5" ht="12.75">
      <c r="A142" t="s">
        <v>60</v>
      </c>
      <c r="E142" s="39" t="s">
        <v>5</v>
      </c>
    </row>
    <row r="143" spans="1:13" ht="12.75">
      <c r="A143" t="s">
        <v>46</v>
      </c>
      <c r="C143" s="31" t="s">
        <v>5277</v>
      </c>
      <c r="E143" s="33" t="s">
        <v>5278</v>
      </c>
      <c r="J143" s="32">
        <f>0+J144+J149+J154+J183+J196</f>
      </c>
      <c s="32">
        <f>0+K144+K149+K154+K183+K196</f>
      </c>
      <c s="32">
        <f>0+L144+L149+L154+L183+L196</f>
      </c>
      <c s="32">
        <f>0+M144+M149+M154+M183+M196</f>
      </c>
    </row>
    <row r="144" spans="1:13" ht="12.75">
      <c r="A144" t="s">
        <v>49</v>
      </c>
      <c r="C144" s="31" t="s">
        <v>605</v>
      </c>
      <c r="E144" s="33" t="s">
        <v>606</v>
      </c>
      <c r="J144" s="32">
        <f>0</f>
      </c>
      <c s="32">
        <f>0</f>
      </c>
      <c s="32">
        <f>0+L145</f>
      </c>
      <c s="32">
        <f>0+M145</f>
      </c>
    </row>
    <row r="145" spans="1:16" ht="12.75">
      <c r="A145" t="s">
        <v>52</v>
      </c>
      <c s="34" t="s">
        <v>53</v>
      </c>
      <c s="34" t="s">
        <v>1387</v>
      </c>
      <c s="35" t="s">
        <v>5</v>
      </c>
      <c s="6" t="s">
        <v>1388</v>
      </c>
      <c s="36" t="s">
        <v>310</v>
      </c>
      <c s="37">
        <v>10</v>
      </c>
      <c s="36">
        <v>0</v>
      </c>
      <c s="36">
        <f>ROUND(G145*H145,6)</f>
      </c>
      <c r="L145" s="38">
        <v>0</v>
      </c>
      <c s="32">
        <f>ROUND(ROUND(L145,2)*ROUND(G145,3),2)</f>
      </c>
      <c s="36" t="s">
        <v>350</v>
      </c>
      <c>
        <f>(M145*21)/100</f>
      </c>
      <c t="s">
        <v>27</v>
      </c>
    </row>
    <row r="146" spans="1:5" ht="12.75">
      <c r="A146" s="35" t="s">
        <v>58</v>
      </c>
      <c r="E146" s="39" t="s">
        <v>5</v>
      </c>
    </row>
    <row r="147" spans="1:5" ht="12.75">
      <c r="A147" s="35" t="s">
        <v>59</v>
      </c>
      <c r="E147" s="40" t="s">
        <v>5</v>
      </c>
    </row>
    <row r="148" spans="1:5" ht="12.75">
      <c r="A148" t="s">
        <v>60</v>
      </c>
      <c r="E148" s="39" t="s">
        <v>1389</v>
      </c>
    </row>
    <row r="149" spans="1:13" ht="12.75">
      <c r="A149" t="s">
        <v>49</v>
      </c>
      <c r="C149" s="31" t="s">
        <v>53</v>
      </c>
      <c r="E149" s="33" t="s">
        <v>412</v>
      </c>
      <c r="J149" s="32">
        <f>0</f>
      </c>
      <c s="32">
        <f>0</f>
      </c>
      <c s="32">
        <f>0+L150</f>
      </c>
      <c s="32">
        <f>0+M150</f>
      </c>
    </row>
    <row r="150" spans="1:16" ht="12.75">
      <c r="A150" t="s">
        <v>52</v>
      </c>
      <c s="34" t="s">
        <v>27</v>
      </c>
      <c s="34" t="s">
        <v>1566</v>
      </c>
      <c s="35" t="s">
        <v>5</v>
      </c>
      <c s="6" t="s">
        <v>1567</v>
      </c>
      <c s="36" t="s">
        <v>56</v>
      </c>
      <c s="37">
        <v>13.86</v>
      </c>
      <c s="36">
        <v>0</v>
      </c>
      <c s="36">
        <f>ROUND(G150*H150,6)</f>
      </c>
      <c r="L150" s="38">
        <v>0</v>
      </c>
      <c s="32">
        <f>ROUND(ROUND(L150,2)*ROUND(G150,3),2)</f>
      </c>
      <c s="36" t="s">
        <v>350</v>
      </c>
      <c>
        <f>(M150*21)/100</f>
      </c>
      <c t="s">
        <v>27</v>
      </c>
    </row>
    <row r="151" spans="1:5" ht="12.75">
      <c r="A151" s="35" t="s">
        <v>58</v>
      </c>
      <c r="E151" s="39" t="s">
        <v>5</v>
      </c>
    </row>
    <row r="152" spans="1:5" ht="12.75">
      <c r="A152" s="35" t="s">
        <v>59</v>
      </c>
      <c r="E152" s="40" t="s">
        <v>5279</v>
      </c>
    </row>
    <row r="153" spans="1:5" ht="369.75">
      <c r="A153" t="s">
        <v>60</v>
      </c>
      <c r="E153" s="39" t="s">
        <v>1568</v>
      </c>
    </row>
    <row r="154" spans="1:13" ht="12.75">
      <c r="A154" t="s">
        <v>49</v>
      </c>
      <c r="C154" s="31" t="s">
        <v>126</v>
      </c>
      <c r="E154" s="33" t="s">
        <v>1433</v>
      </c>
      <c r="J154" s="32">
        <f>0</f>
      </c>
      <c s="32">
        <f>0</f>
      </c>
      <c s="32">
        <f>0+L155+L159+L163+L167+L171+L175+L179</f>
      </c>
      <c s="32">
        <f>0+M155+M159+M163+M167+M171+M175+M179</f>
      </c>
    </row>
    <row r="155" spans="1:16" ht="12.75">
      <c r="A155" t="s">
        <v>52</v>
      </c>
      <c s="34" t="s">
        <v>75</v>
      </c>
      <c s="34" t="s">
        <v>5280</v>
      </c>
      <c s="35" t="s">
        <v>5</v>
      </c>
      <c s="6" t="s">
        <v>5281</v>
      </c>
      <c s="36" t="s">
        <v>85</v>
      </c>
      <c s="37">
        <v>4</v>
      </c>
      <c s="36">
        <v>0</v>
      </c>
      <c s="36">
        <f>ROUND(G155*H155,6)</f>
      </c>
      <c r="L155" s="38">
        <v>0</v>
      </c>
      <c s="32">
        <f>ROUND(ROUND(L155,2)*ROUND(G155,3),2)</f>
      </c>
      <c s="36" t="s">
        <v>350</v>
      </c>
      <c>
        <f>(M155*21)/100</f>
      </c>
      <c t="s">
        <v>27</v>
      </c>
    </row>
    <row r="156" spans="1:5" ht="12.75">
      <c r="A156" s="35" t="s">
        <v>58</v>
      </c>
      <c r="E156" s="39" t="s">
        <v>5</v>
      </c>
    </row>
    <row r="157" spans="1:5" ht="12.75">
      <c r="A157" s="35" t="s">
        <v>59</v>
      </c>
      <c r="E157" s="40" t="s">
        <v>5</v>
      </c>
    </row>
    <row r="158" spans="1:5" ht="114.75">
      <c r="A158" t="s">
        <v>60</v>
      </c>
      <c r="E158" s="39" t="s">
        <v>5282</v>
      </c>
    </row>
    <row r="159" spans="1:16" ht="12.75">
      <c r="A159" t="s">
        <v>52</v>
      </c>
      <c s="34" t="s">
        <v>126</v>
      </c>
      <c s="34" t="s">
        <v>5283</v>
      </c>
      <c s="35" t="s">
        <v>5</v>
      </c>
      <c s="6" t="s">
        <v>5284</v>
      </c>
      <c s="36" t="s">
        <v>85</v>
      </c>
      <c s="37">
        <v>2</v>
      </c>
      <c s="36">
        <v>0</v>
      </c>
      <c s="36">
        <f>ROUND(G159*H159,6)</f>
      </c>
      <c r="L159" s="38">
        <v>0</v>
      </c>
      <c s="32">
        <f>ROUND(ROUND(L159,2)*ROUND(G159,3),2)</f>
      </c>
      <c s="36" t="s">
        <v>350</v>
      </c>
      <c>
        <f>(M159*21)/100</f>
      </c>
      <c t="s">
        <v>27</v>
      </c>
    </row>
    <row r="160" spans="1:5" ht="12.75">
      <c r="A160" s="35" t="s">
        <v>58</v>
      </c>
      <c r="E160" s="39" t="s">
        <v>5285</v>
      </c>
    </row>
    <row r="161" spans="1:5" ht="12.75">
      <c r="A161" s="35" t="s">
        <v>59</v>
      </c>
      <c r="E161" s="40" t="s">
        <v>5</v>
      </c>
    </row>
    <row r="162" spans="1:5" ht="409.5">
      <c r="A162" t="s">
        <v>60</v>
      </c>
      <c r="E162" s="39" t="s">
        <v>5286</v>
      </c>
    </row>
    <row r="163" spans="1:16" ht="25.5">
      <c r="A163" t="s">
        <v>52</v>
      </c>
      <c s="34" t="s">
        <v>130</v>
      </c>
      <c s="34" t="s">
        <v>5287</v>
      </c>
      <c s="35" t="s">
        <v>5</v>
      </c>
      <c s="6" t="s">
        <v>5288</v>
      </c>
      <c s="36" t="s">
        <v>85</v>
      </c>
      <c s="37">
        <v>3</v>
      </c>
      <c s="36">
        <v>0</v>
      </c>
      <c s="36">
        <f>ROUND(G163*H163,6)</f>
      </c>
      <c r="L163" s="38">
        <v>0</v>
      </c>
      <c s="32">
        <f>ROUND(ROUND(L163,2)*ROUND(G163,3),2)</f>
      </c>
      <c s="36" t="s">
        <v>350</v>
      </c>
      <c>
        <f>(M163*21)/100</f>
      </c>
      <c t="s">
        <v>27</v>
      </c>
    </row>
    <row r="164" spans="1:5" ht="12.75">
      <c r="A164" s="35" t="s">
        <v>58</v>
      </c>
      <c r="E164" s="39" t="s">
        <v>5</v>
      </c>
    </row>
    <row r="165" spans="1:5" ht="12.75">
      <c r="A165" s="35" t="s">
        <v>59</v>
      </c>
      <c r="E165" s="40" t="s">
        <v>5</v>
      </c>
    </row>
    <row r="166" spans="1:5" ht="409.5">
      <c r="A166" t="s">
        <v>60</v>
      </c>
      <c r="E166" s="39" t="s">
        <v>5289</v>
      </c>
    </row>
    <row r="167" spans="1:16" ht="12.75">
      <c r="A167" t="s">
        <v>52</v>
      </c>
      <c s="34" t="s">
        <v>143</v>
      </c>
      <c s="34" t="s">
        <v>5290</v>
      </c>
      <c s="35" t="s">
        <v>5</v>
      </c>
      <c s="6" t="s">
        <v>5291</v>
      </c>
      <c s="36" t="s">
        <v>85</v>
      </c>
      <c s="37">
        <v>1</v>
      </c>
      <c s="36">
        <v>0</v>
      </c>
      <c s="36">
        <f>ROUND(G167*H167,6)</f>
      </c>
      <c r="L167" s="38">
        <v>0</v>
      </c>
      <c s="32">
        <f>ROUND(ROUND(L167,2)*ROUND(G167,3),2)</f>
      </c>
      <c s="36" t="s">
        <v>350</v>
      </c>
      <c>
        <f>(M167*21)/100</f>
      </c>
      <c t="s">
        <v>27</v>
      </c>
    </row>
    <row r="168" spans="1:5" ht="12.75">
      <c r="A168" s="35" t="s">
        <v>58</v>
      </c>
      <c r="E168" s="39" t="s">
        <v>5</v>
      </c>
    </row>
    <row r="169" spans="1:5" ht="12.75">
      <c r="A169" s="35" t="s">
        <v>59</v>
      </c>
      <c r="E169" s="40" t="s">
        <v>5</v>
      </c>
    </row>
    <row r="170" spans="1:5" ht="357">
      <c r="A170" t="s">
        <v>60</v>
      </c>
      <c r="E170" s="39" t="s">
        <v>5292</v>
      </c>
    </row>
    <row r="171" spans="1:16" ht="12.75">
      <c r="A171" t="s">
        <v>52</v>
      </c>
      <c s="34" t="s">
        <v>147</v>
      </c>
      <c s="34" t="s">
        <v>5293</v>
      </c>
      <c s="35" t="s">
        <v>5</v>
      </c>
      <c s="6" t="s">
        <v>5294</v>
      </c>
      <c s="36" t="s">
        <v>85</v>
      </c>
      <c s="37">
        <v>5</v>
      </c>
      <c s="36">
        <v>0</v>
      </c>
      <c s="36">
        <f>ROUND(G171*H171,6)</f>
      </c>
      <c r="L171" s="38">
        <v>0</v>
      </c>
      <c s="32">
        <f>ROUND(ROUND(L171,2)*ROUND(G171,3),2)</f>
      </c>
      <c s="36" t="s">
        <v>350</v>
      </c>
      <c>
        <f>(M171*21)/100</f>
      </c>
      <c t="s">
        <v>27</v>
      </c>
    </row>
    <row r="172" spans="1:5" ht="12.75">
      <c r="A172" s="35" t="s">
        <v>58</v>
      </c>
      <c r="E172" s="39" t="s">
        <v>5</v>
      </c>
    </row>
    <row r="173" spans="1:5" ht="12.75">
      <c r="A173" s="35" t="s">
        <v>59</v>
      </c>
      <c r="E173" s="40" t="s">
        <v>5</v>
      </c>
    </row>
    <row r="174" spans="1:5" ht="89.25">
      <c r="A174" t="s">
        <v>60</v>
      </c>
      <c r="E174" s="39" t="s">
        <v>5295</v>
      </c>
    </row>
    <row r="175" spans="1:16" ht="12.75">
      <c r="A175" t="s">
        <v>52</v>
      </c>
      <c s="34" t="s">
        <v>151</v>
      </c>
      <c s="34" t="s">
        <v>5296</v>
      </c>
      <c s="35" t="s">
        <v>5</v>
      </c>
      <c s="6" t="s">
        <v>5297</v>
      </c>
      <c s="36" t="s">
        <v>85</v>
      </c>
      <c s="37">
        <v>1</v>
      </c>
      <c s="36">
        <v>0</v>
      </c>
      <c s="36">
        <f>ROUND(G175*H175,6)</f>
      </c>
      <c r="L175" s="38">
        <v>0</v>
      </c>
      <c s="32">
        <f>ROUND(ROUND(L175,2)*ROUND(G175,3),2)</f>
      </c>
      <c s="36" t="s">
        <v>350</v>
      </c>
      <c>
        <f>(M175*21)/100</f>
      </c>
      <c t="s">
        <v>27</v>
      </c>
    </row>
    <row r="176" spans="1:5" ht="12.75">
      <c r="A176" s="35" t="s">
        <v>58</v>
      </c>
      <c r="E176" s="39" t="s">
        <v>5</v>
      </c>
    </row>
    <row r="177" spans="1:5" ht="12.75">
      <c r="A177" s="35" t="s">
        <v>59</v>
      </c>
      <c r="E177" s="40" t="s">
        <v>5</v>
      </c>
    </row>
    <row r="178" spans="1:5" ht="89.25">
      <c r="A178" t="s">
        <v>60</v>
      </c>
      <c r="E178" s="39" t="s">
        <v>5295</v>
      </c>
    </row>
    <row r="179" spans="1:16" ht="12.75">
      <c r="A179" t="s">
        <v>52</v>
      </c>
      <c s="34" t="s">
        <v>155</v>
      </c>
      <c s="34" t="s">
        <v>5298</v>
      </c>
      <c s="35" t="s">
        <v>5</v>
      </c>
      <c s="6" t="s">
        <v>5299</v>
      </c>
      <c s="36" t="s">
        <v>85</v>
      </c>
      <c s="37">
        <v>2</v>
      </c>
      <c s="36">
        <v>0</v>
      </c>
      <c s="36">
        <f>ROUND(G179*H179,6)</f>
      </c>
      <c r="L179" s="38">
        <v>0</v>
      </c>
      <c s="32">
        <f>ROUND(ROUND(L179,2)*ROUND(G179,3),2)</f>
      </c>
      <c s="36" t="s">
        <v>350</v>
      </c>
      <c>
        <f>(M179*21)/100</f>
      </c>
      <c t="s">
        <v>27</v>
      </c>
    </row>
    <row r="180" spans="1:5" ht="12.75">
      <c r="A180" s="35" t="s">
        <v>58</v>
      </c>
      <c r="E180" s="39" t="s">
        <v>5</v>
      </c>
    </row>
    <row r="181" spans="1:5" ht="12.75">
      <c r="A181" s="35" t="s">
        <v>59</v>
      </c>
      <c r="E181" s="40" t="s">
        <v>5</v>
      </c>
    </row>
    <row r="182" spans="1:5" ht="89.25">
      <c r="A182" t="s">
        <v>60</v>
      </c>
      <c r="E182" s="39" t="s">
        <v>5295</v>
      </c>
    </row>
    <row r="183" spans="1:13" ht="12.75">
      <c r="A183" t="s">
        <v>49</v>
      </c>
      <c r="C183" s="31" t="s">
        <v>367</v>
      </c>
      <c r="E183" s="33" t="s">
        <v>592</v>
      </c>
      <c r="J183" s="32">
        <f>0</f>
      </c>
      <c s="32">
        <f>0</f>
      </c>
      <c s="32">
        <f>0+L184+L188+L192</f>
      </c>
      <c s="32">
        <f>0+M184+M188+M192</f>
      </c>
    </row>
    <row r="184" spans="1:16" ht="38.25">
      <c r="A184" t="s">
        <v>52</v>
      </c>
      <c s="34" t="s">
        <v>70</v>
      </c>
      <c s="34" t="s">
        <v>1509</v>
      </c>
      <c s="35" t="s">
        <v>1510</v>
      </c>
      <c s="6" t="s">
        <v>1511</v>
      </c>
      <c s="36" t="s">
        <v>373</v>
      </c>
      <c s="37">
        <v>19.294</v>
      </c>
      <c s="36">
        <v>0</v>
      </c>
      <c s="36">
        <f>ROUND(G184*H184,6)</f>
      </c>
      <c r="L184" s="38">
        <v>0</v>
      </c>
      <c s="32">
        <f>ROUND(ROUND(L184,2)*ROUND(G184,3),2)</f>
      </c>
      <c s="36" t="s">
        <v>350</v>
      </c>
      <c>
        <f>(M184*21)/100</f>
      </c>
      <c t="s">
        <v>27</v>
      </c>
    </row>
    <row r="185" spans="1:5" ht="12.75">
      <c r="A185" s="35" t="s">
        <v>58</v>
      </c>
      <c r="E185" s="39" t="s">
        <v>5300</v>
      </c>
    </row>
    <row r="186" spans="1:5" ht="12.75">
      <c r="A186" s="35" t="s">
        <v>59</v>
      </c>
      <c r="E186" s="40" t="s">
        <v>5</v>
      </c>
    </row>
    <row r="187" spans="1:5" ht="165.75">
      <c r="A187" t="s">
        <v>60</v>
      </c>
      <c r="E187" s="39" t="s">
        <v>524</v>
      </c>
    </row>
    <row r="188" spans="1:16" ht="38.25">
      <c r="A188" t="s">
        <v>52</v>
      </c>
      <c s="34" t="s">
        <v>110</v>
      </c>
      <c s="34" t="s">
        <v>1627</v>
      </c>
      <c s="35" t="s">
        <v>1628</v>
      </c>
      <c s="6" t="s">
        <v>1629</v>
      </c>
      <c s="36" t="s">
        <v>373</v>
      </c>
      <c s="37">
        <v>1.072</v>
      </c>
      <c s="36">
        <v>0</v>
      </c>
      <c s="36">
        <f>ROUND(G188*H188,6)</f>
      </c>
      <c r="L188" s="38">
        <v>0</v>
      </c>
      <c s="32">
        <f>ROUND(ROUND(L188,2)*ROUND(G188,3),2)</f>
      </c>
      <c s="36" t="s">
        <v>350</v>
      </c>
      <c>
        <f>(M188*21)/100</f>
      </c>
      <c t="s">
        <v>27</v>
      </c>
    </row>
    <row r="189" spans="1:5" ht="51">
      <c r="A189" s="35" t="s">
        <v>58</v>
      </c>
      <c r="E189" s="39" t="s">
        <v>5301</v>
      </c>
    </row>
    <row r="190" spans="1:5" ht="12.75">
      <c r="A190" s="35" t="s">
        <v>59</v>
      </c>
      <c r="E190" s="40" t="s">
        <v>5</v>
      </c>
    </row>
    <row r="191" spans="1:5" ht="165.75">
      <c r="A191" t="s">
        <v>60</v>
      </c>
      <c r="E191" s="39" t="s">
        <v>524</v>
      </c>
    </row>
    <row r="192" spans="1:16" ht="38.25">
      <c r="A192" t="s">
        <v>52</v>
      </c>
      <c s="34" t="s">
        <v>115</v>
      </c>
      <c s="34" t="s">
        <v>1631</v>
      </c>
      <c s="35" t="s">
        <v>1632</v>
      </c>
      <c s="6" t="s">
        <v>1633</v>
      </c>
      <c s="36" t="s">
        <v>373</v>
      </c>
      <c s="37">
        <v>1.072</v>
      </c>
      <c s="36">
        <v>0</v>
      </c>
      <c s="36">
        <f>ROUND(G192*H192,6)</f>
      </c>
      <c r="L192" s="38">
        <v>0</v>
      </c>
      <c s="32">
        <f>ROUND(ROUND(L192,2)*ROUND(G192,3),2)</f>
      </c>
      <c s="36" t="s">
        <v>350</v>
      </c>
      <c>
        <f>(M192*21)/100</f>
      </c>
      <c t="s">
        <v>27</v>
      </c>
    </row>
    <row r="193" spans="1:5" ht="63.75">
      <c r="A193" s="35" t="s">
        <v>58</v>
      </c>
      <c r="E193" s="39" t="s">
        <v>5302</v>
      </c>
    </row>
    <row r="194" spans="1:5" ht="12.75">
      <c r="A194" s="35" t="s">
        <v>59</v>
      </c>
      <c r="E194" s="40" t="s">
        <v>5</v>
      </c>
    </row>
    <row r="195" spans="1:5" ht="165.75">
      <c r="A195" t="s">
        <v>60</v>
      </c>
      <c r="E195" s="39" t="s">
        <v>524</v>
      </c>
    </row>
    <row r="196" spans="1:13" ht="12.75">
      <c r="A196" t="s">
        <v>49</v>
      </c>
      <c r="C196" s="31" t="s">
        <v>4139</v>
      </c>
      <c r="E196" s="33" t="s">
        <v>4140</v>
      </c>
      <c r="J196" s="32">
        <f>0</f>
      </c>
      <c s="32">
        <f>0</f>
      </c>
      <c s="32">
        <f>0+L197+L201+L205</f>
      </c>
      <c s="32">
        <f>0+M197+M201+M205</f>
      </c>
    </row>
    <row r="197" spans="1:16" ht="12.75">
      <c r="A197" t="s">
        <v>52</v>
      </c>
      <c s="34" t="s">
        <v>77</v>
      </c>
      <c s="34" t="s">
        <v>2121</v>
      </c>
      <c s="35" t="s">
        <v>5</v>
      </c>
      <c s="6" t="s">
        <v>2122</v>
      </c>
      <c s="36" t="s">
        <v>56</v>
      </c>
      <c s="37">
        <v>1.584</v>
      </c>
      <c s="36">
        <v>0</v>
      </c>
      <c s="36">
        <f>ROUND(G197*H197,6)</f>
      </c>
      <c r="L197" s="38">
        <v>0</v>
      </c>
      <c s="32">
        <f>ROUND(ROUND(L197,2)*ROUND(G197,3),2)</f>
      </c>
      <c s="36" t="s">
        <v>1640</v>
      </c>
      <c>
        <f>(M197*21)/100</f>
      </c>
      <c t="s">
        <v>27</v>
      </c>
    </row>
    <row r="198" spans="1:5" ht="12.75">
      <c r="A198" s="35" t="s">
        <v>58</v>
      </c>
      <c r="E198" s="39" t="s">
        <v>5</v>
      </c>
    </row>
    <row r="199" spans="1:5" ht="127.5">
      <c r="A199" s="35" t="s">
        <v>59</v>
      </c>
      <c r="E199" s="40" t="s">
        <v>5303</v>
      </c>
    </row>
    <row r="200" spans="1:5" ht="318.75">
      <c r="A200" t="s">
        <v>60</v>
      </c>
      <c r="E200" s="39" t="s">
        <v>5085</v>
      </c>
    </row>
    <row r="201" spans="1:16" ht="38.25">
      <c r="A201" t="s">
        <v>52</v>
      </c>
      <c s="34" t="s">
        <v>82</v>
      </c>
      <c s="34" t="s">
        <v>1509</v>
      </c>
      <c s="35" t="s">
        <v>1510</v>
      </c>
      <c s="6" t="s">
        <v>1511</v>
      </c>
      <c s="36" t="s">
        <v>373</v>
      </c>
      <c s="37">
        <v>2.693</v>
      </c>
      <c s="36">
        <v>0</v>
      </c>
      <c s="36">
        <f>ROUND(G201*H201,6)</f>
      </c>
      <c r="L201" s="38">
        <v>0</v>
      </c>
      <c s="32">
        <f>ROUND(ROUND(L201,2)*ROUND(G201,3),2)</f>
      </c>
      <c s="36" t="s">
        <v>1640</v>
      </c>
      <c>
        <f>(M201*21)/100</f>
      </c>
      <c t="s">
        <v>27</v>
      </c>
    </row>
    <row r="202" spans="1:5" ht="25.5">
      <c r="A202" s="35" t="s">
        <v>58</v>
      </c>
      <c r="E202" s="39" t="s">
        <v>4157</v>
      </c>
    </row>
    <row r="203" spans="1:5" ht="25.5">
      <c r="A203" s="35" t="s">
        <v>59</v>
      </c>
      <c r="E203" s="40" t="s">
        <v>5304</v>
      </c>
    </row>
    <row r="204" spans="1:5" ht="165.75">
      <c r="A204" t="s">
        <v>60</v>
      </c>
      <c r="E204" s="39" t="s">
        <v>524</v>
      </c>
    </row>
    <row r="205" spans="1:16" ht="12.75">
      <c r="A205" t="s">
        <v>52</v>
      </c>
      <c s="34" t="s">
        <v>87</v>
      </c>
      <c s="34" t="s">
        <v>5305</v>
      </c>
      <c s="35" t="s">
        <v>5</v>
      </c>
      <c s="6" t="s">
        <v>5306</v>
      </c>
      <c s="36" t="s">
        <v>56</v>
      </c>
      <c s="37">
        <v>1.584</v>
      </c>
      <c s="36">
        <v>0</v>
      </c>
      <c s="36">
        <f>ROUND(G205*H205,6)</f>
      </c>
      <c r="L205" s="38">
        <v>0</v>
      </c>
      <c s="32">
        <f>ROUND(ROUND(L205,2)*ROUND(G205,3),2)</f>
      </c>
      <c s="36" t="s">
        <v>1640</v>
      </c>
      <c>
        <f>(M205*21)/100</f>
      </c>
      <c t="s">
        <v>27</v>
      </c>
    </row>
    <row r="206" spans="1:5" ht="12.75">
      <c r="A206" s="35" t="s">
        <v>58</v>
      </c>
      <c r="E206" s="39" t="s">
        <v>5</v>
      </c>
    </row>
    <row r="207" spans="1:5" ht="127.5">
      <c r="A207" s="35" t="s">
        <v>59</v>
      </c>
      <c r="E207" s="40" t="s">
        <v>5307</v>
      </c>
    </row>
    <row r="208" spans="1:5" ht="369.75">
      <c r="A208" t="s">
        <v>60</v>
      </c>
      <c r="E208" s="39" t="s">
        <v>1690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1380</v>
      </c>
      <c s="41">
        <f>Rekapitulace!C14</f>
      </c>
      <c s="20" t="s">
        <v>0</v>
      </c>
      <c t="s">
        <v>23</v>
      </c>
      <c t="s">
        <v>27</v>
      </c>
    </row>
    <row r="4" spans="1:16" ht="32" customHeight="1">
      <c r="A4" s="24" t="s">
        <v>20</v>
      </c>
      <c s="25" t="s">
        <v>28</v>
      </c>
      <c s="27" t="s">
        <v>1380</v>
      </c>
      <c r="E4" s="26" t="s">
        <v>1381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COUNTIFS(L8:L368,"=0",A8:A368,"P")+COUNTIFS(L8:L368,"",A8:A368,"P")+SUM(Q8:Q368)</f>
      </c>
    </row>
    <row r="8" spans="1:13" ht="12.75">
      <c r="A8" t="s">
        <v>44</v>
      </c>
      <c r="C8" s="28" t="s">
        <v>5310</v>
      </c>
      <c r="E8" s="30" t="s">
        <v>5309</v>
      </c>
      <c r="J8" s="29">
        <f>0+J9</f>
      </c>
      <c s="29">
        <f>0+K9</f>
      </c>
      <c s="29">
        <f>0+L9</f>
      </c>
      <c s="29">
        <f>0+M9</f>
      </c>
    </row>
    <row r="9" spans="1:13" ht="12.75">
      <c r="A9" t="s">
        <v>46</v>
      </c>
      <c r="C9" s="31" t="s">
        <v>5311</v>
      </c>
      <c r="E9" s="33" t="s">
        <v>5312</v>
      </c>
      <c r="J9" s="32">
        <f>0+J10+J35+J40+J45+J54+J59+J96+J113+J178+J279+J328+J337+J342+J351</f>
      </c>
      <c s="32">
        <f>0+K10+K35+K40+K45+K54+K59+K96+K113+K178+K279+K328+K337+K342+K351</f>
      </c>
      <c s="32">
        <f>0+L10+L35+L40+L45+L54+L59+L96+L113+L178+L279+L328+L337+L342+L351</f>
      </c>
      <c s="32">
        <f>0+M10+M35+M40+M45+M54+M59+M96+M113+M178+M279+M328+M337+M342+M351</f>
      </c>
    </row>
    <row r="10" spans="1:13" ht="12.75">
      <c r="A10" t="s">
        <v>49</v>
      </c>
      <c r="C10" s="31" t="s">
        <v>53</v>
      </c>
      <c r="E10" s="33" t="s">
        <v>412</v>
      </c>
      <c r="J10" s="32">
        <f>0</f>
      </c>
      <c s="32">
        <f>0</f>
      </c>
      <c s="32">
        <f>0+L11+L15+L19+L23+L27+L31</f>
      </c>
      <c s="32">
        <f>0+M11+M15+M19+M23+M27+M31</f>
      </c>
    </row>
    <row r="11" spans="1:16" ht="12.75">
      <c r="A11" t="s">
        <v>52</v>
      </c>
      <c s="34" t="s">
        <v>53</v>
      </c>
      <c s="34" t="s">
        <v>1994</v>
      </c>
      <c s="35" t="s">
        <v>5</v>
      </c>
      <c s="6" t="s">
        <v>1995</v>
      </c>
      <c s="36" t="s">
        <v>73</v>
      </c>
      <c s="37">
        <v>1470</v>
      </c>
      <c s="36">
        <v>0</v>
      </c>
      <c s="36">
        <f>ROUND(G11*H11,6)</f>
      </c>
      <c r="L11" s="38">
        <v>0</v>
      </c>
      <c s="32">
        <f>ROUND(ROUND(L11,2)*ROUND(G11,3),2)</f>
      </c>
      <c s="36" t="s">
        <v>350</v>
      </c>
      <c>
        <f>(M11*21)/100</f>
      </c>
      <c t="s">
        <v>27</v>
      </c>
    </row>
    <row r="12" spans="1:5" ht="12.75">
      <c r="A12" s="35" t="s">
        <v>58</v>
      </c>
      <c r="E12" s="39" t="s">
        <v>5</v>
      </c>
    </row>
    <row r="13" spans="1:5" ht="12.75">
      <c r="A13" s="35" t="s">
        <v>59</v>
      </c>
      <c r="E13" s="40" t="s">
        <v>1279</v>
      </c>
    </row>
    <row r="14" spans="1:5" ht="12.75">
      <c r="A14" t="s">
        <v>60</v>
      </c>
      <c r="E14" s="39" t="s">
        <v>1996</v>
      </c>
    </row>
    <row r="15" spans="1:16" ht="12.75">
      <c r="A15" t="s">
        <v>52</v>
      </c>
      <c s="34" t="s">
        <v>27</v>
      </c>
      <c s="34" t="s">
        <v>1998</v>
      </c>
      <c s="35" t="s">
        <v>5</v>
      </c>
      <c s="6" t="s">
        <v>1999</v>
      </c>
      <c s="36" t="s">
        <v>56</v>
      </c>
      <c s="37">
        <v>5.2</v>
      </c>
      <c s="36">
        <v>0</v>
      </c>
      <c s="36">
        <f>ROUND(G15*H15,6)</f>
      </c>
      <c r="L15" s="38">
        <v>0</v>
      </c>
      <c s="32">
        <f>ROUND(ROUND(L15,2)*ROUND(G15,3),2)</f>
      </c>
      <c s="36" t="s">
        <v>350</v>
      </c>
      <c>
        <f>(M15*21)/100</f>
      </c>
      <c t="s">
        <v>27</v>
      </c>
    </row>
    <row r="16" spans="1:5" ht="12.75">
      <c r="A16" s="35" t="s">
        <v>58</v>
      </c>
      <c r="E16" s="39" t="s">
        <v>5</v>
      </c>
    </row>
    <row r="17" spans="1:5" ht="12.75">
      <c r="A17" s="35" t="s">
        <v>59</v>
      </c>
      <c r="E17" s="40" t="s">
        <v>1279</v>
      </c>
    </row>
    <row r="18" spans="1:5" ht="63.75">
      <c r="A18" t="s">
        <v>60</v>
      </c>
      <c r="E18" s="39" t="s">
        <v>2000</v>
      </c>
    </row>
    <row r="19" spans="1:16" ht="12.75">
      <c r="A19" t="s">
        <v>52</v>
      </c>
      <c s="34" t="s">
        <v>26</v>
      </c>
      <c s="34" t="s">
        <v>1876</v>
      </c>
      <c s="35" t="s">
        <v>5</v>
      </c>
      <c s="6" t="s">
        <v>1877</v>
      </c>
      <c s="36" t="s">
        <v>56</v>
      </c>
      <c s="37">
        <v>48</v>
      </c>
      <c s="36">
        <v>0</v>
      </c>
      <c s="36">
        <f>ROUND(G19*H19,6)</f>
      </c>
      <c r="L19" s="38">
        <v>0</v>
      </c>
      <c s="32">
        <f>ROUND(ROUND(L19,2)*ROUND(G19,3),2)</f>
      </c>
      <c s="36" t="s">
        <v>350</v>
      </c>
      <c>
        <f>(M19*21)/100</f>
      </c>
      <c t="s">
        <v>27</v>
      </c>
    </row>
    <row r="20" spans="1:5" ht="12.75">
      <c r="A20" s="35" t="s">
        <v>58</v>
      </c>
      <c r="E20" s="39" t="s">
        <v>5</v>
      </c>
    </row>
    <row r="21" spans="1:5" ht="12.75">
      <c r="A21" s="35" t="s">
        <v>59</v>
      </c>
      <c r="E21" s="40" t="s">
        <v>1279</v>
      </c>
    </row>
    <row r="22" spans="1:5" ht="216.75">
      <c r="A22" t="s">
        <v>60</v>
      </c>
      <c r="E22" s="39" t="s">
        <v>2008</v>
      </c>
    </row>
    <row r="23" spans="1:16" ht="12.75">
      <c r="A23" t="s">
        <v>52</v>
      </c>
      <c s="34" t="s">
        <v>70</v>
      </c>
      <c s="34" t="s">
        <v>413</v>
      </c>
      <c s="35" t="s">
        <v>5</v>
      </c>
      <c s="6" t="s">
        <v>414</v>
      </c>
      <c s="36" t="s">
        <v>56</v>
      </c>
      <c s="37">
        <v>480</v>
      </c>
      <c s="36">
        <v>0</v>
      </c>
      <c s="36">
        <f>ROUND(G23*H23,6)</f>
      </c>
      <c r="L23" s="38">
        <v>0</v>
      </c>
      <c s="32">
        <f>ROUND(ROUND(L23,2)*ROUND(G23,3),2)</f>
      </c>
      <c s="36" t="s">
        <v>350</v>
      </c>
      <c>
        <f>(M23*21)/100</f>
      </c>
      <c t="s">
        <v>27</v>
      </c>
    </row>
    <row r="24" spans="1:5" ht="12.75">
      <c r="A24" s="35" t="s">
        <v>58</v>
      </c>
      <c r="E24" s="39" t="s">
        <v>5</v>
      </c>
    </row>
    <row r="25" spans="1:5" ht="12.75">
      <c r="A25" s="35" t="s">
        <v>59</v>
      </c>
      <c r="E25" s="40" t="s">
        <v>1279</v>
      </c>
    </row>
    <row r="26" spans="1:5" ht="216.75">
      <c r="A26" t="s">
        <v>60</v>
      </c>
      <c r="E26" s="39" t="s">
        <v>2008</v>
      </c>
    </row>
    <row r="27" spans="1:16" ht="12.75">
      <c r="A27" t="s">
        <v>52</v>
      </c>
      <c s="34" t="s">
        <v>110</v>
      </c>
      <c s="34" t="s">
        <v>67</v>
      </c>
      <c s="35" t="s">
        <v>5</v>
      </c>
      <c s="6" t="s">
        <v>421</v>
      </c>
      <c s="36" t="s">
        <v>56</v>
      </c>
      <c s="37">
        <v>430</v>
      </c>
      <c s="36">
        <v>0</v>
      </c>
      <c s="36">
        <f>ROUND(G27*H27,6)</f>
      </c>
      <c r="L27" s="38">
        <v>0</v>
      </c>
      <c s="32">
        <f>ROUND(ROUND(L27,2)*ROUND(G27,3),2)</f>
      </c>
      <c s="36" t="s">
        <v>350</v>
      </c>
      <c>
        <f>(M27*21)/100</f>
      </c>
      <c t="s">
        <v>27</v>
      </c>
    </row>
    <row r="28" spans="1:5" ht="12.75">
      <c r="A28" s="35" t="s">
        <v>58</v>
      </c>
      <c r="E28" s="39" t="s">
        <v>5</v>
      </c>
    </row>
    <row r="29" spans="1:5" ht="12.75">
      <c r="A29" s="35" t="s">
        <v>59</v>
      </c>
      <c r="E29" s="40" t="s">
        <v>1279</v>
      </c>
    </row>
    <row r="30" spans="1:5" ht="153">
      <c r="A30" t="s">
        <v>60</v>
      </c>
      <c r="E30" s="39" t="s">
        <v>2011</v>
      </c>
    </row>
    <row r="31" spans="1:16" ht="12.75">
      <c r="A31" t="s">
        <v>52</v>
      </c>
      <c s="34" t="s">
        <v>115</v>
      </c>
      <c s="34" t="s">
        <v>2012</v>
      </c>
      <c s="35" t="s">
        <v>5</v>
      </c>
      <c s="6" t="s">
        <v>2013</v>
      </c>
      <c s="36" t="s">
        <v>73</v>
      </c>
      <c s="37">
        <v>1470</v>
      </c>
      <c s="36">
        <v>0</v>
      </c>
      <c s="36">
        <f>ROUND(G31*H31,6)</f>
      </c>
      <c r="L31" s="38">
        <v>0</v>
      </c>
      <c s="32">
        <f>ROUND(ROUND(L31,2)*ROUND(G31,3),2)</f>
      </c>
      <c s="36" t="s">
        <v>350</v>
      </c>
      <c>
        <f>(M31*21)/100</f>
      </c>
      <c t="s">
        <v>27</v>
      </c>
    </row>
    <row r="32" spans="1:5" ht="12.75">
      <c r="A32" s="35" t="s">
        <v>58</v>
      </c>
      <c r="E32" s="39" t="s">
        <v>5</v>
      </c>
    </row>
    <row r="33" spans="1:5" ht="12.75">
      <c r="A33" s="35" t="s">
        <v>59</v>
      </c>
      <c r="E33" s="40" t="s">
        <v>1279</v>
      </c>
    </row>
    <row r="34" spans="1:5" ht="38.25">
      <c r="A34" t="s">
        <v>60</v>
      </c>
      <c r="E34" s="39" t="s">
        <v>2014</v>
      </c>
    </row>
    <row r="35" spans="1:13" ht="12.75">
      <c r="A35" t="s">
        <v>49</v>
      </c>
      <c r="C35" s="31" t="s">
        <v>27</v>
      </c>
      <c r="E35" s="33" t="s">
        <v>831</v>
      </c>
      <c r="J35" s="32">
        <f>0</f>
      </c>
      <c s="32">
        <f>0</f>
      </c>
      <c s="32">
        <f>0+L36</f>
      </c>
      <c s="32">
        <f>0+M36</f>
      </c>
    </row>
    <row r="36" spans="1:16" ht="12.75">
      <c r="A36" t="s">
        <v>52</v>
      </c>
      <c s="34" t="s">
        <v>75</v>
      </c>
      <c s="34" t="s">
        <v>5086</v>
      </c>
      <c s="35" t="s">
        <v>5</v>
      </c>
      <c s="6" t="s">
        <v>5087</v>
      </c>
      <c s="36" t="s">
        <v>56</v>
      </c>
      <c s="37">
        <v>29</v>
      </c>
      <c s="36">
        <v>0</v>
      </c>
      <c s="36">
        <f>ROUND(G36*H36,6)</f>
      </c>
      <c r="L36" s="38">
        <v>0</v>
      </c>
      <c s="32">
        <f>ROUND(ROUND(L36,2)*ROUND(G36,3),2)</f>
      </c>
      <c s="36" t="s">
        <v>350</v>
      </c>
      <c>
        <f>(M36*21)/100</f>
      </c>
      <c t="s">
        <v>27</v>
      </c>
    </row>
    <row r="37" spans="1:5" ht="12.75">
      <c r="A37" s="35" t="s">
        <v>58</v>
      </c>
      <c r="E37" s="39" t="s">
        <v>5</v>
      </c>
    </row>
    <row r="38" spans="1:5" ht="12.75">
      <c r="A38" s="35" t="s">
        <v>59</v>
      </c>
      <c r="E38" s="40" t="s">
        <v>1279</v>
      </c>
    </row>
    <row r="39" spans="1:5" ht="267.75">
      <c r="A39" t="s">
        <v>60</v>
      </c>
      <c r="E39" s="39" t="s">
        <v>5313</v>
      </c>
    </row>
    <row r="40" spans="1:13" ht="12.75">
      <c r="A40" t="s">
        <v>49</v>
      </c>
      <c r="C40" s="31" t="s">
        <v>70</v>
      </c>
      <c r="E40" s="33" t="s">
        <v>1590</v>
      </c>
      <c r="J40" s="32">
        <f>0</f>
      </c>
      <c s="32">
        <f>0</f>
      </c>
      <c s="32">
        <f>0+L41</f>
      </c>
      <c s="32">
        <f>0+M41</f>
      </c>
    </row>
    <row r="41" spans="1:16" ht="12.75">
      <c r="A41" t="s">
        <v>52</v>
      </c>
      <c s="34" t="s">
        <v>122</v>
      </c>
      <c s="34" t="s">
        <v>2015</v>
      </c>
      <c s="35" t="s">
        <v>5</v>
      </c>
      <c s="6" t="s">
        <v>2016</v>
      </c>
      <c s="36" t="s">
        <v>56</v>
      </c>
      <c s="37">
        <v>32</v>
      </c>
      <c s="36">
        <v>0</v>
      </c>
      <c s="36">
        <f>ROUND(G41*H41,6)</f>
      </c>
      <c r="L41" s="38">
        <v>0</v>
      </c>
      <c s="32">
        <f>ROUND(ROUND(L41,2)*ROUND(G41,3),2)</f>
      </c>
      <c s="36" t="s">
        <v>350</v>
      </c>
      <c>
        <f>(M41*21)/100</f>
      </c>
      <c t="s">
        <v>27</v>
      </c>
    </row>
    <row r="42" spans="1:5" ht="12.75">
      <c r="A42" s="35" t="s">
        <v>58</v>
      </c>
      <c r="E42" s="39" t="s">
        <v>5</v>
      </c>
    </row>
    <row r="43" spans="1:5" ht="12.75">
      <c r="A43" s="35" t="s">
        <v>59</v>
      </c>
      <c r="E43" s="40" t="s">
        <v>1279</v>
      </c>
    </row>
    <row r="44" spans="1:5" ht="38.25">
      <c r="A44" t="s">
        <v>60</v>
      </c>
      <c r="E44" s="39" t="s">
        <v>2017</v>
      </c>
    </row>
    <row r="45" spans="1:13" ht="12.75">
      <c r="A45" t="s">
        <v>49</v>
      </c>
      <c r="C45" s="31" t="s">
        <v>110</v>
      </c>
      <c r="E45" s="33" t="s">
        <v>1017</v>
      </c>
      <c r="J45" s="32">
        <f>0</f>
      </c>
      <c s="32">
        <f>0</f>
      </c>
      <c s="32">
        <f>0+L46+L50</f>
      </c>
      <c s="32">
        <f>0+M46+M50</f>
      </c>
    </row>
    <row r="46" spans="1:16" ht="12.75">
      <c r="A46" t="s">
        <v>52</v>
      </c>
      <c s="34" t="s">
        <v>126</v>
      </c>
      <c s="34" t="s">
        <v>5314</v>
      </c>
      <c s="35" t="s">
        <v>5</v>
      </c>
      <c s="6" t="s">
        <v>5315</v>
      </c>
      <c s="36" t="s">
        <v>73</v>
      </c>
      <c s="37">
        <v>27</v>
      </c>
      <c s="36">
        <v>0</v>
      </c>
      <c s="36">
        <f>ROUND(G46*H46,6)</f>
      </c>
      <c r="L46" s="38">
        <v>0</v>
      </c>
      <c s="32">
        <f>ROUND(ROUND(L46,2)*ROUND(G46,3),2)</f>
      </c>
      <c s="36" t="s">
        <v>350</v>
      </c>
      <c>
        <f>(M46*21)/100</f>
      </c>
      <c t="s">
        <v>27</v>
      </c>
    </row>
    <row r="47" spans="1:5" ht="12.75">
      <c r="A47" s="35" t="s">
        <v>58</v>
      </c>
      <c r="E47" s="39" t="s">
        <v>5</v>
      </c>
    </row>
    <row r="48" spans="1:5" ht="12.75">
      <c r="A48" s="35" t="s">
        <v>59</v>
      </c>
      <c r="E48" s="40" t="s">
        <v>1279</v>
      </c>
    </row>
    <row r="49" spans="1:5" ht="63.75">
      <c r="A49" t="s">
        <v>60</v>
      </c>
      <c r="E49" s="39" t="s">
        <v>5316</v>
      </c>
    </row>
    <row r="50" spans="1:16" ht="12.75">
      <c r="A50" t="s">
        <v>52</v>
      </c>
      <c s="34" t="s">
        <v>130</v>
      </c>
      <c s="34" t="s">
        <v>2018</v>
      </c>
      <c s="35" t="s">
        <v>5</v>
      </c>
      <c s="6" t="s">
        <v>2019</v>
      </c>
      <c s="36" t="s">
        <v>73</v>
      </c>
      <c s="37">
        <v>40</v>
      </c>
      <c s="36">
        <v>0</v>
      </c>
      <c s="36">
        <f>ROUND(G50*H50,6)</f>
      </c>
      <c r="L50" s="38">
        <v>0</v>
      </c>
      <c s="32">
        <f>ROUND(ROUND(L50,2)*ROUND(G50,3),2)</f>
      </c>
      <c s="36" t="s">
        <v>350</v>
      </c>
      <c>
        <f>(M50*21)/100</f>
      </c>
      <c t="s">
        <v>27</v>
      </c>
    </row>
    <row r="51" spans="1:5" ht="12.75">
      <c r="A51" s="35" t="s">
        <v>58</v>
      </c>
      <c r="E51" s="39" t="s">
        <v>5</v>
      </c>
    </row>
    <row r="52" spans="1:5" ht="12.75">
      <c r="A52" s="35" t="s">
        <v>59</v>
      </c>
      <c r="E52" s="40" t="s">
        <v>1279</v>
      </c>
    </row>
    <row r="53" spans="1:5" ht="89.25">
      <c r="A53" t="s">
        <v>60</v>
      </c>
      <c r="E53" s="39" t="s">
        <v>2020</v>
      </c>
    </row>
    <row r="54" spans="1:13" ht="12.75">
      <c r="A54" t="s">
        <v>49</v>
      </c>
      <c r="C54" s="31" t="s">
        <v>115</v>
      </c>
      <c r="E54" s="33" t="s">
        <v>1902</v>
      </c>
      <c r="J54" s="32">
        <f>0</f>
      </c>
      <c s="32">
        <f>0</f>
      </c>
      <c s="32">
        <f>0+L55</f>
      </c>
      <c s="32">
        <f>0+M55</f>
      </c>
    </row>
    <row r="55" spans="1:16" ht="12.75">
      <c r="A55" t="s">
        <v>52</v>
      </c>
      <c s="34" t="s">
        <v>134</v>
      </c>
      <c s="34" t="s">
        <v>4239</v>
      </c>
      <c s="35" t="s">
        <v>5</v>
      </c>
      <c s="6" t="s">
        <v>4240</v>
      </c>
      <c s="36" t="s">
        <v>73</v>
      </c>
      <c s="37">
        <v>5</v>
      </c>
      <c s="36">
        <v>0</v>
      </c>
      <c s="36">
        <f>ROUND(G55*H55,6)</f>
      </c>
      <c r="L55" s="38">
        <v>0</v>
      </c>
      <c s="32">
        <f>ROUND(ROUND(L55,2)*ROUND(G55,3),2)</f>
      </c>
      <c s="36" t="s">
        <v>350</v>
      </c>
      <c>
        <f>(M55*21)/100</f>
      </c>
      <c t="s">
        <v>27</v>
      </c>
    </row>
    <row r="56" spans="1:5" ht="12.75">
      <c r="A56" s="35" t="s">
        <v>58</v>
      </c>
      <c r="E56" s="39" t="s">
        <v>5</v>
      </c>
    </row>
    <row r="57" spans="1:5" ht="12.75">
      <c r="A57" s="35" t="s">
        <v>59</v>
      </c>
      <c r="E57" s="40" t="s">
        <v>1279</v>
      </c>
    </row>
    <row r="58" spans="1:5" ht="38.25">
      <c r="A58" t="s">
        <v>60</v>
      </c>
      <c r="E58" s="39" t="s">
        <v>4241</v>
      </c>
    </row>
    <row r="59" spans="1:13" ht="12.75">
      <c r="A59" t="s">
        <v>49</v>
      </c>
      <c r="C59" s="31" t="s">
        <v>108</v>
      </c>
      <c r="E59" s="33" t="s">
        <v>1278</v>
      </c>
      <c r="J59" s="32">
        <f>0</f>
      </c>
      <c s="32">
        <f>0</f>
      </c>
      <c s="32">
        <f>0+L60+L64+L68+L72+L76+L80+L84+L88+L92</f>
      </c>
      <c s="32">
        <f>0+M60+M64+M68+M72+M76+M80+M84+M88+M92</f>
      </c>
    </row>
    <row r="60" spans="1:16" ht="12.75">
      <c r="A60" t="s">
        <v>52</v>
      </c>
      <c s="34" t="s">
        <v>138</v>
      </c>
      <c s="34" t="s">
        <v>116</v>
      </c>
      <c s="35" t="s">
        <v>5</v>
      </c>
      <c s="6" t="s">
        <v>117</v>
      </c>
      <c s="36" t="s">
        <v>85</v>
      </c>
      <c s="37">
        <v>16</v>
      </c>
      <c s="36">
        <v>0</v>
      </c>
      <c s="36">
        <f>ROUND(G60*H60,6)</f>
      </c>
      <c r="L60" s="38">
        <v>0</v>
      </c>
      <c s="32">
        <f>ROUND(ROUND(L60,2)*ROUND(G60,3),2)</f>
      </c>
      <c s="36" t="s">
        <v>350</v>
      </c>
      <c>
        <f>(M60*21)/100</f>
      </c>
      <c t="s">
        <v>27</v>
      </c>
    </row>
    <row r="61" spans="1:5" ht="12.75">
      <c r="A61" s="35" t="s">
        <v>58</v>
      </c>
      <c r="E61" s="39" t="s">
        <v>5</v>
      </c>
    </row>
    <row r="62" spans="1:5" ht="12.75">
      <c r="A62" s="35" t="s">
        <v>59</v>
      </c>
      <c r="E62" s="40" t="s">
        <v>1279</v>
      </c>
    </row>
    <row r="63" spans="1:5" ht="51">
      <c r="A63" t="s">
        <v>60</v>
      </c>
      <c r="E63" s="39" t="s">
        <v>5317</v>
      </c>
    </row>
    <row r="64" spans="1:16" ht="12.75">
      <c r="A64" t="s">
        <v>52</v>
      </c>
      <c s="34" t="s">
        <v>143</v>
      </c>
      <c s="34" t="s">
        <v>123</v>
      </c>
      <c s="35" t="s">
        <v>5</v>
      </c>
      <c s="6" t="s">
        <v>423</v>
      </c>
      <c s="36" t="s">
        <v>80</v>
      </c>
      <c s="37">
        <v>1455</v>
      </c>
      <c s="36">
        <v>0</v>
      </c>
      <c s="36">
        <f>ROUND(G64*H64,6)</f>
      </c>
      <c r="L64" s="38">
        <v>0</v>
      </c>
      <c s="32">
        <f>ROUND(ROUND(L64,2)*ROUND(G64,3),2)</f>
      </c>
      <c s="36" t="s">
        <v>350</v>
      </c>
      <c>
        <f>(M64*21)/100</f>
      </c>
      <c t="s">
        <v>27</v>
      </c>
    </row>
    <row r="65" spans="1:5" ht="12.75">
      <c r="A65" s="35" t="s">
        <v>58</v>
      </c>
      <c r="E65" s="39" t="s">
        <v>5</v>
      </c>
    </row>
    <row r="66" spans="1:5" ht="12.75">
      <c r="A66" s="35" t="s">
        <v>59</v>
      </c>
      <c r="E66" s="40" t="s">
        <v>1279</v>
      </c>
    </row>
    <row r="67" spans="1:5" ht="51">
      <c r="A67" t="s">
        <v>60</v>
      </c>
      <c r="E67" s="39" t="s">
        <v>154</v>
      </c>
    </row>
    <row r="68" spans="1:16" ht="12.75">
      <c r="A68" t="s">
        <v>52</v>
      </c>
      <c s="34" t="s">
        <v>147</v>
      </c>
      <c s="34" t="s">
        <v>1988</v>
      </c>
      <c s="35" t="s">
        <v>5</v>
      </c>
      <c s="6" t="s">
        <v>1989</v>
      </c>
      <c s="36" t="s">
        <v>80</v>
      </c>
      <c s="37">
        <v>786</v>
      </c>
      <c s="36">
        <v>0</v>
      </c>
      <c s="36">
        <f>ROUND(G68*H68,6)</f>
      </c>
      <c r="L68" s="38">
        <v>0</v>
      </c>
      <c s="32">
        <f>ROUND(ROUND(L68,2)*ROUND(G68,3),2)</f>
      </c>
      <c s="36" t="s">
        <v>350</v>
      </c>
      <c>
        <f>(M68*21)/100</f>
      </c>
      <c t="s">
        <v>27</v>
      </c>
    </row>
    <row r="69" spans="1:5" ht="12.75">
      <c r="A69" s="35" t="s">
        <v>58</v>
      </c>
      <c r="E69" s="39" t="s">
        <v>5</v>
      </c>
    </row>
    <row r="70" spans="1:5" ht="12.75">
      <c r="A70" s="35" t="s">
        <v>59</v>
      </c>
      <c r="E70" s="40" t="s">
        <v>1279</v>
      </c>
    </row>
    <row r="71" spans="1:5" ht="51">
      <c r="A71" t="s">
        <v>60</v>
      </c>
      <c r="E71" s="39" t="s">
        <v>1987</v>
      </c>
    </row>
    <row r="72" spans="1:16" ht="12.75">
      <c r="A72" t="s">
        <v>52</v>
      </c>
      <c s="34" t="s">
        <v>151</v>
      </c>
      <c s="34" t="s">
        <v>5318</v>
      </c>
      <c s="35" t="s">
        <v>5</v>
      </c>
      <c s="6" t="s">
        <v>5319</v>
      </c>
      <c s="36" t="s">
        <v>80</v>
      </c>
      <c s="37">
        <v>200</v>
      </c>
      <c s="36">
        <v>0</v>
      </c>
      <c s="36">
        <f>ROUND(G72*H72,6)</f>
      </c>
      <c r="L72" s="38">
        <v>0</v>
      </c>
      <c s="32">
        <f>ROUND(ROUND(L72,2)*ROUND(G72,3),2)</f>
      </c>
      <c s="36" t="s">
        <v>350</v>
      </c>
      <c>
        <f>(M72*21)/100</f>
      </c>
      <c t="s">
        <v>27</v>
      </c>
    </row>
    <row r="73" spans="1:5" ht="12.75">
      <c r="A73" s="35" t="s">
        <v>58</v>
      </c>
      <c r="E73" s="39" t="s">
        <v>5</v>
      </c>
    </row>
    <row r="74" spans="1:5" ht="12.75">
      <c r="A74" s="35" t="s">
        <v>59</v>
      </c>
      <c r="E74" s="40" t="s">
        <v>1279</v>
      </c>
    </row>
    <row r="75" spans="1:5" ht="51">
      <c r="A75" t="s">
        <v>60</v>
      </c>
      <c r="E75" s="39" t="s">
        <v>1987</v>
      </c>
    </row>
    <row r="76" spans="1:16" ht="12.75">
      <c r="A76" t="s">
        <v>52</v>
      </c>
      <c s="34" t="s">
        <v>155</v>
      </c>
      <c s="34" t="s">
        <v>135</v>
      </c>
      <c s="35" t="s">
        <v>5</v>
      </c>
      <c s="6" t="s">
        <v>136</v>
      </c>
      <c s="36" t="s">
        <v>80</v>
      </c>
      <c s="37">
        <v>1455</v>
      </c>
      <c s="36">
        <v>0</v>
      </c>
      <c s="36">
        <f>ROUND(G76*H76,6)</f>
      </c>
      <c r="L76" s="38">
        <v>0</v>
      </c>
      <c s="32">
        <f>ROUND(ROUND(L76,2)*ROUND(G76,3),2)</f>
      </c>
      <c s="36" t="s">
        <v>350</v>
      </c>
      <c>
        <f>(M76*21)/100</f>
      </c>
      <c t="s">
        <v>27</v>
      </c>
    </row>
    <row r="77" spans="1:5" ht="12.75">
      <c r="A77" s="35" t="s">
        <v>58</v>
      </c>
      <c r="E77" s="39" t="s">
        <v>5</v>
      </c>
    </row>
    <row r="78" spans="1:5" ht="12.75">
      <c r="A78" s="35" t="s">
        <v>59</v>
      </c>
      <c r="E78" s="40" t="s">
        <v>1279</v>
      </c>
    </row>
    <row r="79" spans="1:5" ht="76.5">
      <c r="A79" t="s">
        <v>60</v>
      </c>
      <c r="E79" s="39" t="s">
        <v>1990</v>
      </c>
    </row>
    <row r="80" spans="1:16" ht="12.75">
      <c r="A80" t="s">
        <v>52</v>
      </c>
      <c s="34" t="s">
        <v>77</v>
      </c>
      <c s="34" t="s">
        <v>5320</v>
      </c>
      <c s="35" t="s">
        <v>5</v>
      </c>
      <c s="6" t="s">
        <v>5321</v>
      </c>
      <c s="36" t="s">
        <v>85</v>
      </c>
      <c s="37">
        <v>4</v>
      </c>
      <c s="36">
        <v>0</v>
      </c>
      <c s="36">
        <f>ROUND(G80*H80,6)</f>
      </c>
      <c r="L80" s="38">
        <v>0</v>
      </c>
      <c s="32">
        <f>ROUND(ROUND(L80,2)*ROUND(G80,3),2)</f>
      </c>
      <c s="36" t="s">
        <v>350</v>
      </c>
      <c>
        <f>(M80*21)/100</f>
      </c>
      <c t="s">
        <v>27</v>
      </c>
    </row>
    <row r="81" spans="1:5" ht="12.75">
      <c r="A81" s="35" t="s">
        <v>58</v>
      </c>
      <c r="E81" s="39" t="s">
        <v>5</v>
      </c>
    </row>
    <row r="82" spans="1:5" ht="12.75">
      <c r="A82" s="35" t="s">
        <v>59</v>
      </c>
      <c r="E82" s="40" t="s">
        <v>1279</v>
      </c>
    </row>
    <row r="83" spans="1:5" ht="38.25">
      <c r="A83" t="s">
        <v>60</v>
      </c>
      <c r="E83" s="39" t="s">
        <v>4246</v>
      </c>
    </row>
    <row r="84" spans="1:16" ht="25.5">
      <c r="A84" t="s">
        <v>52</v>
      </c>
      <c s="34" t="s">
        <v>82</v>
      </c>
      <c s="34" t="s">
        <v>948</v>
      </c>
      <c s="35" t="s">
        <v>5</v>
      </c>
      <c s="6" t="s">
        <v>949</v>
      </c>
      <c s="36" t="s">
        <v>80</v>
      </c>
      <c s="37">
        <v>260</v>
      </c>
      <c s="36">
        <v>0</v>
      </c>
      <c s="36">
        <f>ROUND(G84*H84,6)</f>
      </c>
      <c r="L84" s="38">
        <v>0</v>
      </c>
      <c s="32">
        <f>ROUND(ROUND(L84,2)*ROUND(G84,3),2)</f>
      </c>
      <c s="36" t="s">
        <v>350</v>
      </c>
      <c>
        <f>(M84*21)/100</f>
      </c>
      <c t="s">
        <v>27</v>
      </c>
    </row>
    <row r="85" spans="1:5" ht="12.75">
      <c r="A85" s="35" t="s">
        <v>58</v>
      </c>
      <c r="E85" s="39" t="s">
        <v>5</v>
      </c>
    </row>
    <row r="86" spans="1:5" ht="12.75">
      <c r="A86" s="35" t="s">
        <v>59</v>
      </c>
      <c r="E86" s="40" t="s">
        <v>1279</v>
      </c>
    </row>
    <row r="87" spans="1:5" ht="25.5">
      <c r="A87" t="s">
        <v>60</v>
      </c>
      <c r="E87" s="39" t="s">
        <v>4247</v>
      </c>
    </row>
    <row r="88" spans="1:16" ht="12.75">
      <c r="A88" t="s">
        <v>52</v>
      </c>
      <c s="34" t="s">
        <v>87</v>
      </c>
      <c s="34" t="s">
        <v>156</v>
      </c>
      <c s="35" t="s">
        <v>5</v>
      </c>
      <c s="6" t="s">
        <v>157</v>
      </c>
      <c s="36" t="s">
        <v>80</v>
      </c>
      <c s="37">
        <v>786</v>
      </c>
      <c s="36">
        <v>0</v>
      </c>
      <c s="36">
        <f>ROUND(G88*H88,6)</f>
      </c>
      <c r="L88" s="38">
        <v>0</v>
      </c>
      <c s="32">
        <f>ROUND(ROUND(L88,2)*ROUND(G88,3),2)</f>
      </c>
      <c s="36" t="s">
        <v>350</v>
      </c>
      <c>
        <f>(M88*21)/100</f>
      </c>
      <c t="s">
        <v>27</v>
      </c>
    </row>
    <row r="89" spans="1:5" ht="12.75">
      <c r="A89" s="35" t="s">
        <v>58</v>
      </c>
      <c r="E89" s="39" t="s">
        <v>5</v>
      </c>
    </row>
    <row r="90" spans="1:5" ht="12.75">
      <c r="A90" s="35" t="s">
        <v>59</v>
      </c>
      <c r="E90" s="40" t="s">
        <v>1279</v>
      </c>
    </row>
    <row r="91" spans="1:5" ht="63.75">
      <c r="A91" t="s">
        <v>60</v>
      </c>
      <c r="E91" s="39" t="s">
        <v>158</v>
      </c>
    </row>
    <row r="92" spans="1:16" ht="12.75">
      <c r="A92" t="s">
        <v>52</v>
      </c>
      <c s="34" t="s">
        <v>91</v>
      </c>
      <c s="34" t="s">
        <v>5322</v>
      </c>
      <c s="35" t="s">
        <v>5</v>
      </c>
      <c s="6" t="s">
        <v>5323</v>
      </c>
      <c s="36" t="s">
        <v>73</v>
      </c>
      <c s="37">
        <v>480</v>
      </c>
      <c s="36">
        <v>0</v>
      </c>
      <c s="36">
        <f>ROUND(G92*H92,6)</f>
      </c>
      <c r="L92" s="38">
        <v>0</v>
      </c>
      <c s="32">
        <f>ROUND(ROUND(L92,2)*ROUND(G92,3),2)</f>
      </c>
      <c s="36" t="s">
        <v>350</v>
      </c>
      <c>
        <f>(M92*21)/100</f>
      </c>
      <c t="s">
        <v>27</v>
      </c>
    </row>
    <row r="93" spans="1:5" ht="12.75">
      <c r="A93" s="35" t="s">
        <v>58</v>
      </c>
      <c r="E93" s="39" t="s">
        <v>5</v>
      </c>
    </row>
    <row r="94" spans="1:5" ht="12.75">
      <c r="A94" s="35" t="s">
        <v>59</v>
      </c>
      <c r="E94" s="40" t="s">
        <v>1279</v>
      </c>
    </row>
    <row r="95" spans="1:5" ht="102">
      <c r="A95" t="s">
        <v>60</v>
      </c>
      <c r="E95" s="39" t="s">
        <v>5324</v>
      </c>
    </row>
    <row r="96" spans="1:13" ht="12.75">
      <c r="A96" t="s">
        <v>49</v>
      </c>
      <c r="C96" s="31" t="s">
        <v>1288</v>
      </c>
      <c r="E96" s="33" t="s">
        <v>1289</v>
      </c>
      <c r="J96" s="32">
        <f>0</f>
      </c>
      <c s="32">
        <f>0</f>
      </c>
      <c s="32">
        <f>0+L97+L101+L105+L109</f>
      </c>
      <c s="32">
        <f>0+M97+M101+M105+M109</f>
      </c>
    </row>
    <row r="97" spans="1:16" ht="25.5">
      <c r="A97" t="s">
        <v>52</v>
      </c>
      <c s="34" t="s">
        <v>96</v>
      </c>
      <c s="34" t="s">
        <v>5325</v>
      </c>
      <c s="35" t="s">
        <v>5</v>
      </c>
      <c s="6" t="s">
        <v>5326</v>
      </c>
      <c s="36" t="s">
        <v>85</v>
      </c>
      <c s="37">
        <v>22</v>
      </c>
      <c s="36">
        <v>0</v>
      </c>
      <c s="36">
        <f>ROUND(G97*H97,6)</f>
      </c>
      <c r="L97" s="38">
        <v>0</v>
      </c>
      <c s="32">
        <f>ROUND(ROUND(L97,2)*ROUND(G97,3),2)</f>
      </c>
      <c s="36" t="s">
        <v>350</v>
      </c>
      <c>
        <f>(M97*21)/100</f>
      </c>
      <c t="s">
        <v>27</v>
      </c>
    </row>
    <row r="98" spans="1:5" ht="12.75">
      <c r="A98" s="35" t="s">
        <v>58</v>
      </c>
      <c r="E98" s="39" t="s">
        <v>5</v>
      </c>
    </row>
    <row r="99" spans="1:5" ht="12.75">
      <c r="A99" s="35" t="s">
        <v>59</v>
      </c>
      <c r="E99" s="40" t="s">
        <v>1279</v>
      </c>
    </row>
    <row r="100" spans="1:5" ht="38.25">
      <c r="A100" t="s">
        <v>60</v>
      </c>
      <c r="E100" s="39" t="s">
        <v>4254</v>
      </c>
    </row>
    <row r="101" spans="1:16" ht="12.75">
      <c r="A101" t="s">
        <v>52</v>
      </c>
      <c s="34" t="s">
        <v>181</v>
      </c>
      <c s="34" t="s">
        <v>78</v>
      </c>
      <c s="35" t="s">
        <v>5</v>
      </c>
      <c s="6" t="s">
        <v>79</v>
      </c>
      <c s="36" t="s">
        <v>80</v>
      </c>
      <c s="37">
        <v>715</v>
      </c>
      <c s="36">
        <v>0</v>
      </c>
      <c s="36">
        <f>ROUND(G101*H101,6)</f>
      </c>
      <c r="L101" s="38">
        <v>0</v>
      </c>
      <c s="32">
        <f>ROUND(ROUND(L101,2)*ROUND(G101,3),2)</f>
      </c>
      <c s="36" t="s">
        <v>350</v>
      </c>
      <c>
        <f>(M101*21)/100</f>
      </c>
      <c t="s">
        <v>27</v>
      </c>
    </row>
    <row r="102" spans="1:5" ht="12.75">
      <c r="A102" s="35" t="s">
        <v>58</v>
      </c>
      <c r="E102" s="39" t="s">
        <v>5</v>
      </c>
    </row>
    <row r="103" spans="1:5" ht="12.75">
      <c r="A103" s="35" t="s">
        <v>59</v>
      </c>
      <c r="E103" s="40" t="s">
        <v>1279</v>
      </c>
    </row>
    <row r="104" spans="1:5" ht="51">
      <c r="A104" t="s">
        <v>60</v>
      </c>
      <c r="E104" s="39" t="s">
        <v>2032</v>
      </c>
    </row>
    <row r="105" spans="1:16" ht="12.75">
      <c r="A105" t="s">
        <v>52</v>
      </c>
      <c s="34" t="s">
        <v>186</v>
      </c>
      <c s="34" t="s">
        <v>1299</v>
      </c>
      <c s="35" t="s">
        <v>5</v>
      </c>
      <c s="6" t="s">
        <v>1300</v>
      </c>
      <c s="36" t="s">
        <v>85</v>
      </c>
      <c s="37">
        <v>50</v>
      </c>
      <c s="36">
        <v>0</v>
      </c>
      <c s="36">
        <f>ROUND(G105*H105,6)</f>
      </c>
      <c r="L105" s="38">
        <v>0</v>
      </c>
      <c s="32">
        <f>ROUND(ROUND(L105,2)*ROUND(G105,3),2)</f>
      </c>
      <c s="36" t="s">
        <v>350</v>
      </c>
      <c>
        <f>(M105*21)/100</f>
      </c>
      <c t="s">
        <v>27</v>
      </c>
    </row>
    <row r="106" spans="1:5" ht="12.75">
      <c r="A106" s="35" t="s">
        <v>58</v>
      </c>
      <c r="E106" s="39" t="s">
        <v>5</v>
      </c>
    </row>
    <row r="107" spans="1:5" ht="12.75">
      <c r="A107" s="35" t="s">
        <v>59</v>
      </c>
      <c r="E107" s="40" t="s">
        <v>1279</v>
      </c>
    </row>
    <row r="108" spans="1:5" ht="38.25">
      <c r="A108" t="s">
        <v>60</v>
      </c>
      <c r="E108" s="39" t="s">
        <v>1301</v>
      </c>
    </row>
    <row r="109" spans="1:16" ht="12.75">
      <c r="A109" t="s">
        <v>52</v>
      </c>
      <c s="34" t="s">
        <v>189</v>
      </c>
      <c s="34" t="s">
        <v>88</v>
      </c>
      <c s="35" t="s">
        <v>5</v>
      </c>
      <c s="6" t="s">
        <v>89</v>
      </c>
      <c s="36" t="s">
        <v>85</v>
      </c>
      <c s="37">
        <v>47</v>
      </c>
      <c s="36">
        <v>0</v>
      </c>
      <c s="36">
        <f>ROUND(G109*H109,6)</f>
      </c>
      <c r="L109" s="38">
        <v>0</v>
      </c>
      <c s="32">
        <f>ROUND(ROUND(L109,2)*ROUND(G109,3),2)</f>
      </c>
      <c s="36" t="s">
        <v>350</v>
      </c>
      <c>
        <f>(M109*21)/100</f>
      </c>
      <c t="s">
        <v>27</v>
      </c>
    </row>
    <row r="110" spans="1:5" ht="12.75">
      <c r="A110" s="35" t="s">
        <v>58</v>
      </c>
      <c r="E110" s="39" t="s">
        <v>5</v>
      </c>
    </row>
    <row r="111" spans="1:5" ht="12.75">
      <c r="A111" s="35" t="s">
        <v>59</v>
      </c>
      <c r="E111" s="40" t="s">
        <v>1279</v>
      </c>
    </row>
    <row r="112" spans="1:5" ht="51">
      <c r="A112" t="s">
        <v>60</v>
      </c>
      <c r="E112" s="39" t="s">
        <v>1302</v>
      </c>
    </row>
    <row r="113" spans="1:13" ht="12.75">
      <c r="A113" t="s">
        <v>49</v>
      </c>
      <c r="C113" s="31" t="s">
        <v>1303</v>
      </c>
      <c r="E113" s="33" t="s">
        <v>1304</v>
      </c>
      <c r="J113" s="32">
        <f>0</f>
      </c>
      <c s="32">
        <f>0</f>
      </c>
      <c s="32">
        <f>0+L114+L118+L122+L126+L130+L134+L138+L142+L146+L150+L154+L158+L162+L166+L170+L174</f>
      </c>
      <c s="32">
        <f>0+M114+M118+M122+M126+M130+M134+M138+M142+M146+M150+M154+M158+M162+M166+M170+M174</f>
      </c>
    </row>
    <row r="114" spans="1:16" ht="12.75">
      <c r="A114" t="s">
        <v>52</v>
      </c>
      <c s="34" t="s">
        <v>193</v>
      </c>
      <c s="34" t="s">
        <v>97</v>
      </c>
      <c s="35" t="s">
        <v>5</v>
      </c>
      <c s="6" t="s">
        <v>98</v>
      </c>
      <c s="36" t="s">
        <v>80</v>
      </c>
      <c s="37">
        <v>794</v>
      </c>
      <c s="36">
        <v>0</v>
      </c>
      <c s="36">
        <f>ROUND(G114*H114,6)</f>
      </c>
      <c r="L114" s="38">
        <v>0</v>
      </c>
      <c s="32">
        <f>ROUND(ROUND(L114,2)*ROUND(G114,3),2)</f>
      </c>
      <c s="36" t="s">
        <v>350</v>
      </c>
      <c>
        <f>(M114*21)/100</f>
      </c>
      <c t="s">
        <v>27</v>
      </c>
    </row>
    <row r="115" spans="1:5" ht="12.75">
      <c r="A115" s="35" t="s">
        <v>58</v>
      </c>
      <c r="E115" s="39" t="s">
        <v>5</v>
      </c>
    </row>
    <row r="116" spans="1:5" ht="12.75">
      <c r="A116" s="35" t="s">
        <v>59</v>
      </c>
      <c r="E116" s="40" t="s">
        <v>1279</v>
      </c>
    </row>
    <row r="117" spans="1:5" ht="38.25">
      <c r="A117" t="s">
        <v>60</v>
      </c>
      <c r="E117" s="39" t="s">
        <v>1305</v>
      </c>
    </row>
    <row r="118" spans="1:16" ht="12.75">
      <c r="A118" t="s">
        <v>52</v>
      </c>
      <c s="34" t="s">
        <v>196</v>
      </c>
      <c s="34" t="s">
        <v>1306</v>
      </c>
      <c s="35" t="s">
        <v>5</v>
      </c>
      <c s="6" t="s">
        <v>1307</v>
      </c>
      <c s="36" t="s">
        <v>80</v>
      </c>
      <c s="37">
        <v>105</v>
      </c>
      <c s="36">
        <v>0</v>
      </c>
      <c s="36">
        <f>ROUND(G118*H118,6)</f>
      </c>
      <c r="L118" s="38">
        <v>0</v>
      </c>
      <c s="32">
        <f>ROUND(ROUND(L118,2)*ROUND(G118,3),2)</f>
      </c>
      <c s="36" t="s">
        <v>350</v>
      </c>
      <c>
        <f>(M118*21)/100</f>
      </c>
      <c t="s">
        <v>27</v>
      </c>
    </row>
    <row r="119" spans="1:5" ht="12.75">
      <c r="A119" s="35" t="s">
        <v>58</v>
      </c>
      <c r="E119" s="39" t="s">
        <v>5</v>
      </c>
    </row>
    <row r="120" spans="1:5" ht="12.75">
      <c r="A120" s="35" t="s">
        <v>59</v>
      </c>
      <c r="E120" s="40" t="s">
        <v>1279</v>
      </c>
    </row>
    <row r="121" spans="1:5" ht="38.25">
      <c r="A121" t="s">
        <v>60</v>
      </c>
      <c r="E121" s="39" t="s">
        <v>1305</v>
      </c>
    </row>
    <row r="122" spans="1:16" ht="12.75">
      <c r="A122" t="s">
        <v>52</v>
      </c>
      <c s="34" t="s">
        <v>200</v>
      </c>
      <c s="34" t="s">
        <v>1308</v>
      </c>
      <c s="35" t="s">
        <v>5</v>
      </c>
      <c s="6" t="s">
        <v>1309</v>
      </c>
      <c s="36" t="s">
        <v>80</v>
      </c>
      <c s="37">
        <v>1966</v>
      </c>
      <c s="36">
        <v>0</v>
      </c>
      <c s="36">
        <f>ROUND(G122*H122,6)</f>
      </c>
      <c r="L122" s="38">
        <v>0</v>
      </c>
      <c s="32">
        <f>ROUND(ROUND(L122,2)*ROUND(G122,3),2)</f>
      </c>
      <c s="36" t="s">
        <v>350</v>
      </c>
      <c>
        <f>(M122*21)/100</f>
      </c>
      <c t="s">
        <v>27</v>
      </c>
    </row>
    <row r="123" spans="1:5" ht="12.75">
      <c r="A123" s="35" t="s">
        <v>58</v>
      </c>
      <c r="E123" s="39" t="s">
        <v>5</v>
      </c>
    </row>
    <row r="124" spans="1:5" ht="12.75">
      <c r="A124" s="35" t="s">
        <v>59</v>
      </c>
      <c r="E124" s="40" t="s">
        <v>1279</v>
      </c>
    </row>
    <row r="125" spans="1:5" ht="38.25">
      <c r="A125" t="s">
        <v>60</v>
      </c>
      <c r="E125" s="39" t="s">
        <v>1305</v>
      </c>
    </row>
    <row r="126" spans="1:16" ht="12.75">
      <c r="A126" t="s">
        <v>52</v>
      </c>
      <c s="34" t="s">
        <v>203</v>
      </c>
      <c s="34" t="s">
        <v>1310</v>
      </c>
      <c s="35" t="s">
        <v>5</v>
      </c>
      <c s="6" t="s">
        <v>1311</v>
      </c>
      <c s="36" t="s">
        <v>80</v>
      </c>
      <c s="37">
        <v>778</v>
      </c>
      <c s="36">
        <v>0</v>
      </c>
      <c s="36">
        <f>ROUND(G126*H126,6)</f>
      </c>
      <c r="L126" s="38">
        <v>0</v>
      </c>
      <c s="32">
        <f>ROUND(ROUND(L126,2)*ROUND(G126,3),2)</f>
      </c>
      <c s="36" t="s">
        <v>350</v>
      </c>
      <c>
        <f>(M126*21)/100</f>
      </c>
      <c t="s">
        <v>27</v>
      </c>
    </row>
    <row r="127" spans="1:5" ht="12.75">
      <c r="A127" s="35" t="s">
        <v>58</v>
      </c>
      <c r="E127" s="39" t="s">
        <v>5</v>
      </c>
    </row>
    <row r="128" spans="1:5" ht="12.75">
      <c r="A128" s="35" t="s">
        <v>59</v>
      </c>
      <c r="E128" s="40" t="s">
        <v>1279</v>
      </c>
    </row>
    <row r="129" spans="1:5" ht="38.25">
      <c r="A129" t="s">
        <v>60</v>
      </c>
      <c r="E129" s="39" t="s">
        <v>1305</v>
      </c>
    </row>
    <row r="130" spans="1:16" ht="12.75">
      <c r="A130" t="s">
        <v>52</v>
      </c>
      <c s="34" t="s">
        <v>207</v>
      </c>
      <c s="34" t="s">
        <v>1312</v>
      </c>
      <c s="35" t="s">
        <v>5</v>
      </c>
      <c s="6" t="s">
        <v>1313</v>
      </c>
      <c s="36" t="s">
        <v>80</v>
      </c>
      <c s="37">
        <v>25</v>
      </c>
      <c s="36">
        <v>0</v>
      </c>
      <c s="36">
        <f>ROUND(G130*H130,6)</f>
      </c>
      <c r="L130" s="38">
        <v>0</v>
      </c>
      <c s="32">
        <f>ROUND(ROUND(L130,2)*ROUND(G130,3),2)</f>
      </c>
      <c s="36" t="s">
        <v>350</v>
      </c>
      <c>
        <f>(M130*21)/100</f>
      </c>
      <c t="s">
        <v>27</v>
      </c>
    </row>
    <row r="131" spans="1:5" ht="12.75">
      <c r="A131" s="35" t="s">
        <v>58</v>
      </c>
      <c r="E131" s="39" t="s">
        <v>5</v>
      </c>
    </row>
    <row r="132" spans="1:5" ht="12.75">
      <c r="A132" s="35" t="s">
        <v>59</v>
      </c>
      <c r="E132" s="40" t="s">
        <v>1279</v>
      </c>
    </row>
    <row r="133" spans="1:5" ht="38.25">
      <c r="A133" t="s">
        <v>60</v>
      </c>
      <c r="E133" s="39" t="s">
        <v>1305</v>
      </c>
    </row>
    <row r="134" spans="1:16" ht="12.75">
      <c r="A134" t="s">
        <v>52</v>
      </c>
      <c s="34" t="s">
        <v>159</v>
      </c>
      <c s="34" t="s">
        <v>5327</v>
      </c>
      <c s="35" t="s">
        <v>5</v>
      </c>
      <c s="6" t="s">
        <v>5328</v>
      </c>
      <c s="36" t="s">
        <v>80</v>
      </c>
      <c s="37">
        <v>200</v>
      </c>
      <c s="36">
        <v>0</v>
      </c>
      <c s="36">
        <f>ROUND(G134*H134,6)</f>
      </c>
      <c r="L134" s="38">
        <v>0</v>
      </c>
      <c s="32">
        <f>ROUND(ROUND(L134,2)*ROUND(G134,3),2)</f>
      </c>
      <c s="36" t="s">
        <v>350</v>
      </c>
      <c>
        <f>(M134*21)/100</f>
      </c>
      <c t="s">
        <v>27</v>
      </c>
    </row>
    <row r="135" spans="1:5" ht="12.75">
      <c r="A135" s="35" t="s">
        <v>58</v>
      </c>
      <c r="E135" s="39" t="s">
        <v>5</v>
      </c>
    </row>
    <row r="136" spans="1:5" ht="12.75">
      <c r="A136" s="35" t="s">
        <v>59</v>
      </c>
      <c r="E136" s="40" t="s">
        <v>1279</v>
      </c>
    </row>
    <row r="137" spans="1:5" ht="38.25">
      <c r="A137" t="s">
        <v>60</v>
      </c>
      <c r="E137" s="39" t="s">
        <v>1305</v>
      </c>
    </row>
    <row r="138" spans="1:16" ht="12.75">
      <c r="A138" t="s">
        <v>52</v>
      </c>
      <c s="34" t="s">
        <v>210</v>
      </c>
      <c s="34" t="s">
        <v>5329</v>
      </c>
      <c s="35" t="s">
        <v>5</v>
      </c>
      <c s="6" t="s">
        <v>5330</v>
      </c>
      <c s="36" t="s">
        <v>80</v>
      </c>
      <c s="37">
        <v>313</v>
      </c>
      <c s="36">
        <v>0</v>
      </c>
      <c s="36">
        <f>ROUND(G138*H138,6)</f>
      </c>
      <c r="L138" s="38">
        <v>0</v>
      </c>
      <c s="32">
        <f>ROUND(ROUND(L138,2)*ROUND(G138,3),2)</f>
      </c>
      <c s="36" t="s">
        <v>350</v>
      </c>
      <c>
        <f>(M138*21)/100</f>
      </c>
      <c t="s">
        <v>27</v>
      </c>
    </row>
    <row r="139" spans="1:5" ht="12.75">
      <c r="A139" s="35" t="s">
        <v>58</v>
      </c>
      <c r="E139" s="39" t="s">
        <v>5</v>
      </c>
    </row>
    <row r="140" spans="1:5" ht="12.75">
      <c r="A140" s="35" t="s">
        <v>59</v>
      </c>
      <c r="E140" s="40" t="s">
        <v>1279</v>
      </c>
    </row>
    <row r="141" spans="1:5" ht="38.25">
      <c r="A141" t="s">
        <v>60</v>
      </c>
      <c r="E141" s="39" t="s">
        <v>1305</v>
      </c>
    </row>
    <row r="142" spans="1:16" ht="12.75">
      <c r="A142" t="s">
        <v>52</v>
      </c>
      <c s="34" t="s">
        <v>215</v>
      </c>
      <c s="34" t="s">
        <v>1314</v>
      </c>
      <c s="35" t="s">
        <v>5</v>
      </c>
      <c s="6" t="s">
        <v>1315</v>
      </c>
      <c s="36" t="s">
        <v>80</v>
      </c>
      <c s="37">
        <v>30</v>
      </c>
      <c s="36">
        <v>0</v>
      </c>
      <c s="36">
        <f>ROUND(G142*H142,6)</f>
      </c>
      <c r="L142" s="38">
        <v>0</v>
      </c>
      <c s="32">
        <f>ROUND(ROUND(L142,2)*ROUND(G142,3),2)</f>
      </c>
      <c s="36" t="s">
        <v>350</v>
      </c>
      <c>
        <f>(M142*21)/100</f>
      </c>
      <c t="s">
        <v>27</v>
      </c>
    </row>
    <row r="143" spans="1:5" ht="12.75">
      <c r="A143" s="35" t="s">
        <v>58</v>
      </c>
      <c r="E143" s="39" t="s">
        <v>5</v>
      </c>
    </row>
    <row r="144" spans="1:5" ht="12.75">
      <c r="A144" s="35" t="s">
        <v>59</v>
      </c>
      <c r="E144" s="40" t="s">
        <v>1279</v>
      </c>
    </row>
    <row r="145" spans="1:5" ht="38.25">
      <c r="A145" t="s">
        <v>60</v>
      </c>
      <c r="E145" s="39" t="s">
        <v>1316</v>
      </c>
    </row>
    <row r="146" spans="1:16" ht="25.5">
      <c r="A146" t="s">
        <v>52</v>
      </c>
      <c s="34" t="s">
        <v>219</v>
      </c>
      <c s="34" t="s">
        <v>4299</v>
      </c>
      <c s="35" t="s">
        <v>5</v>
      </c>
      <c s="6" t="s">
        <v>4300</v>
      </c>
      <c s="36" t="s">
        <v>85</v>
      </c>
      <c s="37">
        <v>6</v>
      </c>
      <c s="36">
        <v>0</v>
      </c>
      <c s="36">
        <f>ROUND(G146*H146,6)</f>
      </c>
      <c r="L146" s="38">
        <v>0</v>
      </c>
      <c s="32">
        <f>ROUND(ROUND(L146,2)*ROUND(G146,3),2)</f>
      </c>
      <c s="36" t="s">
        <v>350</v>
      </c>
      <c>
        <f>(M146*21)/100</f>
      </c>
      <c t="s">
        <v>27</v>
      </c>
    </row>
    <row r="147" spans="1:5" ht="12.75">
      <c r="A147" s="35" t="s">
        <v>58</v>
      </c>
      <c r="E147" s="39" t="s">
        <v>5</v>
      </c>
    </row>
    <row r="148" spans="1:5" ht="12.75">
      <c r="A148" s="35" t="s">
        <v>59</v>
      </c>
      <c r="E148" s="40" t="s">
        <v>1279</v>
      </c>
    </row>
    <row r="149" spans="1:5" ht="38.25">
      <c r="A149" t="s">
        <v>60</v>
      </c>
      <c r="E149" s="39" t="s">
        <v>1319</v>
      </c>
    </row>
    <row r="150" spans="1:16" ht="25.5">
      <c r="A150" t="s">
        <v>52</v>
      </c>
      <c s="34" t="s">
        <v>224</v>
      </c>
      <c s="34" t="s">
        <v>5331</v>
      </c>
      <c s="35" t="s">
        <v>5</v>
      </c>
      <c s="6" t="s">
        <v>5332</v>
      </c>
      <c s="36" t="s">
        <v>85</v>
      </c>
      <c s="37">
        <v>4</v>
      </c>
      <c s="36">
        <v>0</v>
      </c>
      <c s="36">
        <f>ROUND(G150*H150,6)</f>
      </c>
      <c r="L150" s="38">
        <v>0</v>
      </c>
      <c s="32">
        <f>ROUND(ROUND(L150,2)*ROUND(G150,3),2)</f>
      </c>
      <c s="36" t="s">
        <v>350</v>
      </c>
      <c>
        <f>(M150*21)/100</f>
      </c>
      <c t="s">
        <v>27</v>
      </c>
    </row>
    <row r="151" spans="1:5" ht="12.75">
      <c r="A151" s="35" t="s">
        <v>58</v>
      </c>
      <c r="E151" s="39" t="s">
        <v>5</v>
      </c>
    </row>
    <row r="152" spans="1:5" ht="12.75">
      <c r="A152" s="35" t="s">
        <v>59</v>
      </c>
      <c r="E152" s="40" t="s">
        <v>1279</v>
      </c>
    </row>
    <row r="153" spans="1:5" ht="38.25">
      <c r="A153" t="s">
        <v>60</v>
      </c>
      <c r="E153" s="39" t="s">
        <v>1319</v>
      </c>
    </row>
    <row r="154" spans="1:16" ht="25.5">
      <c r="A154" t="s">
        <v>52</v>
      </c>
      <c s="34" t="s">
        <v>228</v>
      </c>
      <c s="34" t="s">
        <v>1132</v>
      </c>
      <c s="35" t="s">
        <v>5</v>
      </c>
      <c s="6" t="s">
        <v>1133</v>
      </c>
      <c s="36" t="s">
        <v>85</v>
      </c>
      <c s="37">
        <v>206</v>
      </c>
      <c s="36">
        <v>0</v>
      </c>
      <c s="36">
        <f>ROUND(G154*H154,6)</f>
      </c>
      <c r="L154" s="38">
        <v>0</v>
      </c>
      <c s="32">
        <f>ROUND(ROUND(L154,2)*ROUND(G154,3),2)</f>
      </c>
      <c s="36" t="s">
        <v>350</v>
      </c>
      <c>
        <f>(M154*21)/100</f>
      </c>
      <c t="s">
        <v>27</v>
      </c>
    </row>
    <row r="155" spans="1:5" ht="12.75">
      <c r="A155" s="35" t="s">
        <v>58</v>
      </c>
      <c r="E155" s="39" t="s">
        <v>5</v>
      </c>
    </row>
    <row r="156" spans="1:5" ht="12.75">
      <c r="A156" s="35" t="s">
        <v>59</v>
      </c>
      <c r="E156" s="40" t="s">
        <v>1279</v>
      </c>
    </row>
    <row r="157" spans="1:5" ht="38.25">
      <c r="A157" t="s">
        <v>60</v>
      </c>
      <c r="E157" s="39" t="s">
        <v>1319</v>
      </c>
    </row>
    <row r="158" spans="1:16" ht="25.5">
      <c r="A158" t="s">
        <v>52</v>
      </c>
      <c s="34" t="s">
        <v>232</v>
      </c>
      <c s="34" t="s">
        <v>1320</v>
      </c>
      <c s="35" t="s">
        <v>5</v>
      </c>
      <c s="6" t="s">
        <v>1321</v>
      </c>
      <c s="36" t="s">
        <v>85</v>
      </c>
      <c s="37">
        <v>120</v>
      </c>
      <c s="36">
        <v>0</v>
      </c>
      <c s="36">
        <f>ROUND(G158*H158,6)</f>
      </c>
      <c r="L158" s="38">
        <v>0</v>
      </c>
      <c s="32">
        <f>ROUND(ROUND(L158,2)*ROUND(G158,3),2)</f>
      </c>
      <c s="36" t="s">
        <v>350</v>
      </c>
      <c>
        <f>(M158*21)/100</f>
      </c>
      <c t="s">
        <v>27</v>
      </c>
    </row>
    <row r="159" spans="1:5" ht="12.75">
      <c r="A159" s="35" t="s">
        <v>58</v>
      </c>
      <c r="E159" s="39" t="s">
        <v>5</v>
      </c>
    </row>
    <row r="160" spans="1:5" ht="12.75">
      <c r="A160" s="35" t="s">
        <v>59</v>
      </c>
      <c r="E160" s="40" t="s">
        <v>1279</v>
      </c>
    </row>
    <row r="161" spans="1:5" ht="38.25">
      <c r="A161" t="s">
        <v>60</v>
      </c>
      <c r="E161" s="39" t="s">
        <v>1319</v>
      </c>
    </row>
    <row r="162" spans="1:16" ht="25.5">
      <c r="A162" t="s">
        <v>52</v>
      </c>
      <c s="34" t="s">
        <v>236</v>
      </c>
      <c s="34" t="s">
        <v>1322</v>
      </c>
      <c s="35" t="s">
        <v>5</v>
      </c>
      <c s="6" t="s">
        <v>1323</v>
      </c>
      <c s="36" t="s">
        <v>85</v>
      </c>
      <c s="37">
        <v>20</v>
      </c>
      <c s="36">
        <v>0</v>
      </c>
      <c s="36">
        <f>ROUND(G162*H162,6)</f>
      </c>
      <c r="L162" s="38">
        <v>0</v>
      </c>
      <c s="32">
        <f>ROUND(ROUND(L162,2)*ROUND(G162,3),2)</f>
      </c>
      <c s="36" t="s">
        <v>350</v>
      </c>
      <c>
        <f>(M162*21)/100</f>
      </c>
      <c t="s">
        <v>27</v>
      </c>
    </row>
    <row r="163" spans="1:5" ht="12.75">
      <c r="A163" s="35" t="s">
        <v>58</v>
      </c>
      <c r="E163" s="39" t="s">
        <v>5</v>
      </c>
    </row>
    <row r="164" spans="1:5" ht="12.75">
      <c r="A164" s="35" t="s">
        <v>59</v>
      </c>
      <c r="E164" s="40" t="s">
        <v>1279</v>
      </c>
    </row>
    <row r="165" spans="1:5" ht="38.25">
      <c r="A165" t="s">
        <v>60</v>
      </c>
      <c r="E165" s="39" t="s">
        <v>1319</v>
      </c>
    </row>
    <row r="166" spans="1:16" ht="25.5">
      <c r="A166" t="s">
        <v>52</v>
      </c>
      <c s="34" t="s">
        <v>240</v>
      </c>
      <c s="34" t="s">
        <v>2093</v>
      </c>
      <c s="35" t="s">
        <v>5</v>
      </c>
      <c s="6" t="s">
        <v>2094</v>
      </c>
      <c s="36" t="s">
        <v>85</v>
      </c>
      <c s="37">
        <v>2</v>
      </c>
      <c s="36">
        <v>0</v>
      </c>
      <c s="36">
        <f>ROUND(G166*H166,6)</f>
      </c>
      <c r="L166" s="38">
        <v>0</v>
      </c>
      <c s="32">
        <f>ROUND(ROUND(L166,2)*ROUND(G166,3),2)</f>
      </c>
      <c s="36" t="s">
        <v>350</v>
      </c>
      <c>
        <f>(M166*21)/100</f>
      </c>
      <c t="s">
        <v>27</v>
      </c>
    </row>
    <row r="167" spans="1:5" ht="12.75">
      <c r="A167" s="35" t="s">
        <v>58</v>
      </c>
      <c r="E167" s="39" t="s">
        <v>5</v>
      </c>
    </row>
    <row r="168" spans="1:5" ht="12.75">
      <c r="A168" s="35" t="s">
        <v>59</v>
      </c>
      <c r="E168" s="40" t="s">
        <v>1279</v>
      </c>
    </row>
    <row r="169" spans="1:5" ht="38.25">
      <c r="A169" t="s">
        <v>60</v>
      </c>
      <c r="E169" s="39" t="s">
        <v>1319</v>
      </c>
    </row>
    <row r="170" spans="1:16" ht="25.5">
      <c r="A170" t="s">
        <v>52</v>
      </c>
      <c s="34" t="s">
        <v>244</v>
      </c>
      <c s="34" t="s">
        <v>1134</v>
      </c>
      <c s="35" t="s">
        <v>5</v>
      </c>
      <c s="6" t="s">
        <v>1135</v>
      </c>
      <c s="36" t="s">
        <v>85</v>
      </c>
      <c s="37">
        <v>8</v>
      </c>
      <c s="36">
        <v>0</v>
      </c>
      <c s="36">
        <f>ROUND(G170*H170,6)</f>
      </c>
      <c r="L170" s="38">
        <v>0</v>
      </c>
      <c s="32">
        <f>ROUND(ROUND(L170,2)*ROUND(G170,3),2)</f>
      </c>
      <c s="36" t="s">
        <v>350</v>
      </c>
      <c>
        <f>(M170*21)/100</f>
      </c>
      <c t="s">
        <v>27</v>
      </c>
    </row>
    <row r="171" spans="1:5" ht="12.75">
      <c r="A171" s="35" t="s">
        <v>58</v>
      </c>
      <c r="E171" s="39" t="s">
        <v>5</v>
      </c>
    </row>
    <row r="172" spans="1:5" ht="12.75">
      <c r="A172" s="35" t="s">
        <v>59</v>
      </c>
      <c r="E172" s="40" t="s">
        <v>1279</v>
      </c>
    </row>
    <row r="173" spans="1:5" ht="38.25">
      <c r="A173" t="s">
        <v>60</v>
      </c>
      <c r="E173" s="39" t="s">
        <v>1319</v>
      </c>
    </row>
    <row r="174" spans="1:16" ht="12.75">
      <c r="A174" t="s">
        <v>52</v>
      </c>
      <c s="34" t="s">
        <v>247</v>
      </c>
      <c s="34" t="s">
        <v>1328</v>
      </c>
      <c s="35" t="s">
        <v>5</v>
      </c>
      <c s="6" t="s">
        <v>1329</v>
      </c>
      <c s="36" t="s">
        <v>80</v>
      </c>
      <c s="37">
        <v>940</v>
      </c>
      <c s="36">
        <v>0</v>
      </c>
      <c s="36">
        <f>ROUND(G174*H174,6)</f>
      </c>
      <c r="L174" s="38">
        <v>0</v>
      </c>
      <c s="32">
        <f>ROUND(ROUND(L174,2)*ROUND(G174,3),2)</f>
      </c>
      <c s="36" t="s">
        <v>350</v>
      </c>
      <c>
        <f>(M174*21)/100</f>
      </c>
      <c t="s">
        <v>27</v>
      </c>
    </row>
    <row r="175" spans="1:5" ht="12.75">
      <c r="A175" s="35" t="s">
        <v>58</v>
      </c>
      <c r="E175" s="39" t="s">
        <v>5</v>
      </c>
    </row>
    <row r="176" spans="1:5" ht="12.75">
      <c r="A176" s="35" t="s">
        <v>59</v>
      </c>
      <c r="E176" s="40" t="s">
        <v>1279</v>
      </c>
    </row>
    <row r="177" spans="1:5" ht="25.5">
      <c r="A177" t="s">
        <v>60</v>
      </c>
      <c r="E177" s="39" t="s">
        <v>1330</v>
      </c>
    </row>
    <row r="178" spans="1:13" ht="12.75">
      <c r="A178" t="s">
        <v>49</v>
      </c>
      <c r="C178" s="31" t="s">
        <v>1331</v>
      </c>
      <c r="E178" s="33" t="s">
        <v>1332</v>
      </c>
      <c r="J178" s="32">
        <f>0</f>
      </c>
      <c s="32">
        <f>0</f>
      </c>
      <c s="32">
        <f>0+L179+L183+L187+L191+L195+L199+L203+L207+L211+L215+L219+L223+L227+L231+L235+L239+L243+L247+L251+L255+L259+L263+L267+L271+L275</f>
      </c>
      <c s="32">
        <f>0+M179+M183+M187+M191+M195+M199+M203+M207+M211+M215+M219+M223+M227+M231+M235+M239+M243+M247+M251+M255+M259+M263+M267+M271+M275</f>
      </c>
    </row>
    <row r="179" spans="1:16" ht="12.75">
      <c r="A179" t="s">
        <v>52</v>
      </c>
      <c s="34" t="s">
        <v>251</v>
      </c>
      <c s="34" t="s">
        <v>5333</v>
      </c>
      <c s="35" t="s">
        <v>5</v>
      </c>
      <c s="6" t="s">
        <v>5334</v>
      </c>
      <c s="36" t="s">
        <v>85</v>
      </c>
      <c s="37">
        <v>32</v>
      </c>
      <c s="36">
        <v>0</v>
      </c>
      <c s="36">
        <f>ROUND(G179*H179,6)</f>
      </c>
      <c r="L179" s="38">
        <v>0</v>
      </c>
      <c s="32">
        <f>ROUND(ROUND(L179,2)*ROUND(G179,3),2)</f>
      </c>
      <c s="36" t="s">
        <v>350</v>
      </c>
      <c>
        <f>(M179*21)/100</f>
      </c>
      <c t="s">
        <v>27</v>
      </c>
    </row>
    <row r="180" spans="1:5" ht="12.75">
      <c r="A180" s="35" t="s">
        <v>58</v>
      </c>
      <c r="E180" s="39" t="s">
        <v>5</v>
      </c>
    </row>
    <row r="181" spans="1:5" ht="12.75">
      <c r="A181" s="35" t="s">
        <v>59</v>
      </c>
      <c r="E181" s="40" t="s">
        <v>1279</v>
      </c>
    </row>
    <row r="182" spans="1:5" ht="63.75">
      <c r="A182" t="s">
        <v>60</v>
      </c>
      <c r="E182" s="39" t="s">
        <v>5335</v>
      </c>
    </row>
    <row r="183" spans="1:16" ht="25.5">
      <c r="A183" t="s">
        <v>52</v>
      </c>
      <c s="34" t="s">
        <v>255</v>
      </c>
      <c s="34" t="s">
        <v>5336</v>
      </c>
      <c s="35" t="s">
        <v>5</v>
      </c>
      <c s="6" t="s">
        <v>5337</v>
      </c>
      <c s="36" t="s">
        <v>85</v>
      </c>
      <c s="37">
        <v>10</v>
      </c>
      <c s="36">
        <v>0</v>
      </c>
      <c s="36">
        <f>ROUND(G183*H183,6)</f>
      </c>
      <c r="L183" s="38">
        <v>0</v>
      </c>
      <c s="32">
        <f>ROUND(ROUND(L183,2)*ROUND(G183,3),2)</f>
      </c>
      <c s="36" t="s">
        <v>350</v>
      </c>
      <c>
        <f>(M183*21)/100</f>
      </c>
      <c t="s">
        <v>27</v>
      </c>
    </row>
    <row r="184" spans="1:5" ht="12.75">
      <c r="A184" s="35" t="s">
        <v>58</v>
      </c>
      <c r="E184" s="39" t="s">
        <v>5</v>
      </c>
    </row>
    <row r="185" spans="1:5" ht="12.75">
      <c r="A185" s="35" t="s">
        <v>59</v>
      </c>
      <c r="E185" s="40" t="s">
        <v>1279</v>
      </c>
    </row>
    <row r="186" spans="1:5" ht="63.75">
      <c r="A186" t="s">
        <v>60</v>
      </c>
      <c r="E186" s="39" t="s">
        <v>5338</v>
      </c>
    </row>
    <row r="187" spans="1:16" ht="12.75">
      <c r="A187" t="s">
        <v>52</v>
      </c>
      <c s="34" t="s">
        <v>259</v>
      </c>
      <c s="34" t="s">
        <v>5339</v>
      </c>
      <c s="35" t="s">
        <v>5</v>
      </c>
      <c s="6" t="s">
        <v>5340</v>
      </c>
      <c s="36" t="s">
        <v>85</v>
      </c>
      <c s="37">
        <v>13</v>
      </c>
      <c s="36">
        <v>0</v>
      </c>
      <c s="36">
        <f>ROUND(G187*H187,6)</f>
      </c>
      <c r="L187" s="38">
        <v>0</v>
      </c>
      <c s="32">
        <f>ROUND(ROUND(L187,2)*ROUND(G187,3),2)</f>
      </c>
      <c s="36" t="s">
        <v>350</v>
      </c>
      <c>
        <f>(M187*21)/100</f>
      </c>
      <c t="s">
        <v>27</v>
      </c>
    </row>
    <row r="188" spans="1:5" ht="12.75">
      <c r="A188" s="35" t="s">
        <v>58</v>
      </c>
      <c r="E188" s="39" t="s">
        <v>5</v>
      </c>
    </row>
    <row r="189" spans="1:5" ht="12.75">
      <c r="A189" s="35" t="s">
        <v>59</v>
      </c>
      <c r="E189" s="40" t="s">
        <v>1279</v>
      </c>
    </row>
    <row r="190" spans="1:5" ht="38.25">
      <c r="A190" t="s">
        <v>60</v>
      </c>
      <c r="E190" s="39" t="s">
        <v>5341</v>
      </c>
    </row>
    <row r="191" spans="1:16" ht="25.5">
      <c r="A191" t="s">
        <v>52</v>
      </c>
      <c s="34" t="s">
        <v>263</v>
      </c>
      <c s="34" t="s">
        <v>5342</v>
      </c>
      <c s="35" t="s">
        <v>5</v>
      </c>
      <c s="6" t="s">
        <v>5343</v>
      </c>
      <c s="36" t="s">
        <v>85</v>
      </c>
      <c s="37">
        <v>13</v>
      </c>
      <c s="36">
        <v>0</v>
      </c>
      <c s="36">
        <f>ROUND(G191*H191,6)</f>
      </c>
      <c r="L191" s="38">
        <v>0</v>
      </c>
      <c s="32">
        <f>ROUND(ROUND(L191,2)*ROUND(G191,3),2)</f>
      </c>
      <c s="36" t="s">
        <v>350</v>
      </c>
      <c>
        <f>(M191*21)/100</f>
      </c>
      <c t="s">
        <v>27</v>
      </c>
    </row>
    <row r="192" spans="1:5" ht="12.75">
      <c r="A192" s="35" t="s">
        <v>58</v>
      </c>
      <c r="E192" s="39" t="s">
        <v>5</v>
      </c>
    </row>
    <row r="193" spans="1:5" ht="12.75">
      <c r="A193" s="35" t="s">
        <v>59</v>
      </c>
      <c r="E193" s="40" t="s">
        <v>1279</v>
      </c>
    </row>
    <row r="194" spans="1:5" ht="38.25">
      <c r="A194" t="s">
        <v>60</v>
      </c>
      <c r="E194" s="39" t="s">
        <v>5341</v>
      </c>
    </row>
    <row r="195" spans="1:16" ht="12.75">
      <c r="A195" t="s">
        <v>52</v>
      </c>
      <c s="34" t="s">
        <v>267</v>
      </c>
      <c s="34" t="s">
        <v>5344</v>
      </c>
      <c s="35" t="s">
        <v>5</v>
      </c>
      <c s="6" t="s">
        <v>5345</v>
      </c>
      <c s="36" t="s">
        <v>85</v>
      </c>
      <c s="37">
        <v>1</v>
      </c>
      <c s="36">
        <v>0</v>
      </c>
      <c s="36">
        <f>ROUND(G195*H195,6)</f>
      </c>
      <c r="L195" s="38">
        <v>0</v>
      </c>
      <c s="32">
        <f>ROUND(ROUND(L195,2)*ROUND(G195,3),2)</f>
      </c>
      <c s="36" t="s">
        <v>350</v>
      </c>
      <c>
        <f>(M195*21)/100</f>
      </c>
      <c t="s">
        <v>27</v>
      </c>
    </row>
    <row r="196" spans="1:5" ht="12.75">
      <c r="A196" s="35" t="s">
        <v>58</v>
      </c>
      <c r="E196" s="39" t="s">
        <v>5</v>
      </c>
    </row>
    <row r="197" spans="1:5" ht="12.75">
      <c r="A197" s="35" t="s">
        <v>59</v>
      </c>
      <c r="E197" s="40" t="s">
        <v>1279</v>
      </c>
    </row>
    <row r="198" spans="1:5" ht="38.25">
      <c r="A198" t="s">
        <v>60</v>
      </c>
      <c r="E198" s="39" t="s">
        <v>5346</v>
      </c>
    </row>
    <row r="199" spans="1:16" ht="12.75">
      <c r="A199" t="s">
        <v>52</v>
      </c>
      <c s="34" t="s">
        <v>271</v>
      </c>
      <c s="34" t="s">
        <v>5347</v>
      </c>
      <c s="35" t="s">
        <v>5</v>
      </c>
      <c s="6" t="s">
        <v>5348</v>
      </c>
      <c s="36" t="s">
        <v>85</v>
      </c>
      <c s="37">
        <v>1</v>
      </c>
      <c s="36">
        <v>0</v>
      </c>
      <c s="36">
        <f>ROUND(G199*H199,6)</f>
      </c>
      <c r="L199" s="38">
        <v>0</v>
      </c>
      <c s="32">
        <f>ROUND(ROUND(L199,2)*ROUND(G199,3),2)</f>
      </c>
      <c s="36" t="s">
        <v>350</v>
      </c>
      <c>
        <f>(M199*21)/100</f>
      </c>
      <c t="s">
        <v>27</v>
      </c>
    </row>
    <row r="200" spans="1:5" ht="12.75">
      <c r="A200" s="35" t="s">
        <v>58</v>
      </c>
      <c r="E200" s="39" t="s">
        <v>5</v>
      </c>
    </row>
    <row r="201" spans="1:5" ht="12.75">
      <c r="A201" s="35" t="s">
        <v>59</v>
      </c>
      <c r="E201" s="40" t="s">
        <v>1279</v>
      </c>
    </row>
    <row r="202" spans="1:5" ht="38.25">
      <c r="A202" t="s">
        <v>60</v>
      </c>
      <c r="E202" s="39" t="s">
        <v>5346</v>
      </c>
    </row>
    <row r="203" spans="1:16" ht="25.5">
      <c r="A203" t="s">
        <v>52</v>
      </c>
      <c s="34" t="s">
        <v>275</v>
      </c>
      <c s="34" t="s">
        <v>5349</v>
      </c>
      <c s="35" t="s">
        <v>5</v>
      </c>
      <c s="6" t="s">
        <v>5350</v>
      </c>
      <c s="36" t="s">
        <v>85</v>
      </c>
      <c s="37">
        <v>6</v>
      </c>
      <c s="36">
        <v>0</v>
      </c>
      <c s="36">
        <f>ROUND(G203*H203,6)</f>
      </c>
      <c r="L203" s="38">
        <v>0</v>
      </c>
      <c s="32">
        <f>ROUND(ROUND(L203,2)*ROUND(G203,3),2)</f>
      </c>
      <c s="36" t="s">
        <v>350</v>
      </c>
      <c>
        <f>(M203*21)/100</f>
      </c>
      <c t="s">
        <v>27</v>
      </c>
    </row>
    <row r="204" spans="1:5" ht="12.75">
      <c r="A204" s="35" t="s">
        <v>58</v>
      </c>
      <c r="E204" s="39" t="s">
        <v>5</v>
      </c>
    </row>
    <row r="205" spans="1:5" ht="12.75">
      <c r="A205" s="35" t="s">
        <v>59</v>
      </c>
      <c r="E205" s="40" t="s">
        <v>1279</v>
      </c>
    </row>
    <row r="206" spans="1:5" ht="38.25">
      <c r="A206" t="s">
        <v>60</v>
      </c>
      <c r="E206" s="39" t="s">
        <v>5346</v>
      </c>
    </row>
    <row r="207" spans="1:16" ht="25.5">
      <c r="A207" t="s">
        <v>52</v>
      </c>
      <c s="34" t="s">
        <v>279</v>
      </c>
      <c s="34" t="s">
        <v>5351</v>
      </c>
      <c s="35" t="s">
        <v>5</v>
      </c>
      <c s="6" t="s">
        <v>5352</v>
      </c>
      <c s="36" t="s">
        <v>85</v>
      </c>
      <c s="37">
        <v>8</v>
      </c>
      <c s="36">
        <v>0</v>
      </c>
      <c s="36">
        <f>ROUND(G207*H207,6)</f>
      </c>
      <c r="L207" s="38">
        <v>0</v>
      </c>
      <c s="32">
        <f>ROUND(ROUND(L207,2)*ROUND(G207,3),2)</f>
      </c>
      <c s="36" t="s">
        <v>350</v>
      </c>
      <c>
        <f>(M207*21)/100</f>
      </c>
      <c t="s">
        <v>27</v>
      </c>
    </row>
    <row r="208" spans="1:5" ht="12.75">
      <c r="A208" s="35" t="s">
        <v>58</v>
      </c>
      <c r="E208" s="39" t="s">
        <v>5</v>
      </c>
    </row>
    <row r="209" spans="1:5" ht="12.75">
      <c r="A209" s="35" t="s">
        <v>59</v>
      </c>
      <c r="E209" s="40" t="s">
        <v>1279</v>
      </c>
    </row>
    <row r="210" spans="1:5" ht="38.25">
      <c r="A210" t="s">
        <v>60</v>
      </c>
      <c r="E210" s="39" t="s">
        <v>5346</v>
      </c>
    </row>
    <row r="211" spans="1:16" ht="25.5">
      <c r="A211" t="s">
        <v>52</v>
      </c>
      <c s="34" t="s">
        <v>283</v>
      </c>
      <c s="34" t="s">
        <v>5353</v>
      </c>
      <c s="35" t="s">
        <v>5</v>
      </c>
      <c s="6" t="s">
        <v>5354</v>
      </c>
      <c s="36" t="s">
        <v>85</v>
      </c>
      <c s="37">
        <v>4</v>
      </c>
      <c s="36">
        <v>0</v>
      </c>
      <c s="36">
        <f>ROUND(G211*H211,6)</f>
      </c>
      <c r="L211" s="38">
        <v>0</v>
      </c>
      <c s="32">
        <f>ROUND(ROUND(L211,2)*ROUND(G211,3),2)</f>
      </c>
      <c s="36" t="s">
        <v>350</v>
      </c>
      <c>
        <f>(M211*21)/100</f>
      </c>
      <c t="s">
        <v>27</v>
      </c>
    </row>
    <row r="212" spans="1:5" ht="12.75">
      <c r="A212" s="35" t="s">
        <v>58</v>
      </c>
      <c r="E212" s="39" t="s">
        <v>5</v>
      </c>
    </row>
    <row r="213" spans="1:5" ht="12.75">
      <c r="A213" s="35" t="s">
        <v>59</v>
      </c>
      <c r="E213" s="40" t="s">
        <v>1279</v>
      </c>
    </row>
    <row r="214" spans="1:5" ht="38.25">
      <c r="A214" t="s">
        <v>60</v>
      </c>
      <c r="E214" s="39" t="s">
        <v>5346</v>
      </c>
    </row>
    <row r="215" spans="1:16" ht="25.5">
      <c r="A215" t="s">
        <v>52</v>
      </c>
      <c s="34" t="s">
        <v>287</v>
      </c>
      <c s="34" t="s">
        <v>5355</v>
      </c>
      <c s="35" t="s">
        <v>5</v>
      </c>
      <c s="6" t="s">
        <v>5356</v>
      </c>
      <c s="36" t="s">
        <v>85</v>
      </c>
      <c s="37">
        <v>3</v>
      </c>
      <c s="36">
        <v>0</v>
      </c>
      <c s="36">
        <f>ROUND(G215*H215,6)</f>
      </c>
      <c r="L215" s="38">
        <v>0</v>
      </c>
      <c s="32">
        <f>ROUND(ROUND(L215,2)*ROUND(G215,3),2)</f>
      </c>
      <c s="36" t="s">
        <v>350</v>
      </c>
      <c>
        <f>(M215*21)/100</f>
      </c>
      <c t="s">
        <v>27</v>
      </c>
    </row>
    <row r="216" spans="1:5" ht="12.75">
      <c r="A216" s="35" t="s">
        <v>58</v>
      </c>
      <c r="E216" s="39" t="s">
        <v>5</v>
      </c>
    </row>
    <row r="217" spans="1:5" ht="12.75">
      <c r="A217" s="35" t="s">
        <v>59</v>
      </c>
      <c r="E217" s="40" t="s">
        <v>1279</v>
      </c>
    </row>
    <row r="218" spans="1:5" ht="38.25">
      <c r="A218" t="s">
        <v>60</v>
      </c>
      <c r="E218" s="39" t="s">
        <v>5357</v>
      </c>
    </row>
    <row r="219" spans="1:16" ht="25.5">
      <c r="A219" t="s">
        <v>52</v>
      </c>
      <c s="34" t="s">
        <v>291</v>
      </c>
      <c s="34" t="s">
        <v>5358</v>
      </c>
      <c s="35" t="s">
        <v>5</v>
      </c>
      <c s="6" t="s">
        <v>5359</v>
      </c>
      <c s="36" t="s">
        <v>85</v>
      </c>
      <c s="37">
        <v>33</v>
      </c>
      <c s="36">
        <v>0</v>
      </c>
      <c s="36">
        <f>ROUND(G219*H219,6)</f>
      </c>
      <c r="L219" s="38">
        <v>0</v>
      </c>
      <c s="32">
        <f>ROUND(ROUND(L219,2)*ROUND(G219,3),2)</f>
      </c>
      <c s="36" t="s">
        <v>350</v>
      </c>
      <c>
        <f>(M219*21)/100</f>
      </c>
      <c t="s">
        <v>27</v>
      </c>
    </row>
    <row r="220" spans="1:5" ht="12.75">
      <c r="A220" s="35" t="s">
        <v>58</v>
      </c>
      <c r="E220" s="39" t="s">
        <v>5</v>
      </c>
    </row>
    <row r="221" spans="1:5" ht="12.75">
      <c r="A221" s="35" t="s">
        <v>59</v>
      </c>
      <c r="E221" s="40" t="s">
        <v>1279</v>
      </c>
    </row>
    <row r="222" spans="1:5" ht="38.25">
      <c r="A222" t="s">
        <v>60</v>
      </c>
      <c r="E222" s="39" t="s">
        <v>5357</v>
      </c>
    </row>
    <row r="223" spans="1:16" ht="12.75">
      <c r="A223" t="s">
        <v>52</v>
      </c>
      <c s="34" t="s">
        <v>100</v>
      </c>
      <c s="34" t="s">
        <v>5360</v>
      </c>
      <c s="35" t="s">
        <v>5</v>
      </c>
      <c s="6" t="s">
        <v>5361</v>
      </c>
      <c s="36" t="s">
        <v>85</v>
      </c>
      <c s="37">
        <v>14</v>
      </c>
      <c s="36">
        <v>0</v>
      </c>
      <c s="36">
        <f>ROUND(G223*H223,6)</f>
      </c>
      <c r="L223" s="38">
        <v>0</v>
      </c>
      <c s="32">
        <f>ROUND(ROUND(L223,2)*ROUND(G223,3),2)</f>
      </c>
      <c s="36" t="s">
        <v>350</v>
      </c>
      <c>
        <f>(M223*21)/100</f>
      </c>
      <c t="s">
        <v>27</v>
      </c>
    </row>
    <row r="224" spans="1:5" ht="12.75">
      <c r="A224" s="35" t="s">
        <v>58</v>
      </c>
      <c r="E224" s="39" t="s">
        <v>5</v>
      </c>
    </row>
    <row r="225" spans="1:5" ht="12.75">
      <c r="A225" s="35" t="s">
        <v>59</v>
      </c>
      <c r="E225" s="40" t="s">
        <v>1279</v>
      </c>
    </row>
    <row r="226" spans="1:5" ht="38.25">
      <c r="A226" t="s">
        <v>60</v>
      </c>
      <c r="E226" s="39" t="s">
        <v>5357</v>
      </c>
    </row>
    <row r="227" spans="1:16" ht="25.5">
      <c r="A227" t="s">
        <v>52</v>
      </c>
      <c s="34" t="s">
        <v>104</v>
      </c>
      <c s="34" t="s">
        <v>5362</v>
      </c>
      <c s="35" t="s">
        <v>5</v>
      </c>
      <c s="6" t="s">
        <v>5363</v>
      </c>
      <c s="36" t="s">
        <v>85</v>
      </c>
      <c s="37">
        <v>4</v>
      </c>
      <c s="36">
        <v>0</v>
      </c>
      <c s="36">
        <f>ROUND(G227*H227,6)</f>
      </c>
      <c r="L227" s="38">
        <v>0</v>
      </c>
      <c s="32">
        <f>ROUND(ROUND(L227,2)*ROUND(G227,3),2)</f>
      </c>
      <c s="36" t="s">
        <v>350</v>
      </c>
      <c>
        <f>(M227*21)/100</f>
      </c>
      <c t="s">
        <v>27</v>
      </c>
    </row>
    <row r="228" spans="1:5" ht="12.75">
      <c r="A228" s="35" t="s">
        <v>58</v>
      </c>
      <c r="E228" s="39" t="s">
        <v>5</v>
      </c>
    </row>
    <row r="229" spans="1:5" ht="12.75">
      <c r="A229" s="35" t="s">
        <v>59</v>
      </c>
      <c r="E229" s="40" t="s">
        <v>1279</v>
      </c>
    </row>
    <row r="230" spans="1:5" ht="25.5">
      <c r="A230" t="s">
        <v>60</v>
      </c>
      <c r="E230" s="39" t="s">
        <v>5364</v>
      </c>
    </row>
    <row r="231" spans="1:16" ht="25.5">
      <c r="A231" t="s">
        <v>52</v>
      </c>
      <c s="34" t="s">
        <v>295</v>
      </c>
      <c s="34" t="s">
        <v>5365</v>
      </c>
      <c s="35" t="s">
        <v>5</v>
      </c>
      <c s="6" t="s">
        <v>5366</v>
      </c>
      <c s="36" t="s">
        <v>85</v>
      </c>
      <c s="37">
        <v>19</v>
      </c>
      <c s="36">
        <v>0</v>
      </c>
      <c s="36">
        <f>ROUND(G231*H231,6)</f>
      </c>
      <c r="L231" s="38">
        <v>0</v>
      </c>
      <c s="32">
        <f>ROUND(ROUND(L231,2)*ROUND(G231,3),2)</f>
      </c>
      <c s="36" t="s">
        <v>350</v>
      </c>
      <c>
        <f>(M231*21)/100</f>
      </c>
      <c t="s">
        <v>27</v>
      </c>
    </row>
    <row r="232" spans="1:5" ht="12.75">
      <c r="A232" s="35" t="s">
        <v>58</v>
      </c>
      <c r="E232" s="39" t="s">
        <v>5</v>
      </c>
    </row>
    <row r="233" spans="1:5" ht="12.75">
      <c r="A233" s="35" t="s">
        <v>59</v>
      </c>
      <c r="E233" s="40" t="s">
        <v>1279</v>
      </c>
    </row>
    <row r="234" spans="1:5" ht="38.25">
      <c r="A234" t="s">
        <v>60</v>
      </c>
      <c r="E234" s="39" t="s">
        <v>5357</v>
      </c>
    </row>
    <row r="235" spans="1:16" ht="25.5">
      <c r="A235" t="s">
        <v>52</v>
      </c>
      <c s="34" t="s">
        <v>299</v>
      </c>
      <c s="34" t="s">
        <v>5367</v>
      </c>
      <c s="35" t="s">
        <v>5</v>
      </c>
      <c s="6" t="s">
        <v>5368</v>
      </c>
      <c s="36" t="s">
        <v>85</v>
      </c>
      <c s="37">
        <v>1</v>
      </c>
      <c s="36">
        <v>0</v>
      </c>
      <c s="36">
        <f>ROUND(G235*H235,6)</f>
      </c>
      <c r="L235" s="38">
        <v>0</v>
      </c>
      <c s="32">
        <f>ROUND(ROUND(L235,2)*ROUND(G235,3),2)</f>
      </c>
      <c s="36" t="s">
        <v>350</v>
      </c>
      <c>
        <f>(M235*21)/100</f>
      </c>
      <c t="s">
        <v>27</v>
      </c>
    </row>
    <row r="236" spans="1:5" ht="12.75">
      <c r="A236" s="35" t="s">
        <v>58</v>
      </c>
      <c r="E236" s="39" t="s">
        <v>5</v>
      </c>
    </row>
    <row r="237" spans="1:5" ht="12.75">
      <c r="A237" s="35" t="s">
        <v>59</v>
      </c>
      <c r="E237" s="40" t="s">
        <v>1279</v>
      </c>
    </row>
    <row r="238" spans="1:5" ht="51">
      <c r="A238" t="s">
        <v>60</v>
      </c>
      <c r="E238" s="39" t="s">
        <v>5369</v>
      </c>
    </row>
    <row r="239" spans="1:16" ht="25.5">
      <c r="A239" t="s">
        <v>52</v>
      </c>
      <c s="34" t="s">
        <v>303</v>
      </c>
      <c s="34" t="s">
        <v>5370</v>
      </c>
      <c s="35" t="s">
        <v>5</v>
      </c>
      <c s="6" t="s">
        <v>5371</v>
      </c>
      <c s="36" t="s">
        <v>85</v>
      </c>
      <c s="37">
        <v>1</v>
      </c>
      <c s="36">
        <v>0</v>
      </c>
      <c s="36">
        <f>ROUND(G239*H239,6)</f>
      </c>
      <c r="L239" s="38">
        <v>0</v>
      </c>
      <c s="32">
        <f>ROUND(ROUND(L239,2)*ROUND(G239,3),2)</f>
      </c>
      <c s="36" t="s">
        <v>350</v>
      </c>
      <c>
        <f>(M239*21)/100</f>
      </c>
      <c t="s">
        <v>27</v>
      </c>
    </row>
    <row r="240" spans="1:5" ht="12.75">
      <c r="A240" s="35" t="s">
        <v>58</v>
      </c>
      <c r="E240" s="39" t="s">
        <v>5</v>
      </c>
    </row>
    <row r="241" spans="1:5" ht="12.75">
      <c r="A241" s="35" t="s">
        <v>59</v>
      </c>
      <c r="E241" s="40" t="s">
        <v>1279</v>
      </c>
    </row>
    <row r="242" spans="1:5" ht="51">
      <c r="A242" t="s">
        <v>60</v>
      </c>
      <c r="E242" s="39" t="s">
        <v>5372</v>
      </c>
    </row>
    <row r="243" spans="1:16" ht="25.5">
      <c r="A243" t="s">
        <v>52</v>
      </c>
      <c s="34" t="s">
        <v>307</v>
      </c>
      <c s="34" t="s">
        <v>5373</v>
      </c>
      <c s="35" t="s">
        <v>5</v>
      </c>
      <c s="6" t="s">
        <v>5374</v>
      </c>
      <c s="36" t="s">
        <v>85</v>
      </c>
      <c s="37">
        <v>1</v>
      </c>
      <c s="36">
        <v>0</v>
      </c>
      <c s="36">
        <f>ROUND(G243*H243,6)</f>
      </c>
      <c r="L243" s="38">
        <v>0</v>
      </c>
      <c s="32">
        <f>ROUND(ROUND(L243,2)*ROUND(G243,3),2)</f>
      </c>
      <c s="36" t="s">
        <v>350</v>
      </c>
      <c>
        <f>(M243*21)/100</f>
      </c>
      <c t="s">
        <v>27</v>
      </c>
    </row>
    <row r="244" spans="1:5" ht="12.75">
      <c r="A244" s="35" t="s">
        <v>58</v>
      </c>
      <c r="E244" s="39" t="s">
        <v>5</v>
      </c>
    </row>
    <row r="245" spans="1:5" ht="12.75">
      <c r="A245" s="35" t="s">
        <v>59</v>
      </c>
      <c r="E245" s="40" t="s">
        <v>1279</v>
      </c>
    </row>
    <row r="246" spans="1:5" ht="51">
      <c r="A246" t="s">
        <v>60</v>
      </c>
      <c r="E246" s="39" t="s">
        <v>5375</v>
      </c>
    </row>
    <row r="247" spans="1:16" ht="25.5">
      <c r="A247" t="s">
        <v>52</v>
      </c>
      <c s="34" t="s">
        <v>313</v>
      </c>
      <c s="34" t="s">
        <v>5376</v>
      </c>
      <c s="35" t="s">
        <v>5</v>
      </c>
      <c s="6" t="s">
        <v>5377</v>
      </c>
      <c s="36" t="s">
        <v>85</v>
      </c>
      <c s="37">
        <v>2</v>
      </c>
      <c s="36">
        <v>0</v>
      </c>
      <c s="36">
        <f>ROUND(G247*H247,6)</f>
      </c>
      <c r="L247" s="38">
        <v>0</v>
      </c>
      <c s="32">
        <f>ROUND(ROUND(L247,2)*ROUND(G247,3),2)</f>
      </c>
      <c s="36" t="s">
        <v>350</v>
      </c>
      <c>
        <f>(M247*21)/100</f>
      </c>
      <c t="s">
        <v>27</v>
      </c>
    </row>
    <row r="248" spans="1:5" ht="12.75">
      <c r="A248" s="35" t="s">
        <v>58</v>
      </c>
      <c r="E248" s="39" t="s">
        <v>5</v>
      </c>
    </row>
    <row r="249" spans="1:5" ht="12.75">
      <c r="A249" s="35" t="s">
        <v>59</v>
      </c>
      <c r="E249" s="40" t="s">
        <v>1279</v>
      </c>
    </row>
    <row r="250" spans="1:5" ht="38.25">
      <c r="A250" t="s">
        <v>60</v>
      </c>
      <c r="E250" s="39" t="s">
        <v>4303</v>
      </c>
    </row>
    <row r="251" spans="1:16" ht="25.5">
      <c r="A251" t="s">
        <v>52</v>
      </c>
      <c s="34" t="s">
        <v>317</v>
      </c>
      <c s="34" t="s">
        <v>5378</v>
      </c>
      <c s="35" t="s">
        <v>5</v>
      </c>
      <c s="6" t="s">
        <v>5379</v>
      </c>
      <c s="36" t="s">
        <v>85</v>
      </c>
      <c s="37">
        <v>1</v>
      </c>
      <c s="36">
        <v>0</v>
      </c>
      <c s="36">
        <f>ROUND(G251*H251,6)</f>
      </c>
      <c r="L251" s="38">
        <v>0</v>
      </c>
      <c s="32">
        <f>ROUND(ROUND(L251,2)*ROUND(G251,3),2)</f>
      </c>
      <c s="36" t="s">
        <v>350</v>
      </c>
      <c>
        <f>(M251*21)/100</f>
      </c>
      <c t="s">
        <v>27</v>
      </c>
    </row>
    <row r="252" spans="1:5" ht="12.75">
      <c r="A252" s="35" t="s">
        <v>58</v>
      </c>
      <c r="E252" s="39" t="s">
        <v>5</v>
      </c>
    </row>
    <row r="253" spans="1:5" ht="12.75">
      <c r="A253" s="35" t="s">
        <v>59</v>
      </c>
      <c r="E253" s="40" t="s">
        <v>1279</v>
      </c>
    </row>
    <row r="254" spans="1:5" ht="38.25">
      <c r="A254" t="s">
        <v>60</v>
      </c>
      <c r="E254" s="39" t="s">
        <v>5380</v>
      </c>
    </row>
    <row r="255" spans="1:16" ht="25.5">
      <c r="A255" t="s">
        <v>52</v>
      </c>
      <c s="34" t="s">
        <v>321</v>
      </c>
      <c s="34" t="s">
        <v>5381</v>
      </c>
      <c s="35" t="s">
        <v>5</v>
      </c>
      <c s="6" t="s">
        <v>5382</v>
      </c>
      <c s="36" t="s">
        <v>85</v>
      </c>
      <c s="37">
        <v>2</v>
      </c>
      <c s="36">
        <v>0</v>
      </c>
      <c s="36">
        <f>ROUND(G255*H255,6)</f>
      </c>
      <c r="L255" s="38">
        <v>0</v>
      </c>
      <c s="32">
        <f>ROUND(ROUND(L255,2)*ROUND(G255,3),2)</f>
      </c>
      <c s="36" t="s">
        <v>350</v>
      </c>
      <c>
        <f>(M255*21)/100</f>
      </c>
      <c t="s">
        <v>27</v>
      </c>
    </row>
    <row r="256" spans="1:5" ht="12.75">
      <c r="A256" s="35" t="s">
        <v>58</v>
      </c>
      <c r="E256" s="39" t="s">
        <v>5</v>
      </c>
    </row>
    <row r="257" spans="1:5" ht="12.75">
      <c r="A257" s="35" t="s">
        <v>59</v>
      </c>
      <c r="E257" s="40" t="s">
        <v>1279</v>
      </c>
    </row>
    <row r="258" spans="1:5" ht="38.25">
      <c r="A258" t="s">
        <v>60</v>
      </c>
      <c r="E258" s="39" t="s">
        <v>5380</v>
      </c>
    </row>
    <row r="259" spans="1:16" ht="25.5">
      <c r="A259" t="s">
        <v>52</v>
      </c>
      <c s="34" t="s">
        <v>325</v>
      </c>
      <c s="34" t="s">
        <v>5383</v>
      </c>
      <c s="35" t="s">
        <v>5</v>
      </c>
      <c s="6" t="s">
        <v>5384</v>
      </c>
      <c s="36" t="s">
        <v>85</v>
      </c>
      <c s="37">
        <v>2</v>
      </c>
      <c s="36">
        <v>0</v>
      </c>
      <c s="36">
        <f>ROUND(G259*H259,6)</f>
      </c>
      <c r="L259" s="38">
        <v>0</v>
      </c>
      <c s="32">
        <f>ROUND(ROUND(L259,2)*ROUND(G259,3),2)</f>
      </c>
      <c s="36" t="s">
        <v>350</v>
      </c>
      <c>
        <f>(M259*21)/100</f>
      </c>
      <c t="s">
        <v>27</v>
      </c>
    </row>
    <row r="260" spans="1:5" ht="12.75">
      <c r="A260" s="35" t="s">
        <v>58</v>
      </c>
      <c r="E260" s="39" t="s">
        <v>5</v>
      </c>
    </row>
    <row r="261" spans="1:5" ht="12.75">
      <c r="A261" s="35" t="s">
        <v>59</v>
      </c>
      <c r="E261" s="40" t="s">
        <v>1279</v>
      </c>
    </row>
    <row r="262" spans="1:5" ht="38.25">
      <c r="A262" t="s">
        <v>60</v>
      </c>
      <c r="E262" s="39" t="s">
        <v>5380</v>
      </c>
    </row>
    <row r="263" spans="1:16" ht="25.5">
      <c r="A263" t="s">
        <v>52</v>
      </c>
      <c s="34" t="s">
        <v>329</v>
      </c>
      <c s="34" t="s">
        <v>5385</v>
      </c>
      <c s="35" t="s">
        <v>5</v>
      </c>
      <c s="6" t="s">
        <v>5386</v>
      </c>
      <c s="36" t="s">
        <v>85</v>
      </c>
      <c s="37">
        <v>2</v>
      </c>
      <c s="36">
        <v>0</v>
      </c>
      <c s="36">
        <f>ROUND(G263*H263,6)</f>
      </c>
      <c r="L263" s="38">
        <v>0</v>
      </c>
      <c s="32">
        <f>ROUND(ROUND(L263,2)*ROUND(G263,3),2)</f>
      </c>
      <c s="36" t="s">
        <v>350</v>
      </c>
      <c>
        <f>(M263*21)/100</f>
      </c>
      <c t="s">
        <v>27</v>
      </c>
    </row>
    <row r="264" spans="1:5" ht="12.75">
      <c r="A264" s="35" t="s">
        <v>58</v>
      </c>
      <c r="E264" s="39" t="s">
        <v>5</v>
      </c>
    </row>
    <row r="265" spans="1:5" ht="12.75">
      <c r="A265" s="35" t="s">
        <v>59</v>
      </c>
      <c r="E265" s="40" t="s">
        <v>1279</v>
      </c>
    </row>
    <row r="266" spans="1:5" ht="38.25">
      <c r="A266" t="s">
        <v>60</v>
      </c>
      <c r="E266" s="39" t="s">
        <v>5387</v>
      </c>
    </row>
    <row r="267" spans="1:16" ht="12.75">
      <c r="A267" t="s">
        <v>52</v>
      </c>
      <c s="34" t="s">
        <v>333</v>
      </c>
      <c s="34" t="s">
        <v>5388</v>
      </c>
      <c s="35" t="s">
        <v>5</v>
      </c>
      <c s="6" t="s">
        <v>5389</v>
      </c>
      <c s="36" t="s">
        <v>85</v>
      </c>
      <c s="37">
        <v>16</v>
      </c>
      <c s="36">
        <v>0</v>
      </c>
      <c s="36">
        <f>ROUND(G267*H267,6)</f>
      </c>
      <c r="L267" s="38">
        <v>0</v>
      </c>
      <c s="32">
        <f>ROUND(ROUND(L267,2)*ROUND(G267,3),2)</f>
      </c>
      <c s="36" t="s">
        <v>350</v>
      </c>
      <c>
        <f>(M267*21)/100</f>
      </c>
      <c t="s">
        <v>27</v>
      </c>
    </row>
    <row r="268" spans="1:5" ht="12.75">
      <c r="A268" s="35" t="s">
        <v>58</v>
      </c>
      <c r="E268" s="39" t="s">
        <v>5</v>
      </c>
    </row>
    <row r="269" spans="1:5" ht="12.75">
      <c r="A269" s="35" t="s">
        <v>59</v>
      </c>
      <c r="E269" s="40" t="s">
        <v>1279</v>
      </c>
    </row>
    <row r="270" spans="1:5" ht="63.75">
      <c r="A270" t="s">
        <v>60</v>
      </c>
      <c r="E270" s="39" t="s">
        <v>2042</v>
      </c>
    </row>
    <row r="271" spans="1:16" ht="12.75">
      <c r="A271" t="s">
        <v>52</v>
      </c>
      <c s="34" t="s">
        <v>163</v>
      </c>
      <c s="34" t="s">
        <v>5390</v>
      </c>
      <c s="35" t="s">
        <v>5</v>
      </c>
      <c s="6" t="s">
        <v>5391</v>
      </c>
      <c s="36" t="s">
        <v>85</v>
      </c>
      <c s="37">
        <v>1</v>
      </c>
      <c s="36">
        <v>0</v>
      </c>
      <c s="36">
        <f>ROUND(G271*H271,6)</f>
      </c>
      <c r="L271" s="38">
        <v>0</v>
      </c>
      <c s="32">
        <f>ROUND(ROUND(L271,2)*ROUND(G271,3),2)</f>
      </c>
      <c s="36" t="s">
        <v>350</v>
      </c>
      <c>
        <f>(M271*21)/100</f>
      </c>
      <c t="s">
        <v>27</v>
      </c>
    </row>
    <row r="272" spans="1:5" ht="12.75">
      <c r="A272" s="35" t="s">
        <v>58</v>
      </c>
      <c r="E272" s="39" t="s">
        <v>5</v>
      </c>
    </row>
    <row r="273" spans="1:5" ht="12.75">
      <c r="A273" s="35" t="s">
        <v>59</v>
      </c>
      <c r="E273" s="40" t="s">
        <v>1279</v>
      </c>
    </row>
    <row r="274" spans="1:5" ht="63.75">
      <c r="A274" t="s">
        <v>60</v>
      </c>
      <c r="E274" s="39" t="s">
        <v>2042</v>
      </c>
    </row>
    <row r="275" spans="1:16" ht="12.75">
      <c r="A275" t="s">
        <v>52</v>
      </c>
      <c s="34" t="s">
        <v>167</v>
      </c>
      <c s="34" t="s">
        <v>5392</v>
      </c>
      <c s="35" t="s">
        <v>5</v>
      </c>
      <c s="6" t="s">
        <v>5393</v>
      </c>
      <c s="36" t="s">
        <v>85</v>
      </c>
      <c s="37">
        <v>4</v>
      </c>
      <c s="36">
        <v>0</v>
      </c>
      <c s="36">
        <f>ROUND(G275*H275,6)</f>
      </c>
      <c r="L275" s="38">
        <v>0</v>
      </c>
      <c s="32">
        <f>ROUND(ROUND(L275,2)*ROUND(G275,3),2)</f>
      </c>
      <c s="36" t="s">
        <v>350</v>
      </c>
      <c>
        <f>(M275*21)/100</f>
      </c>
      <c t="s">
        <v>27</v>
      </c>
    </row>
    <row r="276" spans="1:5" ht="12.75">
      <c r="A276" s="35" t="s">
        <v>58</v>
      </c>
      <c r="E276" s="39" t="s">
        <v>5</v>
      </c>
    </row>
    <row r="277" spans="1:5" ht="12.75">
      <c r="A277" s="35" t="s">
        <v>59</v>
      </c>
      <c r="E277" s="40" t="s">
        <v>1279</v>
      </c>
    </row>
    <row r="278" spans="1:5" ht="63.75">
      <c r="A278" t="s">
        <v>60</v>
      </c>
      <c r="E278" s="39" t="s">
        <v>2042</v>
      </c>
    </row>
    <row r="279" spans="1:13" ht="12.75">
      <c r="A279" t="s">
        <v>49</v>
      </c>
      <c r="C279" s="31" t="s">
        <v>1347</v>
      </c>
      <c r="E279" s="33" t="s">
        <v>1348</v>
      </c>
      <c r="J279" s="32">
        <f>0</f>
      </c>
      <c s="32">
        <f>0</f>
      </c>
      <c s="32">
        <f>0+L280+L284+L288+L292+L296+L300+L304+L308+L312+L316+L320+L324</f>
      </c>
      <c s="32">
        <f>0+M280+M284+M288+M292+M296+M300+M304+M308+M312+M316+M320+M324</f>
      </c>
    </row>
    <row r="280" spans="1:16" ht="12.75">
      <c r="A280" t="s">
        <v>52</v>
      </c>
      <c s="34" t="s">
        <v>369</v>
      </c>
      <c s="34" t="s">
        <v>1349</v>
      </c>
      <c s="35" t="s">
        <v>5</v>
      </c>
      <c s="6" t="s">
        <v>1350</v>
      </c>
      <c s="36" t="s">
        <v>85</v>
      </c>
      <c s="37">
        <v>7</v>
      </c>
      <c s="36">
        <v>0</v>
      </c>
      <c s="36">
        <f>ROUND(G280*H280,6)</f>
      </c>
      <c r="L280" s="38">
        <v>0</v>
      </c>
      <c s="32">
        <f>ROUND(ROUND(L280,2)*ROUND(G280,3),2)</f>
      </c>
      <c s="36" t="s">
        <v>350</v>
      </c>
      <c>
        <f>(M280*21)/100</f>
      </c>
      <c t="s">
        <v>27</v>
      </c>
    </row>
    <row r="281" spans="1:5" ht="12.75">
      <c r="A281" s="35" t="s">
        <v>58</v>
      </c>
      <c r="E281" s="39" t="s">
        <v>5</v>
      </c>
    </row>
    <row r="282" spans="1:5" ht="12.75">
      <c r="A282" s="35" t="s">
        <v>59</v>
      </c>
      <c r="E282" s="40" t="s">
        <v>1279</v>
      </c>
    </row>
    <row r="283" spans="1:5" ht="51">
      <c r="A283" t="s">
        <v>60</v>
      </c>
      <c r="E283" s="39" t="s">
        <v>1351</v>
      </c>
    </row>
    <row r="284" spans="1:16" ht="25.5">
      <c r="A284" t="s">
        <v>52</v>
      </c>
      <c s="34" t="s">
        <v>376</v>
      </c>
      <c s="34" t="s">
        <v>1352</v>
      </c>
      <c s="35" t="s">
        <v>5</v>
      </c>
      <c s="6" t="s">
        <v>1353</v>
      </c>
      <c s="36" t="s">
        <v>85</v>
      </c>
      <c s="37">
        <v>1</v>
      </c>
      <c s="36">
        <v>0</v>
      </c>
      <c s="36">
        <f>ROUND(G284*H284,6)</f>
      </c>
      <c r="L284" s="38">
        <v>0</v>
      </c>
      <c s="32">
        <f>ROUND(ROUND(L284,2)*ROUND(G284,3),2)</f>
      </c>
      <c s="36" t="s">
        <v>350</v>
      </c>
      <c>
        <f>(M284*21)/100</f>
      </c>
      <c t="s">
        <v>27</v>
      </c>
    </row>
    <row r="285" spans="1:5" ht="12.75">
      <c r="A285" s="35" t="s">
        <v>58</v>
      </c>
      <c r="E285" s="39" t="s">
        <v>5</v>
      </c>
    </row>
    <row r="286" spans="1:5" ht="12.75">
      <c r="A286" s="35" t="s">
        <v>59</v>
      </c>
      <c r="E286" s="40" t="s">
        <v>1279</v>
      </c>
    </row>
    <row r="287" spans="1:5" ht="63.75">
      <c r="A287" t="s">
        <v>60</v>
      </c>
      <c r="E287" s="39" t="s">
        <v>1354</v>
      </c>
    </row>
    <row r="288" spans="1:16" ht="38.25">
      <c r="A288" t="s">
        <v>52</v>
      </c>
      <c s="34" t="s">
        <v>380</v>
      </c>
      <c s="34" t="s">
        <v>1355</v>
      </c>
      <c s="35" t="s">
        <v>5</v>
      </c>
      <c s="6" t="s">
        <v>1356</v>
      </c>
      <c s="36" t="s">
        <v>85</v>
      </c>
      <c s="37">
        <v>9</v>
      </c>
      <c s="36">
        <v>0</v>
      </c>
      <c s="36">
        <f>ROUND(G288*H288,6)</f>
      </c>
      <c r="L288" s="38">
        <v>0</v>
      </c>
      <c s="32">
        <f>ROUND(ROUND(L288,2)*ROUND(G288,3),2)</f>
      </c>
      <c s="36" t="s">
        <v>350</v>
      </c>
      <c>
        <f>(M288*21)/100</f>
      </c>
      <c t="s">
        <v>27</v>
      </c>
    </row>
    <row r="289" spans="1:5" ht="12.75">
      <c r="A289" s="35" t="s">
        <v>58</v>
      </c>
      <c r="E289" s="39" t="s">
        <v>5</v>
      </c>
    </row>
    <row r="290" spans="1:5" ht="12.75">
      <c r="A290" s="35" t="s">
        <v>59</v>
      </c>
      <c r="E290" s="40" t="s">
        <v>1279</v>
      </c>
    </row>
    <row r="291" spans="1:5" ht="63.75">
      <c r="A291" t="s">
        <v>60</v>
      </c>
      <c r="E291" s="39" t="s">
        <v>1354</v>
      </c>
    </row>
    <row r="292" spans="1:16" ht="25.5">
      <c r="A292" t="s">
        <v>52</v>
      </c>
      <c s="34" t="s">
        <v>384</v>
      </c>
      <c s="34" t="s">
        <v>1136</v>
      </c>
      <c s="35" t="s">
        <v>5</v>
      </c>
      <c s="6" t="s">
        <v>1137</v>
      </c>
      <c s="36" t="s">
        <v>85</v>
      </c>
      <c s="37">
        <v>1</v>
      </c>
      <c s="36">
        <v>0</v>
      </c>
      <c s="36">
        <f>ROUND(G292*H292,6)</f>
      </c>
      <c r="L292" s="38">
        <v>0</v>
      </c>
      <c s="32">
        <f>ROUND(ROUND(L292,2)*ROUND(G292,3),2)</f>
      </c>
      <c s="36" t="s">
        <v>350</v>
      </c>
      <c>
        <f>(M292*21)/100</f>
      </c>
      <c t="s">
        <v>27</v>
      </c>
    </row>
    <row r="293" spans="1:5" ht="12.75">
      <c r="A293" s="35" t="s">
        <v>58</v>
      </c>
      <c r="E293" s="39" t="s">
        <v>5</v>
      </c>
    </row>
    <row r="294" spans="1:5" ht="12.75">
      <c r="A294" s="35" t="s">
        <v>59</v>
      </c>
      <c r="E294" s="40" t="s">
        <v>1279</v>
      </c>
    </row>
    <row r="295" spans="1:5" ht="38.25">
      <c r="A295" t="s">
        <v>60</v>
      </c>
      <c r="E295" s="39" t="s">
        <v>1357</v>
      </c>
    </row>
    <row r="296" spans="1:16" ht="12.75">
      <c r="A296" t="s">
        <v>52</v>
      </c>
      <c s="34" t="s">
        <v>108</v>
      </c>
      <c s="34" t="s">
        <v>1358</v>
      </c>
      <c s="35" t="s">
        <v>5</v>
      </c>
      <c s="6" t="s">
        <v>1359</v>
      </c>
      <c s="36" t="s">
        <v>85</v>
      </c>
      <c s="37">
        <v>31</v>
      </c>
      <c s="36">
        <v>0</v>
      </c>
      <c s="36">
        <f>ROUND(G296*H296,6)</f>
      </c>
      <c r="L296" s="38">
        <v>0</v>
      </c>
      <c s="32">
        <f>ROUND(ROUND(L296,2)*ROUND(G296,3),2)</f>
      </c>
      <c s="36" t="s">
        <v>350</v>
      </c>
      <c>
        <f>(M296*21)/100</f>
      </c>
      <c t="s">
        <v>27</v>
      </c>
    </row>
    <row r="297" spans="1:5" ht="12.75">
      <c r="A297" s="35" t="s">
        <v>58</v>
      </c>
      <c r="E297" s="39" t="s">
        <v>5</v>
      </c>
    </row>
    <row r="298" spans="1:5" ht="12.75">
      <c r="A298" s="35" t="s">
        <v>59</v>
      </c>
      <c r="E298" s="40" t="s">
        <v>1279</v>
      </c>
    </row>
    <row r="299" spans="1:5" ht="38.25">
      <c r="A299" t="s">
        <v>60</v>
      </c>
      <c r="E299" s="39" t="s">
        <v>1360</v>
      </c>
    </row>
    <row r="300" spans="1:16" ht="12.75">
      <c r="A300" t="s">
        <v>52</v>
      </c>
      <c s="34" t="s">
        <v>392</v>
      </c>
      <c s="34" t="s">
        <v>1361</v>
      </c>
      <c s="35" t="s">
        <v>5</v>
      </c>
      <c s="6" t="s">
        <v>1362</v>
      </c>
      <c s="36" t="s">
        <v>85</v>
      </c>
      <c s="37">
        <v>2</v>
      </c>
      <c s="36">
        <v>0</v>
      </c>
      <c s="36">
        <f>ROUND(G300*H300,6)</f>
      </c>
      <c r="L300" s="38">
        <v>0</v>
      </c>
      <c s="32">
        <f>ROUND(ROUND(L300,2)*ROUND(G300,3),2)</f>
      </c>
      <c s="36" t="s">
        <v>350</v>
      </c>
      <c>
        <f>(M300*21)/100</f>
      </c>
      <c t="s">
        <v>27</v>
      </c>
    </row>
    <row r="301" spans="1:5" ht="12.75">
      <c r="A301" s="35" t="s">
        <v>58</v>
      </c>
      <c r="E301" s="39" t="s">
        <v>5</v>
      </c>
    </row>
    <row r="302" spans="1:5" ht="12.75">
      <c r="A302" s="35" t="s">
        <v>59</v>
      </c>
      <c r="E302" s="40" t="s">
        <v>1279</v>
      </c>
    </row>
    <row r="303" spans="1:5" ht="38.25">
      <c r="A303" t="s">
        <v>60</v>
      </c>
      <c r="E303" s="39" t="s">
        <v>1360</v>
      </c>
    </row>
    <row r="304" spans="1:16" ht="12.75">
      <c r="A304" t="s">
        <v>52</v>
      </c>
      <c s="34" t="s">
        <v>396</v>
      </c>
      <c s="34" t="s">
        <v>4325</v>
      </c>
      <c s="35" t="s">
        <v>5</v>
      </c>
      <c s="6" t="s">
        <v>4326</v>
      </c>
      <c s="36" t="s">
        <v>85</v>
      </c>
      <c s="37">
        <v>1</v>
      </c>
      <c s="36">
        <v>0</v>
      </c>
      <c s="36">
        <f>ROUND(G304*H304,6)</f>
      </c>
      <c r="L304" s="38">
        <v>0</v>
      </c>
      <c s="32">
        <f>ROUND(ROUND(L304,2)*ROUND(G304,3),2)</f>
      </c>
      <c s="36" t="s">
        <v>350</v>
      </c>
      <c>
        <f>(M304*21)/100</f>
      </c>
      <c t="s">
        <v>27</v>
      </c>
    </row>
    <row r="305" spans="1:5" ht="12.75">
      <c r="A305" s="35" t="s">
        <v>58</v>
      </c>
      <c r="E305" s="39" t="s">
        <v>5</v>
      </c>
    </row>
    <row r="306" spans="1:5" ht="12.75">
      <c r="A306" s="35" t="s">
        <v>59</v>
      </c>
      <c r="E306" s="40" t="s">
        <v>1279</v>
      </c>
    </row>
    <row r="307" spans="1:5" ht="38.25">
      <c r="A307" t="s">
        <v>60</v>
      </c>
      <c r="E307" s="39" t="s">
        <v>1365</v>
      </c>
    </row>
    <row r="308" spans="1:16" ht="12.75">
      <c r="A308" t="s">
        <v>52</v>
      </c>
      <c s="34" t="s">
        <v>171</v>
      </c>
      <c s="34" t="s">
        <v>1366</v>
      </c>
      <c s="35" t="s">
        <v>5</v>
      </c>
      <c s="6" t="s">
        <v>1367</v>
      </c>
      <c s="36" t="s">
        <v>310</v>
      </c>
      <c s="37">
        <v>48</v>
      </c>
      <c s="36">
        <v>0</v>
      </c>
      <c s="36">
        <f>ROUND(G308*H308,6)</f>
      </c>
      <c r="L308" s="38">
        <v>0</v>
      </c>
      <c s="32">
        <f>ROUND(ROUND(L308,2)*ROUND(G308,3),2)</f>
      </c>
      <c s="36" t="s">
        <v>350</v>
      </c>
      <c>
        <f>(M308*21)/100</f>
      </c>
      <c t="s">
        <v>27</v>
      </c>
    </row>
    <row r="309" spans="1:5" ht="12.75">
      <c r="A309" s="35" t="s">
        <v>58</v>
      </c>
      <c r="E309" s="39" t="s">
        <v>5</v>
      </c>
    </row>
    <row r="310" spans="1:5" ht="12.75">
      <c r="A310" s="35" t="s">
        <v>59</v>
      </c>
      <c r="E310" s="40" t="s">
        <v>1279</v>
      </c>
    </row>
    <row r="311" spans="1:5" ht="38.25">
      <c r="A311" t="s">
        <v>60</v>
      </c>
      <c r="E311" s="39" t="s">
        <v>1368</v>
      </c>
    </row>
    <row r="312" spans="1:16" ht="12.75">
      <c r="A312" t="s">
        <v>52</v>
      </c>
      <c s="34" t="s">
        <v>337</v>
      </c>
      <c s="34" t="s">
        <v>2097</v>
      </c>
      <c s="35" t="s">
        <v>5</v>
      </c>
      <c s="6" t="s">
        <v>2098</v>
      </c>
      <c s="36" t="s">
        <v>310</v>
      </c>
      <c s="37">
        <v>6</v>
      </c>
      <c s="36">
        <v>0</v>
      </c>
      <c s="36">
        <f>ROUND(G312*H312,6)</f>
      </c>
      <c r="L312" s="38">
        <v>0</v>
      </c>
      <c s="32">
        <f>ROUND(ROUND(L312,2)*ROUND(G312,3),2)</f>
      </c>
      <c s="36" t="s">
        <v>350</v>
      </c>
      <c>
        <f>(M312*21)/100</f>
      </c>
      <c t="s">
        <v>27</v>
      </c>
    </row>
    <row r="313" spans="1:5" ht="12.75">
      <c r="A313" s="35" t="s">
        <v>58</v>
      </c>
      <c r="E313" s="39" t="s">
        <v>5</v>
      </c>
    </row>
    <row r="314" spans="1:5" ht="12.75">
      <c r="A314" s="35" t="s">
        <v>59</v>
      </c>
      <c r="E314" s="40" t="s">
        <v>1279</v>
      </c>
    </row>
    <row r="315" spans="1:5" ht="51">
      <c r="A315" t="s">
        <v>60</v>
      </c>
      <c r="E315" s="39" t="s">
        <v>2099</v>
      </c>
    </row>
    <row r="316" spans="1:16" ht="12.75">
      <c r="A316" t="s">
        <v>52</v>
      </c>
      <c s="34" t="s">
        <v>179</v>
      </c>
      <c s="34" t="s">
        <v>1138</v>
      </c>
      <c s="35" t="s">
        <v>5</v>
      </c>
      <c s="6" t="s">
        <v>1139</v>
      </c>
      <c s="36" t="s">
        <v>310</v>
      </c>
      <c s="37">
        <v>10</v>
      </c>
      <c s="36">
        <v>0</v>
      </c>
      <c s="36">
        <f>ROUND(G316*H316,6)</f>
      </c>
      <c r="L316" s="38">
        <v>0</v>
      </c>
      <c s="32">
        <f>ROUND(ROUND(L316,2)*ROUND(G316,3),2)</f>
      </c>
      <c s="36" t="s">
        <v>350</v>
      </c>
      <c>
        <f>(M316*21)/100</f>
      </c>
      <c t="s">
        <v>27</v>
      </c>
    </row>
    <row r="317" spans="1:5" ht="12.75">
      <c r="A317" s="35" t="s">
        <v>58</v>
      </c>
      <c r="E317" s="39" t="s">
        <v>5</v>
      </c>
    </row>
    <row r="318" spans="1:5" ht="12.75">
      <c r="A318" s="35" t="s">
        <v>59</v>
      </c>
      <c r="E318" s="40" t="s">
        <v>1279</v>
      </c>
    </row>
    <row r="319" spans="1:5" ht="38.25">
      <c r="A319" t="s">
        <v>60</v>
      </c>
      <c r="E319" s="39" t="s">
        <v>1369</v>
      </c>
    </row>
    <row r="320" spans="1:16" ht="12.75">
      <c r="A320" t="s">
        <v>52</v>
      </c>
      <c s="34" t="s">
        <v>343</v>
      </c>
      <c s="34" t="s">
        <v>1142</v>
      </c>
      <c s="35" t="s">
        <v>5</v>
      </c>
      <c s="6" t="s">
        <v>1143</v>
      </c>
      <c s="36" t="s">
        <v>310</v>
      </c>
      <c s="37">
        <v>24</v>
      </c>
      <c s="36">
        <v>0</v>
      </c>
      <c s="36">
        <f>ROUND(G320*H320,6)</f>
      </c>
      <c r="L320" s="38">
        <v>0</v>
      </c>
      <c s="32">
        <f>ROUND(ROUND(L320,2)*ROUND(G320,3),2)</f>
      </c>
      <c s="36" t="s">
        <v>350</v>
      </c>
      <c>
        <f>(M320*21)/100</f>
      </c>
      <c t="s">
        <v>27</v>
      </c>
    </row>
    <row r="321" spans="1:5" ht="12.75">
      <c r="A321" s="35" t="s">
        <v>58</v>
      </c>
      <c r="E321" s="39" t="s">
        <v>5</v>
      </c>
    </row>
    <row r="322" spans="1:5" ht="12.75">
      <c r="A322" s="35" t="s">
        <v>59</v>
      </c>
      <c r="E322" s="40" t="s">
        <v>1279</v>
      </c>
    </row>
    <row r="323" spans="1:5" ht="38.25">
      <c r="A323" t="s">
        <v>60</v>
      </c>
      <c r="E323" s="39" t="s">
        <v>1371</v>
      </c>
    </row>
    <row r="324" spans="1:16" ht="25.5">
      <c r="A324" t="s">
        <v>52</v>
      </c>
      <c s="34" t="s">
        <v>346</v>
      </c>
      <c s="34" t="s">
        <v>5394</v>
      </c>
      <c s="35" t="s">
        <v>5</v>
      </c>
      <c s="6" t="s">
        <v>5395</v>
      </c>
      <c s="36" t="s">
        <v>310</v>
      </c>
      <c s="37">
        <v>36</v>
      </c>
      <c s="36">
        <v>0</v>
      </c>
      <c s="36">
        <f>ROUND(G324*H324,6)</f>
      </c>
      <c r="L324" s="38">
        <v>0</v>
      </c>
      <c s="32">
        <f>ROUND(ROUND(L324,2)*ROUND(G324,3),2)</f>
      </c>
      <c s="36" t="s">
        <v>350</v>
      </c>
      <c>
        <f>(M324*21)/100</f>
      </c>
      <c t="s">
        <v>27</v>
      </c>
    </row>
    <row r="325" spans="1:5" ht="12.75">
      <c r="A325" s="35" t="s">
        <v>58</v>
      </c>
      <c r="E325" s="39" t="s">
        <v>5</v>
      </c>
    </row>
    <row r="326" spans="1:5" ht="12.75">
      <c r="A326" s="35" t="s">
        <v>59</v>
      </c>
      <c r="E326" s="40" t="s">
        <v>1279</v>
      </c>
    </row>
    <row r="327" spans="1:5" ht="89.25">
      <c r="A327" t="s">
        <v>60</v>
      </c>
      <c r="E327" s="39" t="s">
        <v>5396</v>
      </c>
    </row>
    <row r="328" spans="1:13" ht="12.75">
      <c r="A328" t="s">
        <v>49</v>
      </c>
      <c r="C328" s="31" t="s">
        <v>1372</v>
      </c>
      <c r="E328" s="33" t="s">
        <v>1373</v>
      </c>
      <c r="J328" s="32">
        <f>0</f>
      </c>
      <c s="32">
        <f>0</f>
      </c>
      <c s="32">
        <f>0+L329+L333</f>
      </c>
      <c s="32">
        <f>0+M329+M333</f>
      </c>
    </row>
    <row r="329" spans="1:16" ht="12.75">
      <c r="A329" t="s">
        <v>52</v>
      </c>
      <c s="34" t="s">
        <v>352</v>
      </c>
      <c s="34" t="s">
        <v>5397</v>
      </c>
      <c s="35" t="s">
        <v>5</v>
      </c>
      <c s="6" t="s">
        <v>5398</v>
      </c>
      <c s="36" t="s">
        <v>85</v>
      </c>
      <c s="37">
        <v>10</v>
      </c>
      <c s="36">
        <v>0</v>
      </c>
      <c s="36">
        <f>ROUND(G329*H329,6)</f>
      </c>
      <c r="L329" s="38">
        <v>0</v>
      </c>
      <c s="32">
        <f>ROUND(ROUND(L329,2)*ROUND(G329,3),2)</f>
      </c>
      <c s="36" t="s">
        <v>350</v>
      </c>
      <c>
        <f>(M329*21)/100</f>
      </c>
      <c t="s">
        <v>27</v>
      </c>
    </row>
    <row r="330" spans="1:5" ht="12.75">
      <c r="A330" s="35" t="s">
        <v>58</v>
      </c>
      <c r="E330" s="39" t="s">
        <v>5</v>
      </c>
    </row>
    <row r="331" spans="1:5" ht="12.75">
      <c r="A331" s="35" t="s">
        <v>59</v>
      </c>
      <c r="E331" s="40" t="s">
        <v>1279</v>
      </c>
    </row>
    <row r="332" spans="1:5" ht="76.5">
      <c r="A332" t="s">
        <v>60</v>
      </c>
      <c r="E332" s="39" t="s">
        <v>5399</v>
      </c>
    </row>
    <row r="333" spans="1:16" ht="12.75">
      <c r="A333" t="s">
        <v>52</v>
      </c>
      <c s="34" t="s">
        <v>175</v>
      </c>
      <c s="34" t="s">
        <v>5400</v>
      </c>
      <c s="35" t="s">
        <v>5</v>
      </c>
      <c s="6" t="s">
        <v>5401</v>
      </c>
      <c s="36" t="s">
        <v>85</v>
      </c>
      <c s="37">
        <v>129</v>
      </c>
      <c s="36">
        <v>0</v>
      </c>
      <c s="36">
        <f>ROUND(G333*H333,6)</f>
      </c>
      <c r="L333" s="38">
        <v>0</v>
      </c>
      <c s="32">
        <f>ROUND(ROUND(L333,2)*ROUND(G333,3),2)</f>
      </c>
      <c s="36" t="s">
        <v>350</v>
      </c>
      <c>
        <f>(M333*21)/100</f>
      </c>
      <c t="s">
        <v>27</v>
      </c>
    </row>
    <row r="334" spans="1:5" ht="12.75">
      <c r="A334" s="35" t="s">
        <v>58</v>
      </c>
      <c r="E334" s="39" t="s">
        <v>5</v>
      </c>
    </row>
    <row r="335" spans="1:5" ht="12.75">
      <c r="A335" s="35" t="s">
        <v>59</v>
      </c>
      <c r="E335" s="40" t="s">
        <v>1279</v>
      </c>
    </row>
    <row r="336" spans="1:5" ht="38.25">
      <c r="A336" t="s">
        <v>60</v>
      </c>
      <c r="E336" s="39" t="s">
        <v>5402</v>
      </c>
    </row>
    <row r="337" spans="1:13" ht="12.75">
      <c r="A337" t="s">
        <v>49</v>
      </c>
      <c r="C337" s="31" t="s">
        <v>122</v>
      </c>
      <c r="E337" s="33" t="s">
        <v>1611</v>
      </c>
      <c r="J337" s="32">
        <f>0</f>
      </c>
      <c s="32">
        <f>0</f>
      </c>
      <c s="32">
        <f>0+L338</f>
      </c>
      <c s="32">
        <f>0+M338</f>
      </c>
    </row>
    <row r="338" spans="1:16" ht="12.75">
      <c r="A338" t="s">
        <v>52</v>
      </c>
      <c s="34" t="s">
        <v>356</v>
      </c>
      <c s="34" t="s">
        <v>2024</v>
      </c>
      <c s="35" t="s">
        <v>5</v>
      </c>
      <c s="6" t="s">
        <v>2025</v>
      </c>
      <c s="36" t="s">
        <v>56</v>
      </c>
      <c s="37">
        <v>23</v>
      </c>
      <c s="36">
        <v>0</v>
      </c>
      <c s="36">
        <f>ROUND(G338*H338,6)</f>
      </c>
      <c r="L338" s="38">
        <v>0</v>
      </c>
      <c s="32">
        <f>ROUND(ROUND(L338,2)*ROUND(G338,3),2)</f>
      </c>
      <c s="36" t="s">
        <v>350</v>
      </c>
      <c>
        <f>(M338*21)/100</f>
      </c>
      <c t="s">
        <v>27</v>
      </c>
    </row>
    <row r="339" spans="1:5" ht="12.75">
      <c r="A339" s="35" t="s">
        <v>58</v>
      </c>
      <c r="E339" s="39" t="s">
        <v>5</v>
      </c>
    </row>
    <row r="340" spans="1:5" ht="12.75">
      <c r="A340" s="35" t="s">
        <v>59</v>
      </c>
      <c r="E340" s="40" t="s">
        <v>1279</v>
      </c>
    </row>
    <row r="341" spans="1:5" ht="267.75">
      <c r="A341" t="s">
        <v>60</v>
      </c>
      <c r="E341" s="39" t="s">
        <v>2026</v>
      </c>
    </row>
    <row r="342" spans="1:13" ht="12.75">
      <c r="A342" t="s">
        <v>49</v>
      </c>
      <c r="C342" s="31" t="s">
        <v>126</v>
      </c>
      <c r="E342" s="33" t="s">
        <v>4327</v>
      </c>
      <c r="J342" s="32">
        <f>0</f>
      </c>
      <c s="32">
        <f>0</f>
      </c>
      <c s="32">
        <f>0+L343+L347</f>
      </c>
      <c s="32">
        <f>0+M343+M347</f>
      </c>
    </row>
    <row r="343" spans="1:16" ht="12.75">
      <c r="A343" t="s">
        <v>52</v>
      </c>
      <c s="34" t="s">
        <v>360</v>
      </c>
      <c s="34" t="s">
        <v>2027</v>
      </c>
      <c s="35" t="s">
        <v>5</v>
      </c>
      <c s="6" t="s">
        <v>2028</v>
      </c>
      <c s="36" t="s">
        <v>56</v>
      </c>
      <c s="37">
        <v>20</v>
      </c>
      <c s="36">
        <v>0</v>
      </c>
      <c s="36">
        <f>ROUND(G343*H343,6)</f>
      </c>
      <c r="L343" s="38">
        <v>0</v>
      </c>
      <c s="32">
        <f>ROUND(ROUND(L343,2)*ROUND(G343,3),2)</f>
      </c>
      <c s="36" t="s">
        <v>350</v>
      </c>
      <c>
        <f>(M343*21)/100</f>
      </c>
      <c t="s">
        <v>27</v>
      </c>
    </row>
    <row r="344" spans="1:5" ht="12.75">
      <c r="A344" s="35" t="s">
        <v>58</v>
      </c>
      <c r="E344" s="39" t="s">
        <v>5</v>
      </c>
    </row>
    <row r="345" spans="1:5" ht="12.75">
      <c r="A345" s="35" t="s">
        <v>59</v>
      </c>
      <c r="E345" s="40" t="s">
        <v>1279</v>
      </c>
    </row>
    <row r="346" spans="1:5" ht="89.25">
      <c r="A346" t="s">
        <v>60</v>
      </c>
      <c r="E346" s="39" t="s">
        <v>2029</v>
      </c>
    </row>
    <row r="347" spans="1:16" ht="12.75">
      <c r="A347" t="s">
        <v>52</v>
      </c>
      <c s="34" t="s">
        <v>363</v>
      </c>
      <c s="34" t="s">
        <v>4328</v>
      </c>
      <c s="35" t="s">
        <v>5</v>
      </c>
      <c s="6" t="s">
        <v>4329</v>
      </c>
      <c s="36" t="s">
        <v>56</v>
      </c>
      <c s="37">
        <v>0.2</v>
      </c>
      <c s="36">
        <v>0</v>
      </c>
      <c s="36">
        <f>ROUND(G347*H347,6)</f>
      </c>
      <c r="L347" s="38">
        <v>0</v>
      </c>
      <c s="32">
        <f>ROUND(ROUND(L347,2)*ROUND(G347,3),2)</f>
      </c>
      <c s="36" t="s">
        <v>350</v>
      </c>
      <c>
        <f>(M347*21)/100</f>
      </c>
      <c t="s">
        <v>27</v>
      </c>
    </row>
    <row r="348" spans="1:5" ht="12.75">
      <c r="A348" s="35" t="s">
        <v>58</v>
      </c>
      <c r="E348" s="39" t="s">
        <v>5</v>
      </c>
    </row>
    <row r="349" spans="1:5" ht="12.75">
      <c r="A349" s="35" t="s">
        <v>59</v>
      </c>
      <c r="E349" s="40" t="s">
        <v>1279</v>
      </c>
    </row>
    <row r="350" spans="1:5" ht="76.5">
      <c r="A350" t="s">
        <v>60</v>
      </c>
      <c r="E350" s="39" t="s">
        <v>4330</v>
      </c>
    </row>
    <row r="351" spans="1:13" ht="12.75">
      <c r="A351" t="s">
        <v>49</v>
      </c>
      <c r="C351" s="31" t="s">
        <v>367</v>
      </c>
      <c r="E351" s="33" t="s">
        <v>592</v>
      </c>
      <c r="J351" s="32">
        <f>0</f>
      </c>
      <c s="32">
        <f>0</f>
      </c>
      <c s="32">
        <f>0+L352+L356+L360+L364+L368</f>
      </c>
      <c s="32">
        <f>0+M352+M356+M360+M364+M368</f>
      </c>
    </row>
    <row r="352" spans="1:16" ht="38.25">
      <c r="A352" t="s">
        <v>52</v>
      </c>
      <c s="34" t="s">
        <v>2979</v>
      </c>
      <c s="34" t="s">
        <v>1509</v>
      </c>
      <c s="35" t="s">
        <v>1510</v>
      </c>
      <c s="6" t="s">
        <v>1511</v>
      </c>
      <c s="36" t="s">
        <v>373</v>
      </c>
      <c s="37">
        <v>177</v>
      </c>
      <c s="36">
        <v>0</v>
      </c>
      <c s="36">
        <f>ROUND(G352*H352,6)</f>
      </c>
      <c r="L352" s="38">
        <v>0</v>
      </c>
      <c s="32">
        <f>ROUND(ROUND(L352,2)*ROUND(G352,3),2)</f>
      </c>
      <c s="36" t="s">
        <v>350</v>
      </c>
      <c>
        <f>(M352*21)/100</f>
      </c>
      <c t="s">
        <v>27</v>
      </c>
    </row>
    <row r="353" spans="1:5" ht="12.75">
      <c r="A353" s="35" t="s">
        <v>58</v>
      </c>
      <c r="E353" s="39" t="s">
        <v>374</v>
      </c>
    </row>
    <row r="354" spans="1:5" ht="12.75">
      <c r="A354" s="35" t="s">
        <v>59</v>
      </c>
      <c r="E354" s="40" t="s">
        <v>1279</v>
      </c>
    </row>
    <row r="355" spans="1:5" ht="165.75">
      <c r="A355" t="s">
        <v>60</v>
      </c>
      <c r="E355" s="39" t="s">
        <v>823</v>
      </c>
    </row>
    <row r="356" spans="1:16" ht="25.5">
      <c r="A356" t="s">
        <v>52</v>
      </c>
      <c s="34" t="s">
        <v>2984</v>
      </c>
      <c s="34" t="s">
        <v>596</v>
      </c>
      <c s="35" t="s">
        <v>597</v>
      </c>
      <c s="6" t="s">
        <v>598</v>
      </c>
      <c s="36" t="s">
        <v>373</v>
      </c>
      <c s="37">
        <v>0.02</v>
      </c>
      <c s="36">
        <v>0</v>
      </c>
      <c s="36">
        <f>ROUND(G356*H356,6)</f>
      </c>
      <c r="L356" s="38">
        <v>0</v>
      </c>
      <c s="32">
        <f>ROUND(ROUND(L356,2)*ROUND(G356,3),2)</f>
      </c>
      <c s="36" t="s">
        <v>350</v>
      </c>
      <c>
        <f>(M356*21)/100</f>
      </c>
      <c t="s">
        <v>27</v>
      </c>
    </row>
    <row r="357" spans="1:5" ht="12.75">
      <c r="A357" s="35" t="s">
        <v>58</v>
      </c>
      <c r="E357" s="39" t="s">
        <v>374</v>
      </c>
    </row>
    <row r="358" spans="1:5" ht="12.75">
      <c r="A358" s="35" t="s">
        <v>59</v>
      </c>
      <c r="E358" s="40" t="s">
        <v>1279</v>
      </c>
    </row>
    <row r="359" spans="1:5" ht="165.75">
      <c r="A359" t="s">
        <v>60</v>
      </c>
      <c r="E359" s="39" t="s">
        <v>823</v>
      </c>
    </row>
    <row r="360" spans="1:16" ht="25.5">
      <c r="A360" t="s">
        <v>52</v>
      </c>
      <c s="34" t="s">
        <v>2989</v>
      </c>
      <c s="34" t="s">
        <v>1857</v>
      </c>
      <c s="35" t="s">
        <v>1858</v>
      </c>
      <c s="6" t="s">
        <v>1859</v>
      </c>
      <c s="36" t="s">
        <v>373</v>
      </c>
      <c s="37">
        <v>7.3</v>
      </c>
      <c s="36">
        <v>0</v>
      </c>
      <c s="36">
        <f>ROUND(G360*H360,6)</f>
      </c>
      <c r="L360" s="38">
        <v>0</v>
      </c>
      <c s="32">
        <f>ROUND(ROUND(L360,2)*ROUND(G360,3),2)</f>
      </c>
      <c s="36" t="s">
        <v>350</v>
      </c>
      <c>
        <f>(M360*21)/100</f>
      </c>
      <c t="s">
        <v>27</v>
      </c>
    </row>
    <row r="361" spans="1:5" ht="12.75">
      <c r="A361" s="35" t="s">
        <v>58</v>
      </c>
      <c r="E361" s="39" t="s">
        <v>374</v>
      </c>
    </row>
    <row r="362" spans="1:5" ht="12.75">
      <c r="A362" s="35" t="s">
        <v>59</v>
      </c>
      <c r="E362" s="40" t="s">
        <v>1279</v>
      </c>
    </row>
    <row r="363" spans="1:5" ht="165.75">
      <c r="A363" t="s">
        <v>60</v>
      </c>
      <c r="E363" s="39" t="s">
        <v>823</v>
      </c>
    </row>
    <row r="364" spans="1:16" ht="38.25">
      <c r="A364" t="s">
        <v>52</v>
      </c>
      <c s="34" t="s">
        <v>2995</v>
      </c>
      <c s="34" t="s">
        <v>377</v>
      </c>
      <c s="35" t="s">
        <v>378</v>
      </c>
      <c s="6" t="s">
        <v>379</v>
      </c>
      <c s="36" t="s">
        <v>373</v>
      </c>
      <c s="37">
        <v>56</v>
      </c>
      <c s="36">
        <v>0</v>
      </c>
      <c s="36">
        <f>ROUND(G364*H364,6)</f>
      </c>
      <c r="L364" s="38">
        <v>0</v>
      </c>
      <c s="32">
        <f>ROUND(ROUND(L364,2)*ROUND(G364,3),2)</f>
      </c>
      <c s="36" t="s">
        <v>350</v>
      </c>
      <c>
        <f>(M364*21)/100</f>
      </c>
      <c t="s">
        <v>27</v>
      </c>
    </row>
    <row r="365" spans="1:5" ht="12.75">
      <c r="A365" s="35" t="s">
        <v>58</v>
      </c>
      <c r="E365" s="39" t="s">
        <v>374</v>
      </c>
    </row>
    <row r="366" spans="1:5" ht="12.75">
      <c r="A366" s="35" t="s">
        <v>59</v>
      </c>
      <c r="E366" s="40" t="s">
        <v>1279</v>
      </c>
    </row>
    <row r="367" spans="1:5" ht="165.75">
      <c r="A367" t="s">
        <v>60</v>
      </c>
      <c r="E367" s="39" t="s">
        <v>823</v>
      </c>
    </row>
    <row r="368" spans="1:16" ht="38.25">
      <c r="A368" t="s">
        <v>52</v>
      </c>
      <c s="34" t="s">
        <v>3000</v>
      </c>
      <c s="34" t="s">
        <v>525</v>
      </c>
      <c s="35" t="s">
        <v>526</v>
      </c>
      <c s="6" t="s">
        <v>527</v>
      </c>
      <c s="36" t="s">
        <v>373</v>
      </c>
      <c s="37">
        <v>3</v>
      </c>
      <c s="36">
        <v>0</v>
      </c>
      <c s="36">
        <f>ROUND(G368*H368,6)</f>
      </c>
      <c r="L368" s="38">
        <v>0</v>
      </c>
      <c s="32">
        <f>ROUND(ROUND(L368,2)*ROUND(G368,3),2)</f>
      </c>
      <c s="36" t="s">
        <v>350</v>
      </c>
      <c>
        <f>(M368*21)/100</f>
      </c>
      <c t="s">
        <v>27</v>
      </c>
    </row>
    <row r="369" spans="1:5" ht="25.5">
      <c r="A369" s="35" t="s">
        <v>58</v>
      </c>
      <c r="E369" s="39" t="s">
        <v>528</v>
      </c>
    </row>
    <row r="370" spans="1:5" ht="12.75">
      <c r="A370" s="35" t="s">
        <v>59</v>
      </c>
      <c r="E370" s="40" t="s">
        <v>1279</v>
      </c>
    </row>
    <row r="371" spans="1:5" ht="165.75">
      <c r="A371" t="s">
        <v>60</v>
      </c>
      <c r="E371" s="39" t="s">
        <v>823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1380</v>
      </c>
      <c s="41">
        <f>Rekapitulace!C14</f>
      </c>
      <c s="20" t="s">
        <v>0</v>
      </c>
      <c t="s">
        <v>23</v>
      </c>
      <c t="s">
        <v>27</v>
      </c>
    </row>
    <row r="4" spans="1:16" ht="32" customHeight="1">
      <c r="A4" s="24" t="s">
        <v>20</v>
      </c>
      <c s="25" t="s">
        <v>28</v>
      </c>
      <c s="27" t="s">
        <v>1380</v>
      </c>
      <c r="E4" s="26" t="s">
        <v>1381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COUNTIFS(L8:L103,"=0",A8:A103,"P")+COUNTIFS(L8:L103,"",A8:A103,"P")+SUM(Q8:Q103)</f>
      </c>
    </row>
    <row r="8" spans="1:13" ht="12.75">
      <c r="A8" t="s">
        <v>44</v>
      </c>
      <c r="C8" s="28" t="s">
        <v>5405</v>
      </c>
      <c r="E8" s="30" t="s">
        <v>5404</v>
      </c>
      <c r="J8" s="29">
        <f>0+J9</f>
      </c>
      <c s="29">
        <f>0+K9</f>
      </c>
      <c s="29">
        <f>0+L9</f>
      </c>
      <c s="29">
        <f>0+M9</f>
      </c>
    </row>
    <row r="9" spans="1:13" ht="12.75">
      <c r="A9" t="s">
        <v>46</v>
      </c>
      <c r="C9" s="31" t="s">
        <v>5406</v>
      </c>
      <c r="E9" s="33" t="s">
        <v>5407</v>
      </c>
      <c r="J9" s="32">
        <f>0+J10+J35+J40+J85+J102</f>
      </c>
      <c s="32">
        <f>0+K10+K35+K40+K85+K102</f>
      </c>
      <c s="32">
        <f>0+L10+L35+L40+L85+L102</f>
      </c>
      <c s="32">
        <f>0+M10+M35+M40+M85+M102</f>
      </c>
    </row>
    <row r="10" spans="1:13" ht="12.75">
      <c r="A10" t="s">
        <v>49</v>
      </c>
      <c r="C10" s="31" t="s">
        <v>53</v>
      </c>
      <c r="E10" s="33" t="s">
        <v>412</v>
      </c>
      <c r="J10" s="32">
        <f>0</f>
      </c>
      <c s="32">
        <f>0</f>
      </c>
      <c s="32">
        <f>0+L11+L15+L19+L23+L27+L31</f>
      </c>
      <c s="32">
        <f>0+M11+M15+M19+M23+M27+M31</f>
      </c>
    </row>
    <row r="11" spans="1:16" ht="12.75">
      <c r="A11" t="s">
        <v>52</v>
      </c>
      <c s="34" t="s">
        <v>53</v>
      </c>
      <c s="34" t="s">
        <v>1994</v>
      </c>
      <c s="35" t="s">
        <v>5</v>
      </c>
      <c s="6" t="s">
        <v>1995</v>
      </c>
      <c s="36" t="s">
        <v>73</v>
      </c>
      <c s="37">
        <v>57</v>
      </c>
      <c s="36">
        <v>0</v>
      </c>
      <c s="36">
        <f>ROUND(G11*H11,6)</f>
      </c>
      <c r="L11" s="38">
        <v>0</v>
      </c>
      <c s="32">
        <f>ROUND(ROUND(L11,2)*ROUND(G11,3),2)</f>
      </c>
      <c s="36" t="s">
        <v>350</v>
      </c>
      <c>
        <f>(M11*21)/100</f>
      </c>
      <c t="s">
        <v>27</v>
      </c>
    </row>
    <row r="12" spans="1:5" ht="12.75">
      <c r="A12" s="35" t="s">
        <v>58</v>
      </c>
      <c r="E12" s="39" t="s">
        <v>5</v>
      </c>
    </row>
    <row r="13" spans="1:5" ht="12.75">
      <c r="A13" s="35" t="s">
        <v>59</v>
      </c>
      <c r="E13" s="40" t="s">
        <v>1279</v>
      </c>
    </row>
    <row r="14" spans="1:5" ht="12.75">
      <c r="A14" t="s">
        <v>60</v>
      </c>
      <c r="E14" s="39" t="s">
        <v>1996</v>
      </c>
    </row>
    <row r="15" spans="1:16" ht="12.75">
      <c r="A15" t="s">
        <v>52</v>
      </c>
      <c s="34" t="s">
        <v>27</v>
      </c>
      <c s="34" t="s">
        <v>1876</v>
      </c>
      <c s="35" t="s">
        <v>5</v>
      </c>
      <c s="6" t="s">
        <v>1877</v>
      </c>
      <c s="36" t="s">
        <v>56</v>
      </c>
      <c s="37">
        <v>0.5</v>
      </c>
      <c s="36">
        <v>0</v>
      </c>
      <c s="36">
        <f>ROUND(G15*H15,6)</f>
      </c>
      <c r="L15" s="38">
        <v>0</v>
      </c>
      <c s="32">
        <f>ROUND(ROUND(L15,2)*ROUND(G15,3),2)</f>
      </c>
      <c s="36" t="s">
        <v>350</v>
      </c>
      <c>
        <f>(M15*21)/100</f>
      </c>
      <c t="s">
        <v>27</v>
      </c>
    </row>
    <row r="16" spans="1:5" ht="12.75">
      <c r="A16" s="35" t="s">
        <v>58</v>
      </c>
      <c r="E16" s="39" t="s">
        <v>5</v>
      </c>
    </row>
    <row r="17" spans="1:5" ht="12.75">
      <c r="A17" s="35" t="s">
        <v>59</v>
      </c>
      <c r="E17" s="40" t="s">
        <v>1279</v>
      </c>
    </row>
    <row r="18" spans="1:5" ht="216.75">
      <c r="A18" t="s">
        <v>60</v>
      </c>
      <c r="E18" s="39" t="s">
        <v>2008</v>
      </c>
    </row>
    <row r="19" spans="1:16" ht="12.75">
      <c r="A19" t="s">
        <v>52</v>
      </c>
      <c s="34" t="s">
        <v>26</v>
      </c>
      <c s="34" t="s">
        <v>413</v>
      </c>
      <c s="35" t="s">
        <v>5</v>
      </c>
      <c s="6" t="s">
        <v>414</v>
      </c>
      <c s="36" t="s">
        <v>56</v>
      </c>
      <c s="37">
        <v>16</v>
      </c>
      <c s="36">
        <v>0</v>
      </c>
      <c s="36">
        <f>ROUND(G19*H19,6)</f>
      </c>
      <c r="L19" s="38">
        <v>0</v>
      </c>
      <c s="32">
        <f>ROUND(ROUND(L19,2)*ROUND(G19,3),2)</f>
      </c>
      <c s="36" t="s">
        <v>350</v>
      </c>
      <c>
        <f>(M19*21)/100</f>
      </c>
      <c t="s">
        <v>27</v>
      </c>
    </row>
    <row r="20" spans="1:5" ht="12.75">
      <c r="A20" s="35" t="s">
        <v>58</v>
      </c>
      <c r="E20" s="39" t="s">
        <v>5</v>
      </c>
    </row>
    <row r="21" spans="1:5" ht="12.75">
      <c r="A21" s="35" t="s">
        <v>59</v>
      </c>
      <c r="E21" s="40" t="s">
        <v>1279</v>
      </c>
    </row>
    <row r="22" spans="1:5" ht="216.75">
      <c r="A22" t="s">
        <v>60</v>
      </c>
      <c r="E22" s="39" t="s">
        <v>2008</v>
      </c>
    </row>
    <row r="23" spans="1:16" ht="12.75">
      <c r="A23" t="s">
        <v>52</v>
      </c>
      <c s="34" t="s">
        <v>70</v>
      </c>
      <c s="34" t="s">
        <v>67</v>
      </c>
      <c s="35" t="s">
        <v>5</v>
      </c>
      <c s="6" t="s">
        <v>421</v>
      </c>
      <c s="36" t="s">
        <v>56</v>
      </c>
      <c s="37">
        <v>16</v>
      </c>
      <c s="36">
        <v>0</v>
      </c>
      <c s="36">
        <f>ROUND(G23*H23,6)</f>
      </c>
      <c r="L23" s="38">
        <v>0</v>
      </c>
      <c s="32">
        <f>ROUND(ROUND(L23,2)*ROUND(G23,3),2)</f>
      </c>
      <c s="36" t="s">
        <v>350</v>
      </c>
      <c>
        <f>(M23*21)/100</f>
      </c>
      <c t="s">
        <v>27</v>
      </c>
    </row>
    <row r="24" spans="1:5" ht="12.75">
      <c r="A24" s="35" t="s">
        <v>58</v>
      </c>
      <c r="E24" s="39" t="s">
        <v>5</v>
      </c>
    </row>
    <row r="25" spans="1:5" ht="12.75">
      <c r="A25" s="35" t="s">
        <v>59</v>
      </c>
      <c r="E25" s="40" t="s">
        <v>1279</v>
      </c>
    </row>
    <row r="26" spans="1:5" ht="153">
      <c r="A26" t="s">
        <v>60</v>
      </c>
      <c r="E26" s="39" t="s">
        <v>2011</v>
      </c>
    </row>
    <row r="27" spans="1:16" ht="12.75">
      <c r="A27" t="s">
        <v>52</v>
      </c>
      <c s="34" t="s">
        <v>110</v>
      </c>
      <c s="34" t="s">
        <v>2012</v>
      </c>
      <c s="35" t="s">
        <v>5</v>
      </c>
      <c s="6" t="s">
        <v>2013</v>
      </c>
      <c s="36" t="s">
        <v>73</v>
      </c>
      <c s="37">
        <v>57</v>
      </c>
      <c s="36">
        <v>0</v>
      </c>
      <c s="36">
        <f>ROUND(G27*H27,6)</f>
      </c>
      <c r="L27" s="38">
        <v>0</v>
      </c>
      <c s="32">
        <f>ROUND(ROUND(L27,2)*ROUND(G27,3),2)</f>
      </c>
      <c s="36" t="s">
        <v>350</v>
      </c>
      <c>
        <f>(M27*21)/100</f>
      </c>
      <c t="s">
        <v>27</v>
      </c>
    </row>
    <row r="28" spans="1:5" ht="12.75">
      <c r="A28" s="35" t="s">
        <v>58</v>
      </c>
      <c r="E28" s="39" t="s">
        <v>5</v>
      </c>
    </row>
    <row r="29" spans="1:5" ht="12.75">
      <c r="A29" s="35" t="s">
        <v>59</v>
      </c>
      <c r="E29" s="40" t="s">
        <v>1279</v>
      </c>
    </row>
    <row r="30" spans="1:5" ht="38.25">
      <c r="A30" t="s">
        <v>60</v>
      </c>
      <c r="E30" s="39" t="s">
        <v>2014</v>
      </c>
    </row>
    <row r="31" spans="1:16" ht="12.75">
      <c r="A31" t="s">
        <v>52</v>
      </c>
      <c s="34" t="s">
        <v>115</v>
      </c>
      <c s="34" t="s">
        <v>2015</v>
      </c>
      <c s="35" t="s">
        <v>5</v>
      </c>
      <c s="6" t="s">
        <v>2016</v>
      </c>
      <c s="36" t="s">
        <v>56</v>
      </c>
      <c s="37">
        <v>0.5</v>
      </c>
      <c s="36">
        <v>0</v>
      </c>
      <c s="36">
        <f>ROUND(G31*H31,6)</f>
      </c>
      <c r="L31" s="38">
        <v>0</v>
      </c>
      <c s="32">
        <f>ROUND(ROUND(L31,2)*ROUND(G31,3),2)</f>
      </c>
      <c s="36" t="s">
        <v>350</v>
      </c>
      <c>
        <f>(M31*21)/100</f>
      </c>
      <c t="s">
        <v>27</v>
      </c>
    </row>
    <row r="32" spans="1:5" ht="12.75">
      <c r="A32" s="35" t="s">
        <v>58</v>
      </c>
      <c r="E32" s="39" t="s">
        <v>5</v>
      </c>
    </row>
    <row r="33" spans="1:5" ht="12.75">
      <c r="A33" s="35" t="s">
        <v>59</v>
      </c>
      <c r="E33" s="40" t="s">
        <v>1279</v>
      </c>
    </row>
    <row r="34" spans="1:5" ht="38.25">
      <c r="A34" t="s">
        <v>60</v>
      </c>
      <c r="E34" s="39" t="s">
        <v>2017</v>
      </c>
    </row>
    <row r="35" spans="1:13" ht="12.75">
      <c r="A35" t="s">
        <v>49</v>
      </c>
      <c r="C35" s="31" t="s">
        <v>108</v>
      </c>
      <c r="E35" s="33" t="s">
        <v>1278</v>
      </c>
      <c r="J35" s="32">
        <f>0</f>
      </c>
      <c s="32">
        <f>0</f>
      </c>
      <c s="32">
        <f>0+L36</f>
      </c>
      <c s="32">
        <f>0+M36</f>
      </c>
    </row>
    <row r="36" spans="1:16" ht="25.5">
      <c r="A36" t="s">
        <v>52</v>
      </c>
      <c s="34" t="s">
        <v>75</v>
      </c>
      <c s="34" t="s">
        <v>5408</v>
      </c>
      <c s="35" t="s">
        <v>5</v>
      </c>
      <c s="6" t="s">
        <v>5409</v>
      </c>
      <c s="36" t="s">
        <v>80</v>
      </c>
      <c s="37">
        <v>5</v>
      </c>
      <c s="36">
        <v>0</v>
      </c>
      <c s="36">
        <f>ROUND(G36*H36,6)</f>
      </c>
      <c r="L36" s="38">
        <v>0</v>
      </c>
      <c s="32">
        <f>ROUND(ROUND(L36,2)*ROUND(G36,3),2)</f>
      </c>
      <c s="36" t="s">
        <v>350</v>
      </c>
      <c>
        <f>(M36*21)/100</f>
      </c>
      <c t="s">
        <v>27</v>
      </c>
    </row>
    <row r="37" spans="1:5" ht="12.75">
      <c r="A37" s="35" t="s">
        <v>58</v>
      </c>
      <c r="E37" s="39" t="s">
        <v>5</v>
      </c>
    </row>
    <row r="38" spans="1:5" ht="12.75">
      <c r="A38" s="35" t="s">
        <v>59</v>
      </c>
      <c r="E38" s="40" t="s">
        <v>1279</v>
      </c>
    </row>
    <row r="39" spans="1:5" ht="25.5">
      <c r="A39" t="s">
        <v>60</v>
      </c>
      <c r="E39" s="39" t="s">
        <v>4247</v>
      </c>
    </row>
    <row r="40" spans="1:13" ht="12.75">
      <c r="A40" t="s">
        <v>49</v>
      </c>
      <c r="C40" s="31" t="s">
        <v>1288</v>
      </c>
      <c r="E40" s="33" t="s">
        <v>1289</v>
      </c>
      <c r="J40" s="32">
        <f>0</f>
      </c>
      <c s="32">
        <f>0</f>
      </c>
      <c s="32">
        <f>0+L41+L45+L49+L53+L57+L61+L65+L69+L73+L77+L81</f>
      </c>
      <c s="32">
        <f>0+M41+M45+M49+M53+M57+M61+M65+M69+M73+M77+M81</f>
      </c>
    </row>
    <row r="41" spans="1:16" ht="12.75">
      <c r="A41" t="s">
        <v>52</v>
      </c>
      <c s="34" t="s">
        <v>122</v>
      </c>
      <c s="34" t="s">
        <v>78</v>
      </c>
      <c s="35" t="s">
        <v>5</v>
      </c>
      <c s="6" t="s">
        <v>79</v>
      </c>
      <c s="36" t="s">
        <v>80</v>
      </c>
      <c s="37">
        <v>114</v>
      </c>
      <c s="36">
        <v>0</v>
      </c>
      <c s="36">
        <f>ROUND(G41*H41,6)</f>
      </c>
      <c r="L41" s="38">
        <v>0</v>
      </c>
      <c s="32">
        <f>ROUND(ROUND(L41,2)*ROUND(G41,3),2)</f>
      </c>
      <c s="36" t="s">
        <v>350</v>
      </c>
      <c>
        <f>(M41*21)/100</f>
      </c>
      <c t="s">
        <v>27</v>
      </c>
    </row>
    <row r="42" spans="1:5" ht="12.75">
      <c r="A42" s="35" t="s">
        <v>58</v>
      </c>
      <c r="E42" s="39" t="s">
        <v>5</v>
      </c>
    </row>
    <row r="43" spans="1:5" ht="12.75">
      <c r="A43" s="35" t="s">
        <v>59</v>
      </c>
      <c r="E43" s="40" t="s">
        <v>1279</v>
      </c>
    </row>
    <row r="44" spans="1:5" ht="51">
      <c r="A44" t="s">
        <v>60</v>
      </c>
      <c r="E44" s="39" t="s">
        <v>2032</v>
      </c>
    </row>
    <row r="45" spans="1:16" ht="12.75">
      <c r="A45" t="s">
        <v>52</v>
      </c>
      <c s="34" t="s">
        <v>126</v>
      </c>
      <c s="34" t="s">
        <v>5410</v>
      </c>
      <c s="35" t="s">
        <v>5</v>
      </c>
      <c s="6" t="s">
        <v>5411</v>
      </c>
      <c s="36" t="s">
        <v>80</v>
      </c>
      <c s="37">
        <v>72</v>
      </c>
      <c s="36">
        <v>0</v>
      </c>
      <c s="36">
        <f>ROUND(G45*H45,6)</f>
      </c>
      <c r="L45" s="38">
        <v>0</v>
      </c>
      <c s="32">
        <f>ROUND(ROUND(L45,2)*ROUND(G45,3),2)</f>
      </c>
      <c s="36" t="s">
        <v>350</v>
      </c>
      <c>
        <f>(M45*21)/100</f>
      </c>
      <c t="s">
        <v>27</v>
      </c>
    </row>
    <row r="46" spans="1:5" ht="12.75">
      <c r="A46" s="35" t="s">
        <v>58</v>
      </c>
      <c r="E46" s="39" t="s">
        <v>5</v>
      </c>
    </row>
    <row r="47" spans="1:5" ht="12.75">
      <c r="A47" s="35" t="s">
        <v>59</v>
      </c>
      <c r="E47" s="40" t="s">
        <v>1279</v>
      </c>
    </row>
    <row r="48" spans="1:5" ht="51">
      <c r="A48" t="s">
        <v>60</v>
      </c>
      <c r="E48" s="39" t="s">
        <v>5412</v>
      </c>
    </row>
    <row r="49" spans="1:16" ht="12.75">
      <c r="A49" t="s">
        <v>52</v>
      </c>
      <c s="34" t="s">
        <v>130</v>
      </c>
      <c s="34" t="s">
        <v>1293</v>
      </c>
      <c s="35" t="s">
        <v>5</v>
      </c>
      <c s="6" t="s">
        <v>1294</v>
      </c>
      <c s="36" t="s">
        <v>85</v>
      </c>
      <c s="37">
        <v>4</v>
      </c>
      <c s="36">
        <v>0</v>
      </c>
      <c s="36">
        <f>ROUND(G49*H49,6)</f>
      </c>
      <c r="L49" s="38">
        <v>0</v>
      </c>
      <c s="32">
        <f>ROUND(ROUND(L49,2)*ROUND(G49,3),2)</f>
      </c>
      <c s="36" t="s">
        <v>350</v>
      </c>
      <c>
        <f>(M49*21)/100</f>
      </c>
      <c t="s">
        <v>27</v>
      </c>
    </row>
    <row r="50" spans="1:5" ht="12.75">
      <c r="A50" s="35" t="s">
        <v>58</v>
      </c>
      <c r="E50" s="39" t="s">
        <v>5</v>
      </c>
    </row>
    <row r="51" spans="1:5" ht="12.75">
      <c r="A51" s="35" t="s">
        <v>59</v>
      </c>
      <c r="E51" s="40" t="s">
        <v>1279</v>
      </c>
    </row>
    <row r="52" spans="1:5" ht="38.25">
      <c r="A52" t="s">
        <v>60</v>
      </c>
      <c r="E52" s="39" t="s">
        <v>1295</v>
      </c>
    </row>
    <row r="53" spans="1:16" ht="12.75">
      <c r="A53" t="s">
        <v>52</v>
      </c>
      <c s="34" t="s">
        <v>134</v>
      </c>
      <c s="34" t="s">
        <v>83</v>
      </c>
      <c s="35" t="s">
        <v>5</v>
      </c>
      <c s="6" t="s">
        <v>84</v>
      </c>
      <c s="36" t="s">
        <v>85</v>
      </c>
      <c s="37">
        <v>5</v>
      </c>
      <c s="36">
        <v>0</v>
      </c>
      <c s="36">
        <f>ROUND(G53*H53,6)</f>
      </c>
      <c r="L53" s="38">
        <v>0</v>
      </c>
      <c s="32">
        <f>ROUND(ROUND(L53,2)*ROUND(G53,3),2)</f>
      </c>
      <c s="36" t="s">
        <v>350</v>
      </c>
      <c>
        <f>(M53*21)/100</f>
      </c>
      <c t="s">
        <v>27</v>
      </c>
    </row>
    <row r="54" spans="1:5" ht="12.75">
      <c r="A54" s="35" t="s">
        <v>58</v>
      </c>
      <c r="E54" s="39" t="s">
        <v>5</v>
      </c>
    </row>
    <row r="55" spans="1:5" ht="12.75">
      <c r="A55" s="35" t="s">
        <v>59</v>
      </c>
      <c r="E55" s="40" t="s">
        <v>1279</v>
      </c>
    </row>
    <row r="56" spans="1:5" ht="25.5">
      <c r="A56" t="s">
        <v>60</v>
      </c>
      <c r="E56" s="39" t="s">
        <v>4271</v>
      </c>
    </row>
    <row r="57" spans="1:16" ht="12.75">
      <c r="A57" t="s">
        <v>52</v>
      </c>
      <c s="34" t="s">
        <v>138</v>
      </c>
      <c s="34" t="s">
        <v>5413</v>
      </c>
      <c s="35" t="s">
        <v>5</v>
      </c>
      <c s="6" t="s">
        <v>5414</v>
      </c>
      <c s="36" t="s">
        <v>85</v>
      </c>
      <c s="37">
        <v>4</v>
      </c>
      <c s="36">
        <v>0</v>
      </c>
      <c s="36">
        <f>ROUND(G57*H57,6)</f>
      </c>
      <c r="L57" s="38">
        <v>0</v>
      </c>
      <c s="32">
        <f>ROUND(ROUND(L57,2)*ROUND(G57,3),2)</f>
      </c>
      <c s="36" t="s">
        <v>350</v>
      </c>
      <c>
        <f>(M57*21)/100</f>
      </c>
      <c t="s">
        <v>27</v>
      </c>
    </row>
    <row r="58" spans="1:5" ht="12.75">
      <c r="A58" s="35" t="s">
        <v>58</v>
      </c>
      <c r="E58" s="39" t="s">
        <v>5</v>
      </c>
    </row>
    <row r="59" spans="1:5" ht="12.75">
      <c r="A59" s="35" t="s">
        <v>59</v>
      </c>
      <c r="E59" s="40" t="s">
        <v>1279</v>
      </c>
    </row>
    <row r="60" spans="1:5" ht="38.25">
      <c r="A60" t="s">
        <v>60</v>
      </c>
      <c r="E60" s="39" t="s">
        <v>5415</v>
      </c>
    </row>
    <row r="61" spans="1:16" ht="12.75">
      <c r="A61" t="s">
        <v>52</v>
      </c>
      <c s="34" t="s">
        <v>143</v>
      </c>
      <c s="34" t="s">
        <v>1299</v>
      </c>
      <c s="35" t="s">
        <v>5</v>
      </c>
      <c s="6" t="s">
        <v>1300</v>
      </c>
      <c s="36" t="s">
        <v>85</v>
      </c>
      <c s="37">
        <v>13</v>
      </c>
      <c s="36">
        <v>0</v>
      </c>
      <c s="36">
        <f>ROUND(G61*H61,6)</f>
      </c>
      <c r="L61" s="38">
        <v>0</v>
      </c>
      <c s="32">
        <f>ROUND(ROUND(L61,2)*ROUND(G61,3),2)</f>
      </c>
      <c s="36" t="s">
        <v>350</v>
      </c>
      <c>
        <f>(M61*21)/100</f>
      </c>
      <c t="s">
        <v>27</v>
      </c>
    </row>
    <row r="62" spans="1:5" ht="12.75">
      <c r="A62" s="35" t="s">
        <v>58</v>
      </c>
      <c r="E62" s="39" t="s">
        <v>5</v>
      </c>
    </row>
    <row r="63" spans="1:5" ht="12.75">
      <c r="A63" s="35" t="s">
        <v>59</v>
      </c>
      <c r="E63" s="40" t="s">
        <v>1279</v>
      </c>
    </row>
    <row r="64" spans="1:5" ht="38.25">
      <c r="A64" t="s">
        <v>60</v>
      </c>
      <c r="E64" s="39" t="s">
        <v>1301</v>
      </c>
    </row>
    <row r="65" spans="1:16" ht="12.75">
      <c r="A65" t="s">
        <v>52</v>
      </c>
      <c s="34" t="s">
        <v>147</v>
      </c>
      <c s="34" t="s">
        <v>88</v>
      </c>
      <c s="35" t="s">
        <v>5</v>
      </c>
      <c s="6" t="s">
        <v>89</v>
      </c>
      <c s="36" t="s">
        <v>85</v>
      </c>
      <c s="37">
        <v>9</v>
      </c>
      <c s="36">
        <v>0</v>
      </c>
      <c s="36">
        <f>ROUND(G65*H65,6)</f>
      </c>
      <c r="L65" s="38">
        <v>0</v>
      </c>
      <c s="32">
        <f>ROUND(ROUND(L65,2)*ROUND(G65,3),2)</f>
      </c>
      <c s="36" t="s">
        <v>350</v>
      </c>
      <c>
        <f>(M65*21)/100</f>
      </c>
      <c t="s">
        <v>27</v>
      </c>
    </row>
    <row r="66" spans="1:5" ht="12.75">
      <c r="A66" s="35" t="s">
        <v>58</v>
      </c>
      <c r="E66" s="39" t="s">
        <v>5</v>
      </c>
    </row>
    <row r="67" spans="1:5" ht="12.75">
      <c r="A67" s="35" t="s">
        <v>59</v>
      </c>
      <c r="E67" s="40" t="s">
        <v>1279</v>
      </c>
    </row>
    <row r="68" spans="1:5" ht="51">
      <c r="A68" t="s">
        <v>60</v>
      </c>
      <c r="E68" s="39" t="s">
        <v>1302</v>
      </c>
    </row>
    <row r="69" spans="1:16" ht="12.75">
      <c r="A69" t="s">
        <v>52</v>
      </c>
      <c s="34" t="s">
        <v>151</v>
      </c>
      <c s="34" t="s">
        <v>5416</v>
      </c>
      <c s="35" t="s">
        <v>5</v>
      </c>
      <c s="6" t="s">
        <v>5417</v>
      </c>
      <c s="36" t="s">
        <v>94</v>
      </c>
      <c s="37">
        <v>2</v>
      </c>
      <c s="36">
        <v>0</v>
      </c>
      <c s="36">
        <f>ROUND(G69*H69,6)</f>
      </c>
      <c r="L69" s="38">
        <v>0</v>
      </c>
      <c s="32">
        <f>ROUND(ROUND(L69,2)*ROUND(G69,3),2)</f>
      </c>
      <c s="36" t="s">
        <v>350</v>
      </c>
      <c>
        <f>(M69*21)/100</f>
      </c>
      <c t="s">
        <v>27</v>
      </c>
    </row>
    <row r="70" spans="1:5" ht="12.75">
      <c r="A70" s="35" t="s">
        <v>58</v>
      </c>
      <c r="E70" s="39" t="s">
        <v>5</v>
      </c>
    </row>
    <row r="71" spans="1:5" ht="12.75">
      <c r="A71" s="35" t="s">
        <v>59</v>
      </c>
      <c r="E71" s="40" t="s">
        <v>1279</v>
      </c>
    </row>
    <row r="72" spans="1:5" ht="114.75">
      <c r="A72" t="s">
        <v>60</v>
      </c>
      <c r="E72" s="39" t="s">
        <v>5418</v>
      </c>
    </row>
    <row r="73" spans="1:16" ht="12.75">
      <c r="A73" t="s">
        <v>52</v>
      </c>
      <c s="34" t="s">
        <v>96</v>
      </c>
      <c s="34" t="s">
        <v>5419</v>
      </c>
      <c s="35" t="s">
        <v>5</v>
      </c>
      <c s="6" t="s">
        <v>5420</v>
      </c>
      <c s="36" t="s">
        <v>80</v>
      </c>
      <c s="37">
        <v>25</v>
      </c>
      <c s="36">
        <v>0</v>
      </c>
      <c s="36">
        <f>ROUND(G73*H73,6)</f>
      </c>
      <c r="L73" s="38">
        <v>0</v>
      </c>
      <c s="32">
        <f>ROUND(ROUND(L73,2)*ROUND(G73,3),2)</f>
      </c>
      <c s="36" t="s">
        <v>350</v>
      </c>
      <c>
        <f>(M73*21)/100</f>
      </c>
      <c t="s">
        <v>27</v>
      </c>
    </row>
    <row r="74" spans="1:5" ht="12.75">
      <c r="A74" s="35" t="s">
        <v>58</v>
      </c>
      <c r="E74" s="39" t="s">
        <v>5</v>
      </c>
    </row>
    <row r="75" spans="1:5" ht="12.75">
      <c r="A75" s="35" t="s">
        <v>59</v>
      </c>
      <c r="E75" s="40" t="s">
        <v>1279</v>
      </c>
    </row>
    <row r="76" spans="1:5" ht="38.25">
      <c r="A76" t="s">
        <v>60</v>
      </c>
      <c r="E76" s="39" t="s">
        <v>1292</v>
      </c>
    </row>
    <row r="77" spans="1:16" ht="12.75">
      <c r="A77" t="s">
        <v>52</v>
      </c>
      <c s="34" t="s">
        <v>181</v>
      </c>
      <c s="34" t="s">
        <v>5421</v>
      </c>
      <c s="35" t="s">
        <v>5</v>
      </c>
      <c s="6" t="s">
        <v>4286</v>
      </c>
      <c s="36" t="s">
        <v>85</v>
      </c>
      <c s="37">
        <v>12</v>
      </c>
      <c s="36">
        <v>0</v>
      </c>
      <c s="36">
        <f>ROUND(G77*H77,6)</f>
      </c>
      <c r="L77" s="38">
        <v>0</v>
      </c>
      <c s="32">
        <f>ROUND(ROUND(L77,2)*ROUND(G77,3),2)</f>
      </c>
      <c s="36" t="s">
        <v>350</v>
      </c>
      <c>
        <f>(M77*21)/100</f>
      </c>
      <c t="s">
        <v>27</v>
      </c>
    </row>
    <row r="78" spans="1:5" ht="12.75">
      <c r="A78" s="35" t="s">
        <v>58</v>
      </c>
      <c r="E78" s="39" t="s">
        <v>5</v>
      </c>
    </row>
    <row r="79" spans="1:5" ht="12.75">
      <c r="A79" s="35" t="s">
        <v>59</v>
      </c>
      <c r="E79" s="40" t="s">
        <v>1279</v>
      </c>
    </row>
    <row r="80" spans="1:5" ht="25.5">
      <c r="A80" t="s">
        <v>60</v>
      </c>
      <c r="E80" s="39" t="s">
        <v>4271</v>
      </c>
    </row>
    <row r="81" spans="1:16" ht="12.75">
      <c r="A81" t="s">
        <v>52</v>
      </c>
      <c s="34" t="s">
        <v>186</v>
      </c>
      <c s="34" t="s">
        <v>5422</v>
      </c>
      <c s="35" t="s">
        <v>5</v>
      </c>
      <c s="6" t="s">
        <v>5423</v>
      </c>
      <c s="36" t="s">
        <v>85</v>
      </c>
      <c s="37">
        <v>9</v>
      </c>
      <c s="36">
        <v>0</v>
      </c>
      <c s="36">
        <f>ROUND(G81*H81,6)</f>
      </c>
      <c r="L81" s="38">
        <v>0</v>
      </c>
      <c s="32">
        <f>ROUND(ROUND(L81,2)*ROUND(G81,3),2)</f>
      </c>
      <c s="36" t="s">
        <v>350</v>
      </c>
      <c>
        <f>(M81*21)/100</f>
      </c>
      <c t="s">
        <v>27</v>
      </c>
    </row>
    <row r="82" spans="1:5" ht="12.75">
      <c r="A82" s="35" t="s">
        <v>58</v>
      </c>
      <c r="E82" s="39" t="s">
        <v>5</v>
      </c>
    </row>
    <row r="83" spans="1:5" ht="12.75">
      <c r="A83" s="35" t="s">
        <v>59</v>
      </c>
      <c r="E83" s="40" t="s">
        <v>1279</v>
      </c>
    </row>
    <row r="84" spans="1:5" ht="25.5">
      <c r="A84" t="s">
        <v>60</v>
      </c>
      <c r="E84" s="39" t="s">
        <v>4271</v>
      </c>
    </row>
    <row r="85" spans="1:13" ht="12.75">
      <c r="A85" t="s">
        <v>49</v>
      </c>
      <c r="C85" s="31" t="s">
        <v>1347</v>
      </c>
      <c r="E85" s="33" t="s">
        <v>1348</v>
      </c>
      <c r="J85" s="32">
        <f>0</f>
      </c>
      <c s="32">
        <f>0</f>
      </c>
      <c s="32">
        <f>0+L86+L90+L94+L98</f>
      </c>
      <c s="32">
        <f>0+M86+M90+M94+M98</f>
      </c>
    </row>
    <row r="86" spans="1:16" ht="25.5">
      <c r="A86" t="s">
        <v>52</v>
      </c>
      <c s="34" t="s">
        <v>155</v>
      </c>
      <c s="34" t="s">
        <v>5424</v>
      </c>
      <c s="35" t="s">
        <v>5</v>
      </c>
      <c s="6" t="s">
        <v>5425</v>
      </c>
      <c s="36" t="s">
        <v>85</v>
      </c>
      <c s="37">
        <v>1</v>
      </c>
      <c s="36">
        <v>0</v>
      </c>
      <c s="36">
        <f>ROUND(G86*H86,6)</f>
      </c>
      <c r="L86" s="38">
        <v>0</v>
      </c>
      <c s="32">
        <f>ROUND(ROUND(L86,2)*ROUND(G86,3),2)</f>
      </c>
      <c s="36" t="s">
        <v>350</v>
      </c>
      <c>
        <f>(M86*21)/100</f>
      </c>
      <c t="s">
        <v>27</v>
      </c>
    </row>
    <row r="87" spans="1:5" ht="12.75">
      <c r="A87" s="35" t="s">
        <v>58</v>
      </c>
      <c r="E87" s="39" t="s">
        <v>5</v>
      </c>
    </row>
    <row r="88" spans="1:5" ht="12.75">
      <c r="A88" s="35" t="s">
        <v>59</v>
      </c>
      <c r="E88" s="40" t="s">
        <v>1279</v>
      </c>
    </row>
    <row r="89" spans="1:5" ht="63.75">
      <c r="A89" t="s">
        <v>60</v>
      </c>
      <c r="E89" s="39" t="s">
        <v>1354</v>
      </c>
    </row>
    <row r="90" spans="1:16" ht="25.5">
      <c r="A90" t="s">
        <v>52</v>
      </c>
      <c s="34" t="s">
        <v>77</v>
      </c>
      <c s="34" t="s">
        <v>1136</v>
      </c>
      <c s="35" t="s">
        <v>5</v>
      </c>
      <c s="6" t="s">
        <v>1137</v>
      </c>
      <c s="36" t="s">
        <v>85</v>
      </c>
      <c s="37">
        <v>1</v>
      </c>
      <c s="36">
        <v>0</v>
      </c>
      <c s="36">
        <f>ROUND(G90*H90,6)</f>
      </c>
      <c r="L90" s="38">
        <v>0</v>
      </c>
      <c s="32">
        <f>ROUND(ROUND(L90,2)*ROUND(G90,3),2)</f>
      </c>
      <c s="36" t="s">
        <v>350</v>
      </c>
      <c>
        <f>(M90*21)/100</f>
      </c>
      <c t="s">
        <v>27</v>
      </c>
    </row>
    <row r="91" spans="1:5" ht="12.75">
      <c r="A91" s="35" t="s">
        <v>58</v>
      </c>
      <c r="E91" s="39" t="s">
        <v>5</v>
      </c>
    </row>
    <row r="92" spans="1:5" ht="12.75">
      <c r="A92" s="35" t="s">
        <v>59</v>
      </c>
      <c r="E92" s="40" t="s">
        <v>1279</v>
      </c>
    </row>
    <row r="93" spans="1:5" ht="38.25">
      <c r="A93" t="s">
        <v>60</v>
      </c>
      <c r="E93" s="39" t="s">
        <v>1357</v>
      </c>
    </row>
    <row r="94" spans="1:16" ht="12.75">
      <c r="A94" t="s">
        <v>52</v>
      </c>
      <c s="34" t="s">
        <v>82</v>
      </c>
      <c s="34" t="s">
        <v>5426</v>
      </c>
      <c s="35" t="s">
        <v>5</v>
      </c>
      <c s="6" t="s">
        <v>5427</v>
      </c>
      <c s="36" t="s">
        <v>85</v>
      </c>
      <c s="37">
        <v>1</v>
      </c>
      <c s="36">
        <v>0</v>
      </c>
      <c s="36">
        <f>ROUND(G94*H94,6)</f>
      </c>
      <c r="L94" s="38">
        <v>0</v>
      </c>
      <c s="32">
        <f>ROUND(ROUND(L94,2)*ROUND(G94,3),2)</f>
      </c>
      <c s="36" t="s">
        <v>350</v>
      </c>
      <c>
        <f>(M94*21)/100</f>
      </c>
      <c t="s">
        <v>27</v>
      </c>
    </row>
    <row r="95" spans="1:5" ht="12.75">
      <c r="A95" s="35" t="s">
        <v>58</v>
      </c>
      <c r="E95" s="39" t="s">
        <v>5</v>
      </c>
    </row>
    <row r="96" spans="1:5" ht="12.75">
      <c r="A96" s="35" t="s">
        <v>59</v>
      </c>
      <c r="E96" s="40" t="s">
        <v>1279</v>
      </c>
    </row>
    <row r="97" spans="1:5" ht="38.25">
      <c r="A97" t="s">
        <v>60</v>
      </c>
      <c r="E97" s="39" t="s">
        <v>1365</v>
      </c>
    </row>
    <row r="98" spans="1:16" ht="12.75">
      <c r="A98" t="s">
        <v>52</v>
      </c>
      <c s="34" t="s">
        <v>87</v>
      </c>
      <c s="34" t="s">
        <v>1366</v>
      </c>
      <c s="35" t="s">
        <v>5</v>
      </c>
      <c s="6" t="s">
        <v>1367</v>
      </c>
      <c s="36" t="s">
        <v>310</v>
      </c>
      <c s="37">
        <v>8</v>
      </c>
      <c s="36">
        <v>0</v>
      </c>
      <c s="36">
        <f>ROUND(G98*H98,6)</f>
      </c>
      <c r="L98" s="38">
        <v>0</v>
      </c>
      <c s="32">
        <f>ROUND(ROUND(L98,2)*ROUND(G98,3),2)</f>
      </c>
      <c s="36" t="s">
        <v>350</v>
      </c>
      <c>
        <f>(M98*21)/100</f>
      </c>
      <c t="s">
        <v>27</v>
      </c>
    </row>
    <row r="99" spans="1:5" ht="12.75">
      <c r="A99" s="35" t="s">
        <v>58</v>
      </c>
      <c r="E99" s="39" t="s">
        <v>5</v>
      </c>
    </row>
    <row r="100" spans="1:5" ht="12.75">
      <c r="A100" s="35" t="s">
        <v>59</v>
      </c>
      <c r="E100" s="40" t="s">
        <v>1279</v>
      </c>
    </row>
    <row r="101" spans="1:5" ht="38.25">
      <c r="A101" t="s">
        <v>60</v>
      </c>
      <c r="E101" s="39" t="s">
        <v>1368</v>
      </c>
    </row>
    <row r="102" spans="1:13" ht="12.75">
      <c r="A102" t="s">
        <v>49</v>
      </c>
      <c r="C102" s="31" t="s">
        <v>367</v>
      </c>
      <c r="E102" s="33" t="s">
        <v>592</v>
      </c>
      <c r="J102" s="32">
        <f>0</f>
      </c>
      <c s="32">
        <f>0</f>
      </c>
      <c s="32">
        <f>0+L103</f>
      </c>
      <c s="32">
        <f>0+M103</f>
      </c>
    </row>
    <row r="103" spans="1:16" ht="38.25">
      <c r="A103" t="s">
        <v>52</v>
      </c>
      <c s="34" t="s">
        <v>91</v>
      </c>
      <c s="34" t="s">
        <v>1509</v>
      </c>
      <c s="35" t="s">
        <v>1510</v>
      </c>
      <c s="6" t="s">
        <v>1511</v>
      </c>
      <c s="36" t="s">
        <v>373</v>
      </c>
      <c s="37">
        <v>1</v>
      </c>
      <c s="36">
        <v>0</v>
      </c>
      <c s="36">
        <f>ROUND(G103*H103,6)</f>
      </c>
      <c r="L103" s="38">
        <v>0</v>
      </c>
      <c s="32">
        <f>ROUND(ROUND(L103,2)*ROUND(G103,3),2)</f>
      </c>
      <c s="36" t="s">
        <v>350</v>
      </c>
      <c>
        <f>(M103*21)/100</f>
      </c>
      <c t="s">
        <v>27</v>
      </c>
    </row>
    <row r="104" spans="1:5" ht="12.75">
      <c r="A104" s="35" t="s">
        <v>58</v>
      </c>
      <c r="E104" s="39" t="s">
        <v>374</v>
      </c>
    </row>
    <row r="105" spans="1:5" ht="12.75">
      <c r="A105" s="35" t="s">
        <v>59</v>
      </c>
      <c r="E105" s="40" t="s">
        <v>1279</v>
      </c>
    </row>
    <row r="106" spans="1:5" ht="165.75">
      <c r="A106" t="s">
        <v>60</v>
      </c>
      <c r="E106" s="39" t="s">
        <v>524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1380</v>
      </c>
      <c s="41">
        <f>Rekapitulace!C14</f>
      </c>
      <c s="20" t="s">
        <v>0</v>
      </c>
      <c t="s">
        <v>23</v>
      </c>
      <c t="s">
        <v>27</v>
      </c>
    </row>
    <row r="4" spans="1:16" ht="32" customHeight="1">
      <c r="A4" s="24" t="s">
        <v>20</v>
      </c>
      <c s="25" t="s">
        <v>28</v>
      </c>
      <c s="27" t="s">
        <v>1380</v>
      </c>
      <c r="E4" s="26" t="s">
        <v>1381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COUNTIFS(L8:L117,"=0",A8:A117,"P")+COUNTIFS(L8:L117,"",A8:A117,"P")+SUM(Q8:Q117)</f>
      </c>
    </row>
    <row r="8" spans="1:13" ht="12.75">
      <c r="A8" t="s">
        <v>44</v>
      </c>
      <c r="C8" s="28" t="s">
        <v>5430</v>
      </c>
      <c r="E8" s="30" t="s">
        <v>5429</v>
      </c>
      <c r="J8" s="29">
        <f>0+J9</f>
      </c>
      <c s="29">
        <f>0+K9</f>
      </c>
      <c s="29">
        <f>0+L9</f>
      </c>
      <c s="29">
        <f>0+M9</f>
      </c>
    </row>
    <row r="9" spans="1:13" ht="12.75">
      <c r="A9" t="s">
        <v>46</v>
      </c>
      <c r="C9" s="31" t="s">
        <v>5431</v>
      </c>
      <c r="E9" s="33" t="s">
        <v>5432</v>
      </c>
      <c r="J9" s="32">
        <f>0+J10+J59+J64</f>
      </c>
      <c s="32">
        <f>0+K10+K59+K64</f>
      </c>
      <c s="32">
        <f>0+L10+L59+L64</f>
      </c>
      <c s="32">
        <f>0+M10+M59+M64</f>
      </c>
    </row>
    <row r="10" spans="1:13" ht="12.75">
      <c r="A10" t="s">
        <v>49</v>
      </c>
      <c r="C10" s="31" t="s">
        <v>53</v>
      </c>
      <c r="E10" s="33" t="s">
        <v>412</v>
      </c>
      <c r="J10" s="32">
        <f>0</f>
      </c>
      <c s="32">
        <f>0</f>
      </c>
      <c s="32">
        <f>0+L11+L15+L19+L23+L27+L31+L35+L39+L43+L47+L51+L55</f>
      </c>
      <c s="32">
        <f>0+M11+M15+M19+M23+M27+M31+M35+M39+M43+M47+M51+M55</f>
      </c>
    </row>
    <row r="11" spans="1:16" ht="12.75">
      <c r="A11" t="s">
        <v>52</v>
      </c>
      <c s="34" t="s">
        <v>53</v>
      </c>
      <c s="34" t="s">
        <v>1872</v>
      </c>
      <c s="35" t="s">
        <v>5</v>
      </c>
      <c s="6" t="s">
        <v>1873</v>
      </c>
      <c s="36" t="s">
        <v>73</v>
      </c>
      <c s="37">
        <v>490</v>
      </c>
      <c s="36">
        <v>0</v>
      </c>
      <c s="36">
        <f>ROUND(G11*H11,6)</f>
      </c>
      <c r="L11" s="38">
        <v>0</v>
      </c>
      <c s="32">
        <f>ROUND(ROUND(L11,2)*ROUND(G11,3),2)</f>
      </c>
      <c s="36" t="s">
        <v>57</v>
      </c>
      <c>
        <f>(M11*21)/100</f>
      </c>
      <c t="s">
        <v>27</v>
      </c>
    </row>
    <row r="12" spans="1:5" ht="12.75">
      <c r="A12" s="35" t="s">
        <v>58</v>
      </c>
      <c r="E12" s="39" t="s">
        <v>5</v>
      </c>
    </row>
    <row r="13" spans="1:5" ht="12.75">
      <c r="A13" s="35" t="s">
        <v>59</v>
      </c>
      <c r="E13" s="40" t="s">
        <v>5</v>
      </c>
    </row>
    <row r="14" spans="1:5" ht="38.25">
      <c r="A14" t="s">
        <v>60</v>
      </c>
      <c r="E14" s="39" t="s">
        <v>1875</v>
      </c>
    </row>
    <row r="15" spans="1:16" ht="25.5">
      <c r="A15" t="s">
        <v>52</v>
      </c>
      <c s="34" t="s">
        <v>27</v>
      </c>
      <c s="34" t="s">
        <v>5433</v>
      </c>
      <c s="35" t="s">
        <v>5</v>
      </c>
      <c s="6" t="s">
        <v>5434</v>
      </c>
      <c s="36" t="s">
        <v>85</v>
      </c>
      <c s="37">
        <v>16</v>
      </c>
      <c s="36">
        <v>0</v>
      </c>
      <c s="36">
        <f>ROUND(G15*H15,6)</f>
      </c>
      <c r="L15" s="38">
        <v>0</v>
      </c>
      <c s="32">
        <f>ROUND(ROUND(L15,2)*ROUND(G15,3),2)</f>
      </c>
      <c s="36" t="s">
        <v>57</v>
      </c>
      <c>
        <f>(M15*21)/100</f>
      </c>
      <c t="s">
        <v>27</v>
      </c>
    </row>
    <row r="16" spans="1:5" ht="12.75">
      <c r="A16" s="35" t="s">
        <v>58</v>
      </c>
      <c r="E16" s="39" t="s">
        <v>5</v>
      </c>
    </row>
    <row r="17" spans="1:5" ht="12.75">
      <c r="A17" s="35" t="s">
        <v>59</v>
      </c>
      <c r="E17" s="40" t="s">
        <v>5</v>
      </c>
    </row>
    <row r="18" spans="1:5" ht="165.75">
      <c r="A18" t="s">
        <v>60</v>
      </c>
      <c r="E18" s="39" t="s">
        <v>5435</v>
      </c>
    </row>
    <row r="19" spans="1:16" ht="25.5">
      <c r="A19" t="s">
        <v>52</v>
      </c>
      <c s="34" t="s">
        <v>26</v>
      </c>
      <c s="34" t="s">
        <v>5436</v>
      </c>
      <c s="35" t="s">
        <v>5</v>
      </c>
      <c s="6" t="s">
        <v>5437</v>
      </c>
      <c s="36" t="s">
        <v>85</v>
      </c>
      <c s="37">
        <v>2</v>
      </c>
      <c s="36">
        <v>0</v>
      </c>
      <c s="36">
        <f>ROUND(G19*H19,6)</f>
      </c>
      <c r="L19" s="38">
        <v>0</v>
      </c>
      <c s="32">
        <f>ROUND(ROUND(L19,2)*ROUND(G19,3),2)</f>
      </c>
      <c s="36" t="s">
        <v>57</v>
      </c>
      <c>
        <f>(M19*21)/100</f>
      </c>
      <c t="s">
        <v>27</v>
      </c>
    </row>
    <row r="20" spans="1:5" ht="12.75">
      <c r="A20" s="35" t="s">
        <v>58</v>
      </c>
      <c r="E20" s="39" t="s">
        <v>5</v>
      </c>
    </row>
    <row r="21" spans="1:5" ht="12.75">
      <c r="A21" s="35" t="s">
        <v>59</v>
      </c>
      <c r="E21" s="40" t="s">
        <v>5</v>
      </c>
    </row>
    <row r="22" spans="1:5" ht="165.75">
      <c r="A22" t="s">
        <v>60</v>
      </c>
      <c r="E22" s="39" t="s">
        <v>5435</v>
      </c>
    </row>
    <row r="23" spans="1:16" ht="25.5">
      <c r="A23" t="s">
        <v>52</v>
      </c>
      <c s="34" t="s">
        <v>70</v>
      </c>
      <c s="34" t="s">
        <v>5438</v>
      </c>
      <c s="35" t="s">
        <v>5</v>
      </c>
      <c s="6" t="s">
        <v>5439</v>
      </c>
      <c s="36" t="s">
        <v>85</v>
      </c>
      <c s="37">
        <v>200</v>
      </c>
      <c s="36">
        <v>0</v>
      </c>
      <c s="36">
        <f>ROUND(G23*H23,6)</f>
      </c>
      <c r="L23" s="38">
        <v>0</v>
      </c>
      <c s="32">
        <f>ROUND(ROUND(L23,2)*ROUND(G23,3),2)</f>
      </c>
      <c s="36" t="s">
        <v>57</v>
      </c>
      <c>
        <f>(M23*21)/100</f>
      </c>
      <c t="s">
        <v>27</v>
      </c>
    </row>
    <row r="24" spans="1:5" ht="12.75">
      <c r="A24" s="35" t="s">
        <v>58</v>
      </c>
      <c r="E24" s="39" t="s">
        <v>5</v>
      </c>
    </row>
    <row r="25" spans="1:5" ht="12.75">
      <c r="A25" s="35" t="s">
        <v>59</v>
      </c>
      <c r="E25" s="40" t="s">
        <v>5</v>
      </c>
    </row>
    <row r="26" spans="1:5" ht="165.75">
      <c r="A26" t="s">
        <v>60</v>
      </c>
      <c r="E26" s="39" t="s">
        <v>5435</v>
      </c>
    </row>
    <row r="27" spans="1:16" ht="12.75">
      <c r="A27" t="s">
        <v>52</v>
      </c>
      <c s="34" t="s">
        <v>110</v>
      </c>
      <c s="34" t="s">
        <v>5440</v>
      </c>
      <c s="35" t="s">
        <v>5</v>
      </c>
      <c s="6" t="s">
        <v>5441</v>
      </c>
      <c s="36" t="s">
        <v>85</v>
      </c>
      <c s="37">
        <v>3</v>
      </c>
      <c s="36">
        <v>0</v>
      </c>
      <c s="36">
        <f>ROUND(G27*H27,6)</f>
      </c>
      <c r="L27" s="38">
        <v>0</v>
      </c>
      <c s="32">
        <f>ROUND(ROUND(L27,2)*ROUND(G27,3),2)</f>
      </c>
      <c s="36" t="s">
        <v>57</v>
      </c>
      <c>
        <f>(M27*21)/100</f>
      </c>
      <c t="s">
        <v>27</v>
      </c>
    </row>
    <row r="28" spans="1:5" ht="12.75">
      <c r="A28" s="35" t="s">
        <v>58</v>
      </c>
      <c r="E28" s="39" t="s">
        <v>5</v>
      </c>
    </row>
    <row r="29" spans="1:5" ht="12.75">
      <c r="A29" s="35" t="s">
        <v>59</v>
      </c>
      <c r="E29" s="40" t="s">
        <v>5</v>
      </c>
    </row>
    <row r="30" spans="1:5" ht="76.5">
      <c r="A30" t="s">
        <v>60</v>
      </c>
      <c r="E30" s="39" t="s">
        <v>5442</v>
      </c>
    </row>
    <row r="31" spans="1:16" ht="12.75">
      <c r="A31" t="s">
        <v>52</v>
      </c>
      <c s="34" t="s">
        <v>115</v>
      </c>
      <c s="34" t="s">
        <v>5443</v>
      </c>
      <c s="35" t="s">
        <v>5</v>
      </c>
      <c s="6" t="s">
        <v>5444</v>
      </c>
      <c s="36" t="s">
        <v>73</v>
      </c>
      <c s="37">
        <v>279</v>
      </c>
      <c s="36">
        <v>0</v>
      </c>
      <c s="36">
        <f>ROUND(G31*H31,6)</f>
      </c>
      <c r="L31" s="38">
        <v>0</v>
      </c>
      <c s="32">
        <f>ROUND(ROUND(L31,2)*ROUND(G31,3),2)</f>
      </c>
      <c s="36" t="s">
        <v>57</v>
      </c>
      <c>
        <f>(M31*21)/100</f>
      </c>
      <c t="s">
        <v>27</v>
      </c>
    </row>
    <row r="32" spans="1:5" ht="12.75">
      <c r="A32" s="35" t="s">
        <v>58</v>
      </c>
      <c r="E32" s="39" t="s">
        <v>5</v>
      </c>
    </row>
    <row r="33" spans="1:5" ht="12.75">
      <c r="A33" s="35" t="s">
        <v>59</v>
      </c>
      <c r="E33" s="40" t="s">
        <v>5</v>
      </c>
    </row>
    <row r="34" spans="1:5" ht="12.75">
      <c r="A34" t="s">
        <v>60</v>
      </c>
      <c r="E34" s="39" t="s">
        <v>5445</v>
      </c>
    </row>
    <row r="35" spans="1:16" ht="12.75">
      <c r="A35" t="s">
        <v>52</v>
      </c>
      <c s="34" t="s">
        <v>75</v>
      </c>
      <c s="34" t="s">
        <v>5446</v>
      </c>
      <c s="35" t="s">
        <v>5</v>
      </c>
      <c s="6" t="s">
        <v>5447</v>
      </c>
      <c s="36" t="s">
        <v>73</v>
      </c>
      <c s="37">
        <v>135</v>
      </c>
      <c s="36">
        <v>0</v>
      </c>
      <c s="36">
        <f>ROUND(G35*H35,6)</f>
      </c>
      <c r="L35" s="38">
        <v>0</v>
      </c>
      <c s="32">
        <f>ROUND(ROUND(L35,2)*ROUND(G35,3),2)</f>
      </c>
      <c s="36" t="s">
        <v>57</v>
      </c>
      <c>
        <f>(M35*21)/100</f>
      </c>
      <c t="s">
        <v>27</v>
      </c>
    </row>
    <row r="36" spans="1:5" ht="12.75">
      <c r="A36" s="35" t="s">
        <v>58</v>
      </c>
      <c r="E36" s="39" t="s">
        <v>5</v>
      </c>
    </row>
    <row r="37" spans="1:5" ht="12.75">
      <c r="A37" s="35" t="s">
        <v>59</v>
      </c>
      <c r="E37" s="40" t="s">
        <v>5</v>
      </c>
    </row>
    <row r="38" spans="1:5" ht="38.25">
      <c r="A38" t="s">
        <v>60</v>
      </c>
      <c r="E38" s="39" t="s">
        <v>5448</v>
      </c>
    </row>
    <row r="39" spans="1:16" ht="12.75">
      <c r="A39" t="s">
        <v>52</v>
      </c>
      <c s="34" t="s">
        <v>122</v>
      </c>
      <c s="34" t="s">
        <v>5449</v>
      </c>
      <c s="35" t="s">
        <v>5</v>
      </c>
      <c s="6" t="s">
        <v>5450</v>
      </c>
      <c s="36" t="s">
        <v>73</v>
      </c>
      <c s="37">
        <v>4</v>
      </c>
      <c s="36">
        <v>0</v>
      </c>
      <c s="36">
        <f>ROUND(G39*H39,6)</f>
      </c>
      <c r="L39" s="38">
        <v>0</v>
      </c>
      <c s="32">
        <f>ROUND(ROUND(L39,2)*ROUND(G39,3),2)</f>
      </c>
      <c s="36" t="s">
        <v>57</v>
      </c>
      <c>
        <f>(M39*21)/100</f>
      </c>
      <c t="s">
        <v>27</v>
      </c>
    </row>
    <row r="40" spans="1:5" ht="12.75">
      <c r="A40" s="35" t="s">
        <v>58</v>
      </c>
      <c r="E40" s="39" t="s">
        <v>5</v>
      </c>
    </row>
    <row r="41" spans="1:5" ht="12.75">
      <c r="A41" s="35" t="s">
        <v>59</v>
      </c>
      <c r="E41" s="40" t="s">
        <v>5</v>
      </c>
    </row>
    <row r="42" spans="1:5" ht="51">
      <c r="A42" t="s">
        <v>60</v>
      </c>
      <c r="E42" s="39" t="s">
        <v>5451</v>
      </c>
    </row>
    <row r="43" spans="1:16" ht="12.75">
      <c r="A43" t="s">
        <v>52</v>
      </c>
      <c s="34" t="s">
        <v>126</v>
      </c>
      <c s="34" t="s">
        <v>5452</v>
      </c>
      <c s="35" t="s">
        <v>5</v>
      </c>
      <c s="6" t="s">
        <v>5453</v>
      </c>
      <c s="36" t="s">
        <v>73</v>
      </c>
      <c s="37">
        <v>279</v>
      </c>
      <c s="36">
        <v>0</v>
      </c>
      <c s="36">
        <f>ROUND(G43*H43,6)</f>
      </c>
      <c r="L43" s="38">
        <v>0</v>
      </c>
      <c s="32">
        <f>ROUND(ROUND(L43,2)*ROUND(G43,3),2)</f>
      </c>
      <c s="36" t="s">
        <v>57</v>
      </c>
      <c>
        <f>(M43*21)/100</f>
      </c>
      <c t="s">
        <v>27</v>
      </c>
    </row>
    <row r="44" spans="1:5" ht="12.75">
      <c r="A44" s="35" t="s">
        <v>58</v>
      </c>
      <c r="E44" s="39" t="s">
        <v>5</v>
      </c>
    </row>
    <row r="45" spans="1:5" ht="12.75">
      <c r="A45" s="35" t="s">
        <v>59</v>
      </c>
      <c r="E45" s="40" t="s">
        <v>5</v>
      </c>
    </row>
    <row r="46" spans="1:5" ht="25.5">
      <c r="A46" t="s">
        <v>60</v>
      </c>
      <c r="E46" s="39" t="s">
        <v>5454</v>
      </c>
    </row>
    <row r="47" spans="1:16" ht="12.75">
      <c r="A47" t="s">
        <v>52</v>
      </c>
      <c s="34" t="s">
        <v>130</v>
      </c>
      <c s="34" t="s">
        <v>5455</v>
      </c>
      <c s="35" t="s">
        <v>5</v>
      </c>
      <c s="6" t="s">
        <v>5456</v>
      </c>
      <c s="36" t="s">
        <v>73</v>
      </c>
      <c s="37">
        <v>55</v>
      </c>
      <c s="36">
        <v>0</v>
      </c>
      <c s="36">
        <f>ROUND(G47*H47,6)</f>
      </c>
      <c r="L47" s="38">
        <v>0</v>
      </c>
      <c s="32">
        <f>ROUND(ROUND(L47,2)*ROUND(G47,3),2)</f>
      </c>
      <c s="36" t="s">
        <v>57</v>
      </c>
      <c>
        <f>(M47*21)/100</f>
      </c>
      <c t="s">
        <v>27</v>
      </c>
    </row>
    <row r="48" spans="1:5" ht="12.75">
      <c r="A48" s="35" t="s">
        <v>58</v>
      </c>
      <c r="E48" s="39" t="s">
        <v>5</v>
      </c>
    </row>
    <row r="49" spans="1:5" ht="12.75">
      <c r="A49" s="35" t="s">
        <v>59</v>
      </c>
      <c r="E49" s="40" t="s">
        <v>5</v>
      </c>
    </row>
    <row r="50" spans="1:5" ht="38.25">
      <c r="A50" t="s">
        <v>60</v>
      </c>
      <c r="E50" s="39" t="s">
        <v>5457</v>
      </c>
    </row>
    <row r="51" spans="1:16" ht="25.5">
      <c r="A51" t="s">
        <v>52</v>
      </c>
      <c s="34" t="s">
        <v>134</v>
      </c>
      <c s="34" t="s">
        <v>5458</v>
      </c>
      <c s="35" t="s">
        <v>5</v>
      </c>
      <c s="6" t="s">
        <v>5459</v>
      </c>
      <c s="36" t="s">
        <v>85</v>
      </c>
      <c s="37">
        <v>4</v>
      </c>
      <c s="36">
        <v>0</v>
      </c>
      <c s="36">
        <f>ROUND(G51*H51,6)</f>
      </c>
      <c r="L51" s="38">
        <v>0</v>
      </c>
      <c s="32">
        <f>ROUND(ROUND(L51,2)*ROUND(G51,3),2)</f>
      </c>
      <c s="36" t="s">
        <v>57</v>
      </c>
      <c>
        <f>(M51*21)/100</f>
      </c>
      <c t="s">
        <v>27</v>
      </c>
    </row>
    <row r="52" spans="1:5" ht="12.75">
      <c r="A52" s="35" t="s">
        <v>58</v>
      </c>
      <c r="E52" s="39" t="s">
        <v>5</v>
      </c>
    </row>
    <row r="53" spans="1:5" ht="12.75">
      <c r="A53" s="35" t="s">
        <v>59</v>
      </c>
      <c r="E53" s="40" t="s">
        <v>5</v>
      </c>
    </row>
    <row r="54" spans="1:5" ht="114.75">
      <c r="A54" t="s">
        <v>60</v>
      </c>
      <c r="E54" s="39" t="s">
        <v>5460</v>
      </c>
    </row>
    <row r="55" spans="1:16" ht="12.75">
      <c r="A55" t="s">
        <v>52</v>
      </c>
      <c s="34" t="s">
        <v>138</v>
      </c>
      <c s="34" t="s">
        <v>1680</v>
      </c>
      <c s="35" t="s">
        <v>5</v>
      </c>
      <c s="6" t="s">
        <v>1681</v>
      </c>
      <c s="36" t="s">
        <v>56</v>
      </c>
      <c s="37">
        <v>20.5</v>
      </c>
      <c s="36">
        <v>0</v>
      </c>
      <c s="36">
        <f>ROUND(G55*H55,6)</f>
      </c>
      <c r="L55" s="38">
        <v>0</v>
      </c>
      <c s="32">
        <f>ROUND(ROUND(L55,2)*ROUND(G55,3),2)</f>
      </c>
      <c s="36" t="s">
        <v>57</v>
      </c>
      <c>
        <f>(M55*21)/100</f>
      </c>
      <c t="s">
        <v>27</v>
      </c>
    </row>
    <row r="56" spans="1:5" ht="38.25">
      <c r="A56" s="35" t="s">
        <v>58</v>
      </c>
      <c r="E56" s="39" t="s">
        <v>5461</v>
      </c>
    </row>
    <row r="57" spans="1:5" ht="12.75">
      <c r="A57" s="35" t="s">
        <v>59</v>
      </c>
      <c r="E57" s="40" t="s">
        <v>5</v>
      </c>
    </row>
    <row r="58" spans="1:5" ht="38.25">
      <c r="A58" t="s">
        <v>60</v>
      </c>
      <c r="E58" s="39" t="s">
        <v>5457</v>
      </c>
    </row>
    <row r="59" spans="1:13" ht="12.75">
      <c r="A59" t="s">
        <v>49</v>
      </c>
      <c r="C59" s="31" t="s">
        <v>367</v>
      </c>
      <c r="E59" s="33" t="s">
        <v>368</v>
      </c>
      <c r="J59" s="32">
        <f>0</f>
      </c>
      <c s="32">
        <f>0</f>
      </c>
      <c s="32">
        <f>0+L60</f>
      </c>
      <c s="32">
        <f>0+M60</f>
      </c>
    </row>
    <row r="60" spans="1:16" ht="25.5">
      <c r="A60" t="s">
        <v>52</v>
      </c>
      <c s="34" t="s">
        <v>143</v>
      </c>
      <c s="34" t="s">
        <v>1972</v>
      </c>
      <c s="35" t="s">
        <v>1973</v>
      </c>
      <c s="6" t="s">
        <v>1974</v>
      </c>
      <c s="36" t="s">
        <v>373</v>
      </c>
      <c s="37">
        <v>35</v>
      </c>
      <c s="36">
        <v>0</v>
      </c>
      <c s="36">
        <f>ROUND(G60*H60,6)</f>
      </c>
      <c r="L60" s="38">
        <v>0</v>
      </c>
      <c s="32">
        <f>ROUND(ROUND(L60,2)*ROUND(G60,3),2)</f>
      </c>
      <c s="36" t="s">
        <v>350</v>
      </c>
      <c>
        <f>(M60*21)/100</f>
      </c>
      <c t="s">
        <v>27</v>
      </c>
    </row>
    <row r="61" spans="1:5" ht="12.75">
      <c r="A61" s="35" t="s">
        <v>58</v>
      </c>
      <c r="E61" s="39" t="s">
        <v>374</v>
      </c>
    </row>
    <row r="62" spans="1:5" ht="12.75">
      <c r="A62" s="35" t="s">
        <v>59</v>
      </c>
      <c r="E62" s="40" t="s">
        <v>5</v>
      </c>
    </row>
    <row r="63" spans="1:5" ht="165.75">
      <c r="A63" t="s">
        <v>60</v>
      </c>
      <c r="E63" s="39" t="s">
        <v>5462</v>
      </c>
    </row>
    <row r="64" spans="1:13" ht="12.75">
      <c r="A64" t="s">
        <v>49</v>
      </c>
      <c r="C64" s="31" t="s">
        <v>2081</v>
      </c>
      <c r="E64" s="33" t="s">
        <v>5463</v>
      </c>
      <c r="J64" s="32">
        <f>0</f>
      </c>
      <c s="32">
        <f>0</f>
      </c>
      <c s="32">
        <f>0+L65+L69+L73+L77+L81+L85+L89+L93+L97+L101+L105+L109+L113+L117</f>
      </c>
      <c s="32">
        <f>0+M65+M69+M73+M77+M81+M85+M89+M93+M97+M101+M105+M109+M113+M117</f>
      </c>
    </row>
    <row r="65" spans="1:16" ht="12.75">
      <c r="A65" t="s">
        <v>52</v>
      </c>
      <c s="34" t="s">
        <v>147</v>
      </c>
      <c s="34" t="s">
        <v>506</v>
      </c>
      <c s="35" t="s">
        <v>5</v>
      </c>
      <c s="6" t="s">
        <v>5464</v>
      </c>
      <c s="36" t="s">
        <v>349</v>
      </c>
      <c s="37">
        <v>3</v>
      </c>
      <c s="36">
        <v>0</v>
      </c>
      <c s="36">
        <f>ROUND(G65*H65,6)</f>
      </c>
      <c r="L65" s="38">
        <v>0</v>
      </c>
      <c s="32">
        <f>ROUND(ROUND(L65,2)*ROUND(G65,3),2)</f>
      </c>
      <c s="36" t="s">
        <v>350</v>
      </c>
      <c>
        <f>(M65*21)/100</f>
      </c>
      <c t="s">
        <v>27</v>
      </c>
    </row>
    <row r="66" spans="1:5" ht="12.75">
      <c r="A66" s="35" t="s">
        <v>58</v>
      </c>
      <c r="E66" s="39" t="s">
        <v>5465</v>
      </c>
    </row>
    <row r="67" spans="1:5" ht="12.75">
      <c r="A67" s="35" t="s">
        <v>59</v>
      </c>
      <c r="E67" s="40" t="s">
        <v>5</v>
      </c>
    </row>
    <row r="68" spans="1:5" ht="25.5">
      <c r="A68" t="s">
        <v>60</v>
      </c>
      <c r="E68" s="39" t="s">
        <v>5466</v>
      </c>
    </row>
    <row r="69" spans="1:16" ht="12.75">
      <c r="A69" t="s">
        <v>52</v>
      </c>
      <c s="34" t="s">
        <v>151</v>
      </c>
      <c s="34" t="s">
        <v>5467</v>
      </c>
      <c s="35" t="s">
        <v>5</v>
      </c>
      <c s="6" t="s">
        <v>5468</v>
      </c>
      <c s="36" t="s">
        <v>5469</v>
      </c>
      <c s="37">
        <v>4</v>
      </c>
      <c s="36">
        <v>0</v>
      </c>
      <c s="36">
        <f>ROUND(G69*H69,6)</f>
      </c>
      <c r="L69" s="38">
        <v>0</v>
      </c>
      <c s="32">
        <f>ROUND(ROUND(L69,2)*ROUND(G69,3),2)</f>
      </c>
      <c s="36" t="s">
        <v>350</v>
      </c>
      <c>
        <f>(M69*21)/100</f>
      </c>
      <c t="s">
        <v>27</v>
      </c>
    </row>
    <row r="70" spans="1:5" ht="12.75">
      <c r="A70" s="35" t="s">
        <v>58</v>
      </c>
      <c r="E70" s="39" t="s">
        <v>5</v>
      </c>
    </row>
    <row r="71" spans="1:5" ht="12.75">
      <c r="A71" s="35" t="s">
        <v>59</v>
      </c>
      <c r="E71" s="40" t="s">
        <v>5</v>
      </c>
    </row>
    <row r="72" spans="1:5" ht="38.25">
      <c r="A72" t="s">
        <v>60</v>
      </c>
      <c r="E72" s="39" t="s">
        <v>5470</v>
      </c>
    </row>
    <row r="73" spans="1:16" ht="12.75">
      <c r="A73" t="s">
        <v>52</v>
      </c>
      <c s="34" t="s">
        <v>155</v>
      </c>
      <c s="34" t="s">
        <v>5471</v>
      </c>
      <c s="35" t="s">
        <v>5</v>
      </c>
      <c s="6" t="s">
        <v>5472</v>
      </c>
      <c s="36" t="s">
        <v>349</v>
      </c>
      <c s="37">
        <v>72</v>
      </c>
      <c s="36">
        <v>0</v>
      </c>
      <c s="36">
        <f>ROUND(G73*H73,6)</f>
      </c>
      <c r="L73" s="38">
        <v>0</v>
      </c>
      <c s="32">
        <f>ROUND(ROUND(L73,2)*ROUND(G73,3),2)</f>
      </c>
      <c s="36" t="s">
        <v>350</v>
      </c>
      <c>
        <f>(M73*21)/100</f>
      </c>
      <c t="s">
        <v>27</v>
      </c>
    </row>
    <row r="74" spans="1:5" ht="12.75">
      <c r="A74" s="35" t="s">
        <v>58</v>
      </c>
      <c r="E74" s="39" t="s">
        <v>5</v>
      </c>
    </row>
    <row r="75" spans="1:5" ht="12.75">
      <c r="A75" s="35" t="s">
        <v>59</v>
      </c>
      <c r="E75" s="40" t="s">
        <v>5</v>
      </c>
    </row>
    <row r="76" spans="1:5" ht="12.75">
      <c r="A76" t="s">
        <v>60</v>
      </c>
      <c r="E76" s="39" t="s">
        <v>5473</v>
      </c>
    </row>
    <row r="77" spans="1:16" ht="12.75">
      <c r="A77" t="s">
        <v>52</v>
      </c>
      <c s="34" t="s">
        <v>77</v>
      </c>
      <c s="34" t="s">
        <v>5474</v>
      </c>
      <c s="35" t="s">
        <v>5</v>
      </c>
      <c s="6" t="s">
        <v>5475</v>
      </c>
      <c s="36" t="s">
        <v>349</v>
      </c>
      <c s="37">
        <v>2430</v>
      </c>
      <c s="36">
        <v>0</v>
      </c>
      <c s="36">
        <f>ROUND(G77*H77,6)</f>
      </c>
      <c r="L77" s="38">
        <v>0</v>
      </c>
      <c s="32">
        <f>ROUND(ROUND(L77,2)*ROUND(G77,3),2)</f>
      </c>
      <c s="36" t="s">
        <v>350</v>
      </c>
      <c>
        <f>(M77*21)/100</f>
      </c>
      <c t="s">
        <v>27</v>
      </c>
    </row>
    <row r="78" spans="1:5" ht="12.75">
      <c r="A78" s="35" t="s">
        <v>58</v>
      </c>
      <c r="E78" s="39" t="s">
        <v>5</v>
      </c>
    </row>
    <row r="79" spans="1:5" ht="12.75">
      <c r="A79" s="35" t="s">
        <v>59</v>
      </c>
      <c r="E79" s="40" t="s">
        <v>5</v>
      </c>
    </row>
    <row r="80" spans="1:5" ht="12.75">
      <c r="A80" t="s">
        <v>60</v>
      </c>
      <c r="E80" s="39" t="s">
        <v>5476</v>
      </c>
    </row>
    <row r="81" spans="1:16" ht="12.75">
      <c r="A81" t="s">
        <v>52</v>
      </c>
      <c s="34" t="s">
        <v>82</v>
      </c>
      <c s="34" t="s">
        <v>5477</v>
      </c>
      <c s="35" t="s">
        <v>5</v>
      </c>
      <c s="6" t="s">
        <v>5478</v>
      </c>
      <c s="36" t="s">
        <v>56</v>
      </c>
      <c s="37">
        <v>5</v>
      </c>
      <c s="36">
        <v>0</v>
      </c>
      <c s="36">
        <f>ROUND(G81*H81,6)</f>
      </c>
      <c r="L81" s="38">
        <v>0</v>
      </c>
      <c s="32">
        <f>ROUND(ROUND(L81,2)*ROUND(G81,3),2)</f>
      </c>
      <c s="36" t="s">
        <v>350</v>
      </c>
      <c>
        <f>(M81*21)/100</f>
      </c>
      <c t="s">
        <v>27</v>
      </c>
    </row>
    <row r="82" spans="1:5" ht="12.75">
      <c r="A82" s="35" t="s">
        <v>58</v>
      </c>
      <c r="E82" s="39" t="s">
        <v>5</v>
      </c>
    </row>
    <row r="83" spans="1:5" ht="12.75">
      <c r="A83" s="35" t="s">
        <v>59</v>
      </c>
      <c r="E83" s="40" t="s">
        <v>5</v>
      </c>
    </row>
    <row r="84" spans="1:5" ht="25.5">
      <c r="A84" t="s">
        <v>60</v>
      </c>
      <c r="E84" s="39" t="s">
        <v>5479</v>
      </c>
    </row>
    <row r="85" spans="1:16" ht="12.75">
      <c r="A85" t="s">
        <v>52</v>
      </c>
      <c s="34" t="s">
        <v>87</v>
      </c>
      <c s="34" t="s">
        <v>5480</v>
      </c>
      <c s="35" t="s">
        <v>5</v>
      </c>
      <c s="6" t="s">
        <v>5481</v>
      </c>
      <c s="36" t="s">
        <v>73</v>
      </c>
      <c s="37">
        <v>135</v>
      </c>
      <c s="36">
        <v>0</v>
      </c>
      <c s="36">
        <f>ROUND(G85*H85,6)</f>
      </c>
      <c r="L85" s="38">
        <v>0</v>
      </c>
      <c s="32">
        <f>ROUND(ROUND(L85,2)*ROUND(G85,3),2)</f>
      </c>
      <c s="36" t="s">
        <v>350</v>
      </c>
      <c>
        <f>(M85*21)/100</f>
      </c>
      <c t="s">
        <v>27</v>
      </c>
    </row>
    <row r="86" spans="1:5" ht="12.75">
      <c r="A86" s="35" t="s">
        <v>58</v>
      </c>
      <c r="E86" s="39" t="s">
        <v>5</v>
      </c>
    </row>
    <row r="87" spans="1:5" ht="12.75">
      <c r="A87" s="35" t="s">
        <v>59</v>
      </c>
      <c r="E87" s="40" t="s">
        <v>5</v>
      </c>
    </row>
    <row r="88" spans="1:5" ht="25.5">
      <c r="A88" t="s">
        <v>60</v>
      </c>
      <c r="E88" s="39" t="s">
        <v>5482</v>
      </c>
    </row>
    <row r="89" spans="1:16" ht="12.75">
      <c r="A89" t="s">
        <v>52</v>
      </c>
      <c s="34" t="s">
        <v>91</v>
      </c>
      <c s="34" t="s">
        <v>5483</v>
      </c>
      <c s="35" t="s">
        <v>5</v>
      </c>
      <c s="6" t="s">
        <v>5484</v>
      </c>
      <c s="36" t="s">
        <v>349</v>
      </c>
      <c s="37">
        <v>1</v>
      </c>
      <c s="36">
        <v>0</v>
      </c>
      <c s="36">
        <f>ROUND(G89*H89,6)</f>
      </c>
      <c r="L89" s="38">
        <v>0</v>
      </c>
      <c s="32">
        <f>ROUND(ROUND(L89,2)*ROUND(G89,3),2)</f>
      </c>
      <c s="36" t="s">
        <v>350</v>
      </c>
      <c>
        <f>(M89*21)/100</f>
      </c>
      <c t="s">
        <v>27</v>
      </c>
    </row>
    <row r="90" spans="1:5" ht="12.75">
      <c r="A90" s="35" t="s">
        <v>58</v>
      </c>
      <c r="E90" s="39" t="s">
        <v>5485</v>
      </c>
    </row>
    <row r="91" spans="1:5" ht="12.75">
      <c r="A91" s="35" t="s">
        <v>59</v>
      </c>
      <c r="E91" s="40" t="s">
        <v>5</v>
      </c>
    </row>
    <row r="92" spans="1:5" ht="25.5">
      <c r="A92" t="s">
        <v>60</v>
      </c>
      <c r="E92" s="39" t="s">
        <v>5486</v>
      </c>
    </row>
    <row r="93" spans="1:16" ht="12.75">
      <c r="A93" t="s">
        <v>52</v>
      </c>
      <c s="34" t="s">
        <v>96</v>
      </c>
      <c s="34" t="s">
        <v>5487</v>
      </c>
      <c s="35" t="s">
        <v>5</v>
      </c>
      <c s="6" t="s">
        <v>5488</v>
      </c>
      <c s="36" t="s">
        <v>349</v>
      </c>
      <c s="37">
        <v>48</v>
      </c>
      <c s="36">
        <v>0</v>
      </c>
      <c s="36">
        <f>ROUND(G93*H93,6)</f>
      </c>
      <c r="L93" s="38">
        <v>0</v>
      </c>
      <c s="32">
        <f>ROUND(ROUND(L93,2)*ROUND(G93,3),2)</f>
      </c>
      <c s="36" t="s">
        <v>350</v>
      </c>
      <c>
        <f>(M93*21)/100</f>
      </c>
      <c t="s">
        <v>27</v>
      </c>
    </row>
    <row r="94" spans="1:5" ht="12.75">
      <c r="A94" s="35" t="s">
        <v>58</v>
      </c>
      <c r="E94" s="39" t="s">
        <v>5489</v>
      </c>
    </row>
    <row r="95" spans="1:5" ht="12.75">
      <c r="A95" s="35" t="s">
        <v>59</v>
      </c>
      <c r="E95" s="40" t="s">
        <v>5</v>
      </c>
    </row>
    <row r="96" spans="1:5" ht="25.5">
      <c r="A96" t="s">
        <v>60</v>
      </c>
      <c r="E96" s="39" t="s">
        <v>5490</v>
      </c>
    </row>
    <row r="97" spans="1:16" ht="12.75">
      <c r="A97" t="s">
        <v>52</v>
      </c>
      <c s="34" t="s">
        <v>181</v>
      </c>
      <c s="34" t="s">
        <v>5491</v>
      </c>
      <c s="35" t="s">
        <v>5</v>
      </c>
      <c s="6" t="s">
        <v>5492</v>
      </c>
      <c s="36" t="s">
        <v>349</v>
      </c>
      <c s="37">
        <v>24</v>
      </c>
      <c s="36">
        <v>0</v>
      </c>
      <c s="36">
        <f>ROUND(G97*H97,6)</f>
      </c>
      <c r="L97" s="38">
        <v>0</v>
      </c>
      <c s="32">
        <f>ROUND(ROUND(L97,2)*ROUND(G97,3),2)</f>
      </c>
      <c s="36" t="s">
        <v>350</v>
      </c>
      <c>
        <f>(M97*21)/100</f>
      </c>
      <c t="s">
        <v>27</v>
      </c>
    </row>
    <row r="98" spans="1:5" ht="12.75">
      <c r="A98" s="35" t="s">
        <v>58</v>
      </c>
      <c r="E98" s="39" t="s">
        <v>5493</v>
      </c>
    </row>
    <row r="99" spans="1:5" ht="12.75">
      <c r="A99" s="35" t="s">
        <v>59</v>
      </c>
      <c r="E99" s="40" t="s">
        <v>5</v>
      </c>
    </row>
    <row r="100" spans="1:5" ht="12.75">
      <c r="A100" t="s">
        <v>60</v>
      </c>
      <c r="E100" s="39" t="s">
        <v>5494</v>
      </c>
    </row>
    <row r="101" spans="1:16" ht="12.75">
      <c r="A101" t="s">
        <v>52</v>
      </c>
      <c s="34" t="s">
        <v>186</v>
      </c>
      <c s="34" t="s">
        <v>5495</v>
      </c>
      <c s="35" t="s">
        <v>5</v>
      </c>
      <c s="6" t="s">
        <v>5496</v>
      </c>
      <c s="36" t="s">
        <v>349</v>
      </c>
      <c s="37">
        <v>1215</v>
      </c>
      <c s="36">
        <v>0</v>
      </c>
      <c s="36">
        <f>ROUND(G101*H101,6)</f>
      </c>
      <c r="L101" s="38">
        <v>0</v>
      </c>
      <c s="32">
        <f>ROUND(ROUND(L101,2)*ROUND(G101,3),2)</f>
      </c>
      <c s="36" t="s">
        <v>350</v>
      </c>
      <c>
        <f>(M101*21)/100</f>
      </c>
      <c t="s">
        <v>27</v>
      </c>
    </row>
    <row r="102" spans="1:5" ht="12.75">
      <c r="A102" s="35" t="s">
        <v>58</v>
      </c>
      <c r="E102" s="39" t="s">
        <v>5</v>
      </c>
    </row>
    <row r="103" spans="1:5" ht="12.75">
      <c r="A103" s="35" t="s">
        <v>59</v>
      </c>
      <c r="E103" s="40" t="s">
        <v>5</v>
      </c>
    </row>
    <row r="104" spans="1:5" ht="38.25">
      <c r="A104" t="s">
        <v>60</v>
      </c>
      <c r="E104" s="39" t="s">
        <v>5497</v>
      </c>
    </row>
    <row r="105" spans="1:16" ht="12.75">
      <c r="A105" t="s">
        <v>52</v>
      </c>
      <c s="34" t="s">
        <v>189</v>
      </c>
      <c s="34" t="s">
        <v>5498</v>
      </c>
      <c s="35" t="s">
        <v>5</v>
      </c>
      <c s="6" t="s">
        <v>5499</v>
      </c>
      <c s="36" t="s">
        <v>349</v>
      </c>
      <c s="37">
        <v>1215</v>
      </c>
      <c s="36">
        <v>0</v>
      </c>
      <c s="36">
        <f>ROUND(G105*H105,6)</f>
      </c>
      <c r="L105" s="38">
        <v>0</v>
      </c>
      <c s="32">
        <f>ROUND(ROUND(L105,2)*ROUND(G105,3),2)</f>
      </c>
      <c s="36" t="s">
        <v>350</v>
      </c>
      <c>
        <f>(M105*21)/100</f>
      </c>
      <c t="s">
        <v>27</v>
      </c>
    </row>
    <row r="106" spans="1:5" ht="12.75">
      <c r="A106" s="35" t="s">
        <v>58</v>
      </c>
      <c r="E106" s="39" t="s">
        <v>5</v>
      </c>
    </row>
    <row r="107" spans="1:5" ht="12.75">
      <c r="A107" s="35" t="s">
        <v>59</v>
      </c>
      <c r="E107" s="40" t="s">
        <v>5</v>
      </c>
    </row>
    <row r="108" spans="1:5" ht="38.25">
      <c r="A108" t="s">
        <v>60</v>
      </c>
      <c r="E108" s="39" t="s">
        <v>5500</v>
      </c>
    </row>
    <row r="109" spans="1:16" ht="12.75">
      <c r="A109" t="s">
        <v>52</v>
      </c>
      <c s="34" t="s">
        <v>193</v>
      </c>
      <c s="34" t="s">
        <v>5501</v>
      </c>
      <c s="35" t="s">
        <v>5</v>
      </c>
      <c s="6" t="s">
        <v>5502</v>
      </c>
      <c s="36" t="s">
        <v>1726</v>
      </c>
      <c s="37">
        <v>4</v>
      </c>
      <c s="36">
        <v>0</v>
      </c>
      <c s="36">
        <f>ROUND(G109*H109,6)</f>
      </c>
      <c r="L109" s="38">
        <v>0</v>
      </c>
      <c s="32">
        <f>ROUND(ROUND(L109,2)*ROUND(G109,3),2)</f>
      </c>
      <c s="36" t="s">
        <v>350</v>
      </c>
      <c>
        <f>(M109*21)/100</f>
      </c>
      <c t="s">
        <v>27</v>
      </c>
    </row>
    <row r="110" spans="1:5" ht="12.75">
      <c r="A110" s="35" t="s">
        <v>58</v>
      </c>
      <c r="E110" s="39" t="s">
        <v>5</v>
      </c>
    </row>
    <row r="111" spans="1:5" ht="12.75">
      <c r="A111" s="35" t="s">
        <v>59</v>
      </c>
      <c r="E111" s="40" t="s">
        <v>5</v>
      </c>
    </row>
    <row r="112" spans="1:5" ht="12.75">
      <c r="A112" t="s">
        <v>60</v>
      </c>
      <c r="E112" s="39" t="s">
        <v>5503</v>
      </c>
    </row>
    <row r="113" spans="1:16" ht="12.75">
      <c r="A113" t="s">
        <v>52</v>
      </c>
      <c s="34" t="s">
        <v>196</v>
      </c>
      <c s="34" t="s">
        <v>5504</v>
      </c>
      <c s="35" t="s">
        <v>5</v>
      </c>
      <c s="6" t="s">
        <v>5505</v>
      </c>
      <c s="36" t="s">
        <v>349</v>
      </c>
      <c s="37">
        <v>4</v>
      </c>
      <c s="36">
        <v>0</v>
      </c>
      <c s="36">
        <f>ROUND(G113*H113,6)</f>
      </c>
      <c r="L113" s="38">
        <v>0</v>
      </c>
      <c s="32">
        <f>ROUND(ROUND(L113,2)*ROUND(G113,3),2)</f>
      </c>
      <c s="36" t="s">
        <v>350</v>
      </c>
      <c>
        <f>(M113*21)/100</f>
      </c>
      <c t="s">
        <v>27</v>
      </c>
    </row>
    <row r="114" spans="1:5" ht="12.75">
      <c r="A114" s="35" t="s">
        <v>58</v>
      </c>
      <c r="E114" s="39" t="s">
        <v>5</v>
      </c>
    </row>
    <row r="115" spans="1:5" ht="12.75">
      <c r="A115" s="35" t="s">
        <v>59</v>
      </c>
      <c r="E115" s="40" t="s">
        <v>5</v>
      </c>
    </row>
    <row r="116" spans="1:5" ht="12.75">
      <c r="A116" t="s">
        <v>60</v>
      </c>
      <c r="E116" s="39" t="s">
        <v>5506</v>
      </c>
    </row>
    <row r="117" spans="1:16" ht="12.75">
      <c r="A117" t="s">
        <v>52</v>
      </c>
      <c s="34" t="s">
        <v>200</v>
      </c>
      <c s="34" t="s">
        <v>5507</v>
      </c>
      <c s="35" t="s">
        <v>5</v>
      </c>
      <c s="6" t="s">
        <v>5508</v>
      </c>
      <c s="36" t="s">
        <v>73</v>
      </c>
      <c s="37">
        <v>4</v>
      </c>
      <c s="36">
        <v>0</v>
      </c>
      <c s="36">
        <f>ROUND(G117*H117,6)</f>
      </c>
      <c r="L117" s="38">
        <v>0</v>
      </c>
      <c s="32">
        <f>ROUND(ROUND(L117,2)*ROUND(G117,3),2)</f>
      </c>
      <c s="36" t="s">
        <v>350</v>
      </c>
      <c>
        <f>(M117*21)/100</f>
      </c>
      <c t="s">
        <v>27</v>
      </c>
    </row>
    <row r="118" spans="1:5" ht="12.75">
      <c r="A118" s="35" t="s">
        <v>58</v>
      </c>
      <c r="E118" s="39" t="s">
        <v>5</v>
      </c>
    </row>
    <row r="119" spans="1:5" ht="12.75">
      <c r="A119" s="35" t="s">
        <v>59</v>
      </c>
      <c r="E119" s="40" t="s">
        <v>5</v>
      </c>
    </row>
    <row r="120" spans="1:5" ht="12.75">
      <c r="A120" t="s">
        <v>60</v>
      </c>
      <c r="E120" s="39" t="s">
        <v>5509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5510</v>
      </c>
      <c s="41">
        <f>Rekapitulace!C29</f>
      </c>
      <c s="20" t="s">
        <v>0</v>
      </c>
      <c t="s">
        <v>23</v>
      </c>
      <c t="s">
        <v>27</v>
      </c>
    </row>
    <row r="4" spans="1:16" ht="32" customHeight="1">
      <c r="A4" s="24" t="s">
        <v>20</v>
      </c>
      <c s="25" t="s">
        <v>28</v>
      </c>
      <c s="27" t="s">
        <v>5510</v>
      </c>
      <c r="E4" s="26" t="s">
        <v>2659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5513</v>
      </c>
      <c r="E8" s="30" t="s">
        <v>5512</v>
      </c>
      <c r="J8" s="29">
        <f>0+J9</f>
      </c>
      <c s="29">
        <f>0+K9</f>
      </c>
      <c s="29">
        <f>0+L9</f>
      </c>
      <c s="29">
        <f>0+M9</f>
      </c>
    </row>
    <row r="9" spans="1:13" ht="12.75">
      <c r="A9" t="s">
        <v>49</v>
      </c>
      <c r="C9" s="31" t="s">
        <v>367</v>
      </c>
      <c r="E9" s="33" t="s">
        <v>368</v>
      </c>
      <c r="J9" s="32">
        <f>0</f>
      </c>
      <c s="32">
        <f>0</f>
      </c>
      <c s="32">
        <f>0+L10+L14+L18+L22+L26+L30+L34+L38+L42+L46+L50+L54+L58+L62+L66+L70+L74+L78+L82+L86+L90+L94+L98+L102+L106+L110+L114+L118+L122+L126</f>
      </c>
      <c s="32">
        <f>0+M10+M14+M18+M22+M26+M30+M34+M38+M42+M46+M50+M54+M58+M62+M66+M70+M74+M78+M82+M86+M90+M94+M98+M102+M106+M110+M114+M118+M122+M126</f>
      </c>
    </row>
    <row r="10" spans="1:16" ht="25.5">
      <c r="A10" t="s">
        <v>52</v>
      </c>
      <c s="34" t="s">
        <v>53</v>
      </c>
      <c s="34" t="s">
        <v>1509</v>
      </c>
      <c s="35" t="s">
        <v>1510</v>
      </c>
      <c s="6" t="s">
        <v>5514</v>
      </c>
      <c s="36" t="s">
        <v>373</v>
      </c>
      <c s="37">
        <v>15909.759</v>
      </c>
      <c s="36">
        <v>0</v>
      </c>
      <c s="36">
        <f>ROUND(G10*H10,6)</f>
      </c>
      <c r="L10" s="38">
        <v>0</v>
      </c>
      <c s="32">
        <f>ROUND(ROUND(L10,2)*ROUND(G10,3),2)</f>
      </c>
      <c s="36" t="s">
        <v>350</v>
      </c>
      <c>
        <f>(M10*21)/100</f>
      </c>
      <c t="s">
        <v>27</v>
      </c>
    </row>
    <row r="11" spans="1:5" ht="12.75">
      <c r="A11" s="35" t="s">
        <v>58</v>
      </c>
      <c r="E11" s="39" t="s">
        <v>374</v>
      </c>
    </row>
    <row r="12" spans="1:5" ht="12.75">
      <c r="A12" s="35" t="s">
        <v>59</v>
      </c>
      <c r="E12" s="40" t="s">
        <v>5</v>
      </c>
    </row>
    <row r="13" spans="1:5" ht="165.75">
      <c r="A13" t="s">
        <v>60</v>
      </c>
      <c r="E13" s="39" t="s">
        <v>524</v>
      </c>
    </row>
    <row r="14" spans="1:16" ht="25.5">
      <c r="A14" t="s">
        <v>52</v>
      </c>
      <c s="34" t="s">
        <v>27</v>
      </c>
      <c s="34" t="s">
        <v>593</v>
      </c>
      <c s="35" t="s">
        <v>594</v>
      </c>
      <c s="6" t="s">
        <v>2650</v>
      </c>
      <c s="36" t="s">
        <v>373</v>
      </c>
      <c s="37">
        <v>2072.246</v>
      </c>
      <c s="36">
        <v>0</v>
      </c>
      <c s="36">
        <f>ROUND(G14*H14,6)</f>
      </c>
      <c r="L14" s="38">
        <v>0</v>
      </c>
      <c s="32">
        <f>ROUND(ROUND(L14,2)*ROUND(G14,3),2)</f>
      </c>
      <c s="36" t="s">
        <v>350</v>
      </c>
      <c>
        <f>(M14*21)/100</f>
      </c>
      <c t="s">
        <v>27</v>
      </c>
    </row>
    <row r="15" spans="1:5" ht="12.75">
      <c r="A15" s="35" t="s">
        <v>58</v>
      </c>
      <c r="E15" s="39" t="s">
        <v>374</v>
      </c>
    </row>
    <row r="16" spans="1:5" ht="12.75">
      <c r="A16" s="35" t="s">
        <v>59</v>
      </c>
      <c r="E16" s="40" t="s">
        <v>5</v>
      </c>
    </row>
    <row r="17" spans="1:5" ht="165.75">
      <c r="A17" t="s">
        <v>60</v>
      </c>
      <c r="E17" s="39" t="s">
        <v>524</v>
      </c>
    </row>
    <row r="18" spans="1:16" ht="25.5">
      <c r="A18" t="s">
        <v>52</v>
      </c>
      <c s="34" t="s">
        <v>26</v>
      </c>
      <c s="34" t="s">
        <v>370</v>
      </c>
      <c s="35" t="s">
        <v>371</v>
      </c>
      <c s="6" t="s">
        <v>5515</v>
      </c>
      <c s="36" t="s">
        <v>373</v>
      </c>
      <c s="37">
        <v>34.188</v>
      </c>
      <c s="36">
        <v>0</v>
      </c>
      <c s="36">
        <f>ROUND(G18*H18,6)</f>
      </c>
      <c r="L18" s="38">
        <v>0</v>
      </c>
      <c s="32">
        <f>ROUND(ROUND(L18,2)*ROUND(G18,3),2)</f>
      </c>
      <c s="36" t="s">
        <v>350</v>
      </c>
      <c>
        <f>(M18*21)/100</f>
      </c>
      <c t="s">
        <v>27</v>
      </c>
    </row>
    <row r="19" spans="1:5" ht="12.75">
      <c r="A19" s="35" t="s">
        <v>58</v>
      </c>
      <c r="E19" s="39" t="s">
        <v>374</v>
      </c>
    </row>
    <row r="20" spans="1:5" ht="12.75">
      <c r="A20" s="35" t="s">
        <v>59</v>
      </c>
      <c r="E20" s="40" t="s">
        <v>5</v>
      </c>
    </row>
    <row r="21" spans="1:5" ht="165.75">
      <c r="A21" t="s">
        <v>60</v>
      </c>
      <c r="E21" s="39" t="s">
        <v>524</v>
      </c>
    </row>
    <row r="22" spans="1:16" ht="25.5">
      <c r="A22" t="s">
        <v>52</v>
      </c>
      <c s="34" t="s">
        <v>70</v>
      </c>
      <c s="34" t="s">
        <v>596</v>
      </c>
      <c s="35" t="s">
        <v>597</v>
      </c>
      <c s="6" t="s">
        <v>2768</v>
      </c>
      <c s="36" t="s">
        <v>373</v>
      </c>
      <c s="37">
        <v>750.11</v>
      </c>
      <c s="36">
        <v>0</v>
      </c>
      <c s="36">
        <f>ROUND(G22*H22,6)</f>
      </c>
      <c r="L22" s="38">
        <v>0</v>
      </c>
      <c s="32">
        <f>ROUND(ROUND(L22,2)*ROUND(G22,3),2)</f>
      </c>
      <c s="36" t="s">
        <v>350</v>
      </c>
      <c>
        <f>(M22*21)/100</f>
      </c>
      <c t="s">
        <v>27</v>
      </c>
    </row>
    <row r="23" spans="1:5" ht="12.75">
      <c r="A23" s="35" t="s">
        <v>58</v>
      </c>
      <c r="E23" s="39" t="s">
        <v>374</v>
      </c>
    </row>
    <row r="24" spans="1:5" ht="12.75">
      <c r="A24" s="35" t="s">
        <v>59</v>
      </c>
      <c r="E24" s="40" t="s">
        <v>5</v>
      </c>
    </row>
    <row r="25" spans="1:5" ht="165.75">
      <c r="A25" t="s">
        <v>60</v>
      </c>
      <c r="E25" s="39" t="s">
        <v>524</v>
      </c>
    </row>
    <row r="26" spans="1:16" ht="38.25">
      <c r="A26" t="s">
        <v>52</v>
      </c>
      <c s="34" t="s">
        <v>110</v>
      </c>
      <c s="34" t="s">
        <v>4723</v>
      </c>
      <c s="35" t="s">
        <v>4724</v>
      </c>
      <c s="6" t="s">
        <v>5516</v>
      </c>
      <c s="36" t="s">
        <v>373</v>
      </c>
      <c s="37">
        <v>2.314</v>
      </c>
      <c s="36">
        <v>0</v>
      </c>
      <c s="36">
        <f>ROUND(G26*H26,6)</f>
      </c>
      <c r="L26" s="38">
        <v>0</v>
      </c>
      <c s="32">
        <f>ROUND(ROUND(L26,2)*ROUND(G26,3),2)</f>
      </c>
      <c s="36" t="s">
        <v>350</v>
      </c>
      <c>
        <f>(M26*21)/100</f>
      </c>
      <c t="s">
        <v>27</v>
      </c>
    </row>
    <row r="27" spans="1:5" ht="12.75">
      <c r="A27" s="35" t="s">
        <v>58</v>
      </c>
      <c r="E27" s="39" t="s">
        <v>374</v>
      </c>
    </row>
    <row r="28" spans="1:5" ht="12.75">
      <c r="A28" s="35" t="s">
        <v>59</v>
      </c>
      <c r="E28" s="40" t="s">
        <v>5</v>
      </c>
    </row>
    <row r="29" spans="1:5" ht="165.75">
      <c r="A29" t="s">
        <v>60</v>
      </c>
      <c r="E29" s="39" t="s">
        <v>524</v>
      </c>
    </row>
    <row r="30" spans="1:16" ht="25.5">
      <c r="A30" t="s">
        <v>52</v>
      </c>
      <c s="34" t="s">
        <v>115</v>
      </c>
      <c s="34" t="s">
        <v>2100</v>
      </c>
      <c s="35" t="s">
        <v>2101</v>
      </c>
      <c s="6" t="s">
        <v>5517</v>
      </c>
      <c s="36" t="s">
        <v>373</v>
      </c>
      <c s="37">
        <v>0.1</v>
      </c>
      <c s="36">
        <v>0</v>
      </c>
      <c s="36">
        <f>ROUND(G30*H30,6)</f>
      </c>
      <c r="L30" s="38">
        <v>0</v>
      </c>
      <c s="32">
        <f>ROUND(ROUND(L30,2)*ROUND(G30,3),2)</f>
      </c>
      <c s="36" t="s">
        <v>350</v>
      </c>
      <c>
        <f>(M30*21)/100</f>
      </c>
      <c t="s">
        <v>27</v>
      </c>
    </row>
    <row r="31" spans="1:5" ht="12.75">
      <c r="A31" s="35" t="s">
        <v>58</v>
      </c>
      <c r="E31" s="39" t="s">
        <v>374</v>
      </c>
    </row>
    <row r="32" spans="1:5" ht="12.75">
      <c r="A32" s="35" t="s">
        <v>59</v>
      </c>
      <c r="E32" s="40" t="s">
        <v>374</v>
      </c>
    </row>
    <row r="33" spans="1:5" ht="165.75">
      <c r="A33" t="s">
        <v>60</v>
      </c>
      <c r="E33" s="39" t="s">
        <v>524</v>
      </c>
    </row>
    <row r="34" spans="1:16" ht="25.5">
      <c r="A34" t="s">
        <v>52</v>
      </c>
      <c s="34" t="s">
        <v>75</v>
      </c>
      <c s="34" t="s">
        <v>1857</v>
      </c>
      <c s="35" t="s">
        <v>1858</v>
      </c>
      <c s="6" t="s">
        <v>5518</v>
      </c>
      <c s="36" t="s">
        <v>373</v>
      </c>
      <c s="37">
        <v>389.257</v>
      </c>
      <c s="36">
        <v>0</v>
      </c>
      <c s="36">
        <f>ROUND(G34*H34,6)</f>
      </c>
      <c r="L34" s="38">
        <v>0</v>
      </c>
      <c s="32">
        <f>ROUND(ROUND(L34,2)*ROUND(G34,3),2)</f>
      </c>
      <c s="36" t="s">
        <v>350</v>
      </c>
      <c>
        <f>(M34*21)/100</f>
      </c>
      <c t="s">
        <v>27</v>
      </c>
    </row>
    <row r="35" spans="1:5" ht="12.75">
      <c r="A35" s="35" t="s">
        <v>58</v>
      </c>
      <c r="E35" s="39" t="s">
        <v>374</v>
      </c>
    </row>
    <row r="36" spans="1:5" ht="12.75">
      <c r="A36" s="35" t="s">
        <v>59</v>
      </c>
      <c r="E36" s="40" t="s">
        <v>5</v>
      </c>
    </row>
    <row r="37" spans="1:5" ht="165.75">
      <c r="A37" t="s">
        <v>60</v>
      </c>
      <c r="E37" s="39" t="s">
        <v>524</v>
      </c>
    </row>
    <row r="38" spans="1:16" ht="25.5">
      <c r="A38" t="s">
        <v>52</v>
      </c>
      <c s="34" t="s">
        <v>122</v>
      </c>
      <c s="34" t="s">
        <v>377</v>
      </c>
      <c s="35" t="s">
        <v>378</v>
      </c>
      <c s="6" t="s">
        <v>5519</v>
      </c>
      <c s="36" t="s">
        <v>373</v>
      </c>
      <c s="37">
        <v>671.534</v>
      </c>
      <c s="36">
        <v>0</v>
      </c>
      <c s="36">
        <f>ROUND(G38*H38,6)</f>
      </c>
      <c r="L38" s="38">
        <v>0</v>
      </c>
      <c s="32">
        <f>ROUND(ROUND(L38,2)*ROUND(G38,3),2)</f>
      </c>
      <c s="36" t="s">
        <v>350</v>
      </c>
      <c>
        <f>(M38*21)/100</f>
      </c>
      <c t="s">
        <v>27</v>
      </c>
    </row>
    <row r="39" spans="1:5" ht="12.75">
      <c r="A39" s="35" t="s">
        <v>58</v>
      </c>
      <c r="E39" s="39" t="s">
        <v>374</v>
      </c>
    </row>
    <row r="40" spans="1:5" ht="12.75">
      <c r="A40" s="35" t="s">
        <v>59</v>
      </c>
      <c r="E40" s="40" t="s">
        <v>5</v>
      </c>
    </row>
    <row r="41" spans="1:5" ht="165.75">
      <c r="A41" t="s">
        <v>60</v>
      </c>
      <c r="E41" s="39" t="s">
        <v>524</v>
      </c>
    </row>
    <row r="42" spans="1:16" ht="25.5">
      <c r="A42" t="s">
        <v>52</v>
      </c>
      <c s="34" t="s">
        <v>126</v>
      </c>
      <c s="34" t="s">
        <v>1513</v>
      </c>
      <c s="35" t="s">
        <v>1514</v>
      </c>
      <c s="6" t="s">
        <v>5520</v>
      </c>
      <c s="36" t="s">
        <v>373</v>
      </c>
      <c s="37">
        <v>1028.801</v>
      </c>
      <c s="36">
        <v>0</v>
      </c>
      <c s="36">
        <f>ROUND(G42*H42,6)</f>
      </c>
      <c r="L42" s="38">
        <v>0</v>
      </c>
      <c s="32">
        <f>ROUND(ROUND(L42,2)*ROUND(G42,3),2)</f>
      </c>
      <c s="36" t="s">
        <v>350</v>
      </c>
      <c>
        <f>(M42*21)/100</f>
      </c>
      <c t="s">
        <v>27</v>
      </c>
    </row>
    <row r="43" spans="1:5" ht="12.75">
      <c r="A43" s="35" t="s">
        <v>58</v>
      </c>
      <c r="E43" s="39" t="s">
        <v>374</v>
      </c>
    </row>
    <row r="44" spans="1:5" ht="12.75">
      <c r="A44" s="35" t="s">
        <v>59</v>
      </c>
      <c r="E44" s="40" t="s">
        <v>5</v>
      </c>
    </row>
    <row r="45" spans="1:5" ht="165.75">
      <c r="A45" t="s">
        <v>60</v>
      </c>
      <c r="E45" s="39" t="s">
        <v>524</v>
      </c>
    </row>
    <row r="46" spans="1:16" ht="25.5">
      <c r="A46" t="s">
        <v>52</v>
      </c>
      <c s="34" t="s">
        <v>130</v>
      </c>
      <c s="34" t="s">
        <v>1972</v>
      </c>
      <c s="35" t="s">
        <v>1973</v>
      </c>
      <c s="6" t="s">
        <v>5521</v>
      </c>
      <c s="36" t="s">
        <v>373</v>
      </c>
      <c s="37">
        <v>37</v>
      </c>
      <c s="36">
        <v>0</v>
      </c>
      <c s="36">
        <f>ROUND(G46*H46,6)</f>
      </c>
      <c r="L46" s="38">
        <v>0</v>
      </c>
      <c s="32">
        <f>ROUND(ROUND(L46,2)*ROUND(G46,3),2)</f>
      </c>
      <c s="36" t="s">
        <v>350</v>
      </c>
      <c>
        <f>(M46*21)/100</f>
      </c>
      <c t="s">
        <v>27</v>
      </c>
    </row>
    <row r="47" spans="1:5" ht="12.75">
      <c r="A47" s="35" t="s">
        <v>58</v>
      </c>
      <c r="E47" s="39" t="s">
        <v>374</v>
      </c>
    </row>
    <row r="48" spans="1:5" ht="12.75">
      <c r="A48" s="35" t="s">
        <v>59</v>
      </c>
      <c r="E48" s="40" t="s">
        <v>5</v>
      </c>
    </row>
    <row r="49" spans="1:5" ht="165.75">
      <c r="A49" t="s">
        <v>60</v>
      </c>
      <c r="E49" s="39" t="s">
        <v>5522</v>
      </c>
    </row>
    <row r="50" spans="1:16" ht="25.5">
      <c r="A50" t="s">
        <v>52</v>
      </c>
      <c s="34" t="s">
        <v>134</v>
      </c>
      <c s="34" t="s">
        <v>1516</v>
      </c>
      <c s="35" t="s">
        <v>1517</v>
      </c>
      <c s="6" t="s">
        <v>5523</v>
      </c>
      <c s="36" t="s">
        <v>373</v>
      </c>
      <c s="37">
        <v>266.475</v>
      </c>
      <c s="36">
        <v>0</v>
      </c>
      <c s="36">
        <f>ROUND(G50*H50,6)</f>
      </c>
      <c r="L50" s="38">
        <v>0</v>
      </c>
      <c s="32">
        <f>ROUND(ROUND(L50,2)*ROUND(G50,3),2)</f>
      </c>
      <c s="36" t="s">
        <v>350</v>
      </c>
      <c>
        <f>(M50*21)/100</f>
      </c>
      <c t="s">
        <v>27</v>
      </c>
    </row>
    <row r="51" spans="1:5" ht="12.75">
      <c r="A51" s="35" t="s">
        <v>58</v>
      </c>
      <c r="E51" s="39" t="s">
        <v>374</v>
      </c>
    </row>
    <row r="52" spans="1:5" ht="12.75">
      <c r="A52" s="35" t="s">
        <v>59</v>
      </c>
      <c r="E52" s="40" t="s">
        <v>5</v>
      </c>
    </row>
    <row r="53" spans="1:5" ht="165.75">
      <c r="A53" t="s">
        <v>60</v>
      </c>
      <c r="E53" s="39" t="s">
        <v>524</v>
      </c>
    </row>
    <row r="54" spans="1:16" ht="25.5">
      <c r="A54" t="s">
        <v>52</v>
      </c>
      <c s="34" t="s">
        <v>138</v>
      </c>
      <c s="34" t="s">
        <v>521</v>
      </c>
      <c s="35" t="s">
        <v>522</v>
      </c>
      <c s="6" t="s">
        <v>5524</v>
      </c>
      <c s="36" t="s">
        <v>373</v>
      </c>
      <c s="37">
        <v>0.3</v>
      </c>
      <c s="36">
        <v>0</v>
      </c>
      <c s="36">
        <f>ROUND(G54*H54,6)</f>
      </c>
      <c r="L54" s="38">
        <v>0</v>
      </c>
      <c s="32">
        <f>ROUND(ROUND(L54,2)*ROUND(G54,3),2)</f>
      </c>
      <c s="36" t="s">
        <v>350</v>
      </c>
      <c>
        <f>(M54*21)/100</f>
      </c>
      <c t="s">
        <v>27</v>
      </c>
    </row>
    <row r="55" spans="1:5" ht="12.75">
      <c r="A55" s="35" t="s">
        <v>58</v>
      </c>
      <c r="E55" s="39" t="s">
        <v>374</v>
      </c>
    </row>
    <row r="56" spans="1:5" ht="12.75">
      <c r="A56" s="35" t="s">
        <v>59</v>
      </c>
      <c r="E56" s="40" t="s">
        <v>5</v>
      </c>
    </row>
    <row r="57" spans="1:5" ht="165.75">
      <c r="A57" t="s">
        <v>60</v>
      </c>
      <c r="E57" s="39" t="s">
        <v>524</v>
      </c>
    </row>
    <row r="58" spans="1:16" ht="38.25">
      <c r="A58" t="s">
        <v>52</v>
      </c>
      <c s="34" t="s">
        <v>143</v>
      </c>
      <c s="34" t="s">
        <v>1519</v>
      </c>
      <c s="35" t="s">
        <v>1520</v>
      </c>
      <c s="6" t="s">
        <v>5525</v>
      </c>
      <c s="36" t="s">
        <v>373</v>
      </c>
      <c s="37">
        <v>0.719</v>
      </c>
      <c s="36">
        <v>0</v>
      </c>
      <c s="36">
        <f>ROUND(G58*H58,6)</f>
      </c>
      <c r="L58" s="38">
        <v>0</v>
      </c>
      <c s="32">
        <f>ROUND(ROUND(L58,2)*ROUND(G58,3),2)</f>
      </c>
      <c s="36" t="s">
        <v>350</v>
      </c>
      <c>
        <f>(M58*21)/100</f>
      </c>
      <c t="s">
        <v>27</v>
      </c>
    </row>
    <row r="59" spans="1:5" ht="12.75">
      <c r="A59" s="35" t="s">
        <v>58</v>
      </c>
      <c r="E59" s="39" t="s">
        <v>374</v>
      </c>
    </row>
    <row r="60" spans="1:5" ht="12.75">
      <c r="A60" s="35" t="s">
        <v>59</v>
      </c>
      <c r="E60" s="40" t="s">
        <v>5</v>
      </c>
    </row>
    <row r="61" spans="1:5" ht="12.75">
      <c r="A61" t="s">
        <v>60</v>
      </c>
      <c r="E61" s="39" t="s">
        <v>5</v>
      </c>
    </row>
    <row r="62" spans="1:16" ht="25.5">
      <c r="A62" t="s">
        <v>52</v>
      </c>
      <c s="34" t="s">
        <v>147</v>
      </c>
      <c s="34" t="s">
        <v>1522</v>
      </c>
      <c s="35" t="s">
        <v>1523</v>
      </c>
      <c s="6" t="s">
        <v>5526</v>
      </c>
      <c s="36" t="s">
        <v>373</v>
      </c>
      <c s="37">
        <v>0.793</v>
      </c>
      <c s="36">
        <v>0</v>
      </c>
      <c s="36">
        <f>ROUND(G62*H62,6)</f>
      </c>
      <c r="L62" s="38">
        <v>0</v>
      </c>
      <c s="32">
        <f>ROUND(ROUND(L62,2)*ROUND(G62,3),2)</f>
      </c>
      <c s="36" t="s">
        <v>350</v>
      </c>
      <c>
        <f>(M62*21)/100</f>
      </c>
      <c t="s">
        <v>27</v>
      </c>
    </row>
    <row r="63" spans="1:5" ht="12.75">
      <c r="A63" s="35" t="s">
        <v>58</v>
      </c>
      <c r="E63" s="39" t="s">
        <v>374</v>
      </c>
    </row>
    <row r="64" spans="1:5" ht="12.75">
      <c r="A64" s="35" t="s">
        <v>59</v>
      </c>
      <c r="E64" s="40" t="s">
        <v>5</v>
      </c>
    </row>
    <row r="65" spans="1:5" ht="165.75">
      <c r="A65" t="s">
        <v>60</v>
      </c>
      <c r="E65" s="39" t="s">
        <v>524</v>
      </c>
    </row>
    <row r="66" spans="1:16" ht="38.25">
      <c r="A66" t="s">
        <v>52</v>
      </c>
      <c s="34" t="s">
        <v>151</v>
      </c>
      <c s="34" t="s">
        <v>525</v>
      </c>
      <c s="35" t="s">
        <v>526</v>
      </c>
      <c s="6" t="s">
        <v>5527</v>
      </c>
      <c s="36" t="s">
        <v>373</v>
      </c>
      <c s="37">
        <v>4.35</v>
      </c>
      <c s="36">
        <v>0</v>
      </c>
      <c s="36">
        <f>ROUND(G66*H66,6)</f>
      </c>
      <c r="L66" s="38">
        <v>0</v>
      </c>
      <c s="32">
        <f>ROUND(ROUND(L66,2)*ROUND(G66,3),2)</f>
      </c>
      <c s="36" t="s">
        <v>350</v>
      </c>
      <c>
        <f>(M66*21)/100</f>
      </c>
      <c t="s">
        <v>27</v>
      </c>
    </row>
    <row r="67" spans="1:5" ht="25.5">
      <c r="A67" s="35" t="s">
        <v>58</v>
      </c>
      <c r="E67" s="39" t="s">
        <v>528</v>
      </c>
    </row>
    <row r="68" spans="1:5" ht="12.75">
      <c r="A68" s="35" t="s">
        <v>59</v>
      </c>
      <c r="E68" s="40" t="s">
        <v>5</v>
      </c>
    </row>
    <row r="69" spans="1:5" ht="165.75">
      <c r="A69" t="s">
        <v>60</v>
      </c>
      <c r="E69" s="39" t="s">
        <v>524</v>
      </c>
    </row>
    <row r="70" spans="1:16" ht="25.5">
      <c r="A70" t="s">
        <v>52</v>
      </c>
      <c s="34" t="s">
        <v>155</v>
      </c>
      <c s="34" t="s">
        <v>381</v>
      </c>
      <c s="35" t="s">
        <v>382</v>
      </c>
      <c s="6" t="s">
        <v>5528</v>
      </c>
      <c s="36" t="s">
        <v>373</v>
      </c>
      <c s="37">
        <v>0.2</v>
      </c>
      <c s="36">
        <v>0</v>
      </c>
      <c s="36">
        <f>ROUND(G70*H70,6)</f>
      </c>
      <c r="L70" s="38">
        <v>0</v>
      </c>
      <c s="32">
        <f>ROUND(ROUND(L70,2)*ROUND(G70,3),2)</f>
      </c>
      <c s="36" t="s">
        <v>350</v>
      </c>
      <c>
        <f>(M70*21)/100</f>
      </c>
      <c t="s">
        <v>27</v>
      </c>
    </row>
    <row r="71" spans="1:5" ht="12.75">
      <c r="A71" s="35" t="s">
        <v>58</v>
      </c>
      <c r="E71" s="39" t="s">
        <v>374</v>
      </c>
    </row>
    <row r="72" spans="1:5" ht="12.75">
      <c r="A72" s="35" t="s">
        <v>59</v>
      </c>
      <c r="E72" s="40" t="s">
        <v>5</v>
      </c>
    </row>
    <row r="73" spans="1:5" ht="165.75">
      <c r="A73" t="s">
        <v>60</v>
      </c>
      <c r="E73" s="39" t="s">
        <v>524</v>
      </c>
    </row>
    <row r="74" spans="1:16" ht="38.25">
      <c r="A74" t="s">
        <v>52</v>
      </c>
      <c s="34" t="s">
        <v>77</v>
      </c>
      <c s="34" t="s">
        <v>1525</v>
      </c>
      <c s="35" t="s">
        <v>1526</v>
      </c>
      <c s="6" t="s">
        <v>5529</v>
      </c>
      <c s="36" t="s">
        <v>373</v>
      </c>
      <c s="37">
        <v>1170.273</v>
      </c>
      <c s="36">
        <v>0</v>
      </c>
      <c s="36">
        <f>ROUND(G74*H74,6)</f>
      </c>
      <c r="L74" s="38">
        <v>0</v>
      </c>
      <c s="32">
        <f>ROUND(ROUND(L74,2)*ROUND(G74,3),2)</f>
      </c>
      <c s="36" t="s">
        <v>350</v>
      </c>
      <c>
        <f>(M74*21)/100</f>
      </c>
      <c t="s">
        <v>27</v>
      </c>
    </row>
    <row r="75" spans="1:5" ht="51">
      <c r="A75" s="35" t="s">
        <v>58</v>
      </c>
      <c r="E75" s="39" t="s">
        <v>1634</v>
      </c>
    </row>
    <row r="76" spans="1:5" ht="12.75">
      <c r="A76" s="35" t="s">
        <v>59</v>
      </c>
      <c r="E76" s="40" t="s">
        <v>5</v>
      </c>
    </row>
    <row r="77" spans="1:5" ht="165.75">
      <c r="A77" t="s">
        <v>60</v>
      </c>
      <c r="E77" s="39" t="s">
        <v>524</v>
      </c>
    </row>
    <row r="78" spans="1:16" ht="38.25">
      <c r="A78" t="s">
        <v>52</v>
      </c>
      <c s="34" t="s">
        <v>82</v>
      </c>
      <c s="34" t="s">
        <v>1529</v>
      </c>
      <c s="35" t="s">
        <v>1530</v>
      </c>
      <c s="6" t="s">
        <v>5530</v>
      </c>
      <c s="36" t="s">
        <v>373</v>
      </c>
      <c s="37">
        <v>1170.273</v>
      </c>
      <c s="36">
        <v>0</v>
      </c>
      <c s="36">
        <f>ROUND(G78*H78,6)</f>
      </c>
      <c r="L78" s="38">
        <v>0</v>
      </c>
      <c s="32">
        <f>ROUND(ROUND(L78,2)*ROUND(G78,3),2)</f>
      </c>
      <c s="36" t="s">
        <v>350</v>
      </c>
      <c>
        <f>(M78*21)/100</f>
      </c>
      <c t="s">
        <v>27</v>
      </c>
    </row>
    <row r="79" spans="1:5" ht="38.25">
      <c r="A79" s="35" t="s">
        <v>58</v>
      </c>
      <c r="E79" s="39" t="s">
        <v>1630</v>
      </c>
    </row>
    <row r="80" spans="1:5" ht="12.75">
      <c r="A80" s="35" t="s">
        <v>59</v>
      </c>
      <c r="E80" s="40" t="s">
        <v>5</v>
      </c>
    </row>
    <row r="81" spans="1:5" ht="165.75">
      <c r="A81" t="s">
        <v>60</v>
      </c>
      <c r="E81" s="39" t="s">
        <v>524</v>
      </c>
    </row>
    <row r="82" spans="1:16" ht="38.25">
      <c r="A82" t="s">
        <v>52</v>
      </c>
      <c s="34" t="s">
        <v>87</v>
      </c>
      <c s="34" t="s">
        <v>1627</v>
      </c>
      <c s="35" t="s">
        <v>1628</v>
      </c>
      <c s="6" t="s">
        <v>5531</v>
      </c>
      <c s="36" t="s">
        <v>373</v>
      </c>
      <c s="37">
        <v>532.669</v>
      </c>
      <c s="36">
        <v>0</v>
      </c>
      <c s="36">
        <f>ROUND(G82*H82,6)</f>
      </c>
      <c r="L82" s="38">
        <v>0</v>
      </c>
      <c s="32">
        <f>ROUND(ROUND(L82,2)*ROUND(G82,3),2)</f>
      </c>
      <c s="36" t="s">
        <v>350</v>
      </c>
      <c>
        <f>(M82*21)/100</f>
      </c>
      <c t="s">
        <v>27</v>
      </c>
    </row>
    <row r="83" spans="1:5" ht="38.25">
      <c r="A83" s="35" t="s">
        <v>58</v>
      </c>
      <c r="E83" s="39" t="s">
        <v>1630</v>
      </c>
    </row>
    <row r="84" spans="1:5" ht="12.75">
      <c r="A84" s="35" t="s">
        <v>59</v>
      </c>
      <c r="E84" s="40" t="s">
        <v>5</v>
      </c>
    </row>
    <row r="85" spans="1:5" ht="165.75">
      <c r="A85" t="s">
        <v>60</v>
      </c>
      <c r="E85" s="39" t="s">
        <v>524</v>
      </c>
    </row>
    <row r="86" spans="1:16" ht="38.25">
      <c r="A86" t="s">
        <v>52</v>
      </c>
      <c s="34" t="s">
        <v>91</v>
      </c>
      <c s="34" t="s">
        <v>1631</v>
      </c>
      <c s="35" t="s">
        <v>1632</v>
      </c>
      <c s="6" t="s">
        <v>5532</v>
      </c>
      <c s="36" t="s">
        <v>373</v>
      </c>
      <c s="37">
        <v>532.669</v>
      </c>
      <c s="36">
        <v>0</v>
      </c>
      <c s="36">
        <f>ROUND(G86*H86,6)</f>
      </c>
      <c r="L86" s="38">
        <v>0</v>
      </c>
      <c s="32">
        <f>ROUND(ROUND(L86,2)*ROUND(G86,3),2)</f>
      </c>
      <c s="36" t="s">
        <v>350</v>
      </c>
      <c>
        <f>(M86*21)/100</f>
      </c>
      <c t="s">
        <v>27</v>
      </c>
    </row>
    <row r="87" spans="1:5" ht="51">
      <c r="A87" s="35" t="s">
        <v>58</v>
      </c>
      <c r="E87" s="39" t="s">
        <v>1634</v>
      </c>
    </row>
    <row r="88" spans="1:5" ht="12.75">
      <c r="A88" s="35" t="s">
        <v>59</v>
      </c>
      <c r="E88" s="40" t="s">
        <v>5</v>
      </c>
    </row>
    <row r="89" spans="1:5" ht="165.75">
      <c r="A89" t="s">
        <v>60</v>
      </c>
      <c r="E89" s="39" t="s">
        <v>524</v>
      </c>
    </row>
    <row r="90" spans="1:16" ht="38.25">
      <c r="A90" t="s">
        <v>52</v>
      </c>
      <c s="34" t="s">
        <v>96</v>
      </c>
      <c s="34" t="s">
        <v>1533</v>
      </c>
      <c s="35" t="s">
        <v>1534</v>
      </c>
      <c s="6" t="s">
        <v>5533</v>
      </c>
      <c s="36" t="s">
        <v>373</v>
      </c>
      <c s="37">
        <v>2.38</v>
      </c>
      <c s="36">
        <v>0</v>
      </c>
      <c s="36">
        <f>ROUND(G90*H90,6)</f>
      </c>
      <c r="L90" s="38">
        <v>0</v>
      </c>
      <c s="32">
        <f>ROUND(ROUND(L90,2)*ROUND(G90,3),2)</f>
      </c>
      <c s="36" t="s">
        <v>350</v>
      </c>
      <c>
        <f>(M90*21)/100</f>
      </c>
      <c t="s">
        <v>27</v>
      </c>
    </row>
    <row r="91" spans="1:5" ht="38.25">
      <c r="A91" s="35" t="s">
        <v>58</v>
      </c>
      <c r="E91" s="39" t="s">
        <v>5534</v>
      </c>
    </row>
    <row r="92" spans="1:5" ht="12.75">
      <c r="A92" s="35" t="s">
        <v>59</v>
      </c>
      <c r="E92" s="40" t="s">
        <v>5</v>
      </c>
    </row>
    <row r="93" spans="1:5" ht="165.75">
      <c r="A93" t="s">
        <v>60</v>
      </c>
      <c r="E93" s="39" t="s">
        <v>524</v>
      </c>
    </row>
    <row r="94" spans="1:16" ht="25.5">
      <c r="A94" t="s">
        <v>52</v>
      </c>
      <c s="34" t="s">
        <v>181</v>
      </c>
      <c s="34" t="s">
        <v>1537</v>
      </c>
      <c s="35" t="s">
        <v>1538</v>
      </c>
      <c s="6" t="s">
        <v>5535</v>
      </c>
      <c s="36" t="s">
        <v>373</v>
      </c>
      <c s="37">
        <v>38.144</v>
      </c>
      <c s="36">
        <v>0</v>
      </c>
      <c s="36">
        <f>ROUND(G94*H94,6)</f>
      </c>
      <c r="L94" s="38">
        <v>0</v>
      </c>
      <c s="32">
        <f>ROUND(ROUND(L94,2)*ROUND(G94,3),2)</f>
      </c>
      <c s="36" t="s">
        <v>350</v>
      </c>
      <c>
        <f>(M94*21)/100</f>
      </c>
      <c t="s">
        <v>27</v>
      </c>
    </row>
    <row r="95" spans="1:5" ht="38.25">
      <c r="A95" s="35" t="s">
        <v>58</v>
      </c>
      <c r="E95" s="39" t="s">
        <v>5536</v>
      </c>
    </row>
    <row r="96" spans="1:5" ht="12.75">
      <c r="A96" s="35" t="s">
        <v>59</v>
      </c>
      <c r="E96" s="40" t="s">
        <v>5</v>
      </c>
    </row>
    <row r="97" spans="1:5" ht="165.75">
      <c r="A97" t="s">
        <v>60</v>
      </c>
      <c r="E97" s="39" t="s">
        <v>524</v>
      </c>
    </row>
    <row r="98" spans="1:16" ht="38.25">
      <c r="A98" t="s">
        <v>52</v>
      </c>
      <c s="34" t="s">
        <v>186</v>
      </c>
      <c s="34" t="s">
        <v>1976</v>
      </c>
      <c s="35" t="s">
        <v>1977</v>
      </c>
      <c s="6" t="s">
        <v>5537</v>
      </c>
      <c s="36" t="s">
        <v>373</v>
      </c>
      <c s="37">
        <v>2.64</v>
      </c>
      <c s="36">
        <v>0</v>
      </c>
      <c s="36">
        <f>ROUND(G98*H98,6)</f>
      </c>
      <c r="L98" s="38">
        <v>0</v>
      </c>
      <c s="32">
        <f>ROUND(ROUND(L98,2)*ROUND(G98,3),2)</f>
      </c>
      <c s="36" t="s">
        <v>350</v>
      </c>
      <c>
        <f>(M98*21)/100</f>
      </c>
      <c t="s">
        <v>27</v>
      </c>
    </row>
    <row r="99" spans="1:5" ht="38.25">
      <c r="A99" s="35" t="s">
        <v>58</v>
      </c>
      <c r="E99" s="39" t="s">
        <v>5538</v>
      </c>
    </row>
    <row r="100" spans="1:5" ht="12.75">
      <c r="A100" s="35" t="s">
        <v>59</v>
      </c>
      <c r="E100" s="40" t="s">
        <v>5</v>
      </c>
    </row>
    <row r="101" spans="1:5" ht="165.75">
      <c r="A101" t="s">
        <v>60</v>
      </c>
      <c r="E101" s="39" t="s">
        <v>524</v>
      </c>
    </row>
    <row r="102" spans="1:16" ht="25.5">
      <c r="A102" t="s">
        <v>52</v>
      </c>
      <c s="34" t="s">
        <v>189</v>
      </c>
      <c s="34" t="s">
        <v>1541</v>
      </c>
      <c s="35" t="s">
        <v>1542</v>
      </c>
      <c s="6" t="s">
        <v>5539</v>
      </c>
      <c s="36" t="s">
        <v>373</v>
      </c>
      <c s="37">
        <v>115.506</v>
      </c>
      <c s="36">
        <v>0</v>
      </c>
      <c s="36">
        <f>ROUND(G102*H102,6)</f>
      </c>
      <c r="L102" s="38">
        <v>0</v>
      </c>
      <c s="32">
        <f>ROUND(ROUND(L102,2)*ROUND(G102,3),2)</f>
      </c>
      <c s="36" t="s">
        <v>350</v>
      </c>
      <c>
        <f>(M102*21)/100</f>
      </c>
      <c t="s">
        <v>27</v>
      </c>
    </row>
    <row r="103" spans="1:5" ht="25.5">
      <c r="A103" s="35" t="s">
        <v>58</v>
      </c>
      <c r="E103" s="39" t="s">
        <v>602</v>
      </c>
    </row>
    <row r="104" spans="1:5" ht="12.75">
      <c r="A104" s="35" t="s">
        <v>59</v>
      </c>
      <c r="E104" s="40" t="s">
        <v>5</v>
      </c>
    </row>
    <row r="105" spans="1:5" ht="165.75">
      <c r="A105" t="s">
        <v>60</v>
      </c>
      <c r="E105" s="39" t="s">
        <v>524</v>
      </c>
    </row>
    <row r="106" spans="1:16" ht="25.5">
      <c r="A106" t="s">
        <v>52</v>
      </c>
      <c s="34" t="s">
        <v>193</v>
      </c>
      <c s="34" t="s">
        <v>5070</v>
      </c>
      <c s="35" t="s">
        <v>5071</v>
      </c>
      <c s="6" t="s">
        <v>5540</v>
      </c>
      <c s="36" t="s">
        <v>373</v>
      </c>
      <c s="37">
        <v>4.2</v>
      </c>
      <c s="36">
        <v>0</v>
      </c>
      <c s="36">
        <f>ROUND(G106*H106,6)</f>
      </c>
      <c r="L106" s="38">
        <v>0</v>
      </c>
      <c s="32">
        <f>ROUND(ROUND(L106,2)*ROUND(G106,3),2)</f>
      </c>
      <c s="36" t="s">
        <v>350</v>
      </c>
      <c>
        <f>(M106*21)/100</f>
      </c>
      <c t="s">
        <v>27</v>
      </c>
    </row>
    <row r="107" spans="1:5" ht="25.5">
      <c r="A107" s="35" t="s">
        <v>58</v>
      </c>
      <c r="E107" s="39" t="s">
        <v>602</v>
      </c>
    </row>
    <row r="108" spans="1:5" ht="12.75">
      <c r="A108" s="35" t="s">
        <v>59</v>
      </c>
      <c r="E108" s="40" t="s">
        <v>5</v>
      </c>
    </row>
    <row r="109" spans="1:5" ht="165.75">
      <c r="A109" t="s">
        <v>60</v>
      </c>
      <c r="E109" s="39" t="s">
        <v>524</v>
      </c>
    </row>
    <row r="110" spans="1:16" ht="25.5">
      <c r="A110" t="s">
        <v>52</v>
      </c>
      <c s="34" t="s">
        <v>196</v>
      </c>
      <c s="34" t="s">
        <v>385</v>
      </c>
      <c s="35" t="s">
        <v>386</v>
      </c>
      <c s="6" t="s">
        <v>5541</v>
      </c>
      <c s="36" t="s">
        <v>373</v>
      </c>
      <c s="37">
        <v>0.05</v>
      </c>
      <c s="36">
        <v>0</v>
      </c>
      <c s="36">
        <f>ROUND(G110*H110,6)</f>
      </c>
      <c r="L110" s="38">
        <v>0</v>
      </c>
      <c s="32">
        <f>ROUND(ROUND(L110,2)*ROUND(G110,3),2)</f>
      </c>
      <c s="36" t="s">
        <v>350</v>
      </c>
      <c>
        <f>(M110*21)/100</f>
      </c>
      <c t="s">
        <v>27</v>
      </c>
    </row>
    <row r="111" spans="1:5" ht="25.5">
      <c r="A111" s="35" t="s">
        <v>58</v>
      </c>
      <c r="E111" s="39" t="s">
        <v>602</v>
      </c>
    </row>
    <row r="112" spans="1:5" ht="12.75">
      <c r="A112" s="35" t="s">
        <v>59</v>
      </c>
      <c r="E112" s="40" t="s">
        <v>5</v>
      </c>
    </row>
    <row r="113" spans="1:5" ht="165.75">
      <c r="A113" t="s">
        <v>60</v>
      </c>
      <c r="E113" s="39" t="s">
        <v>524</v>
      </c>
    </row>
    <row r="114" spans="1:16" ht="25.5">
      <c r="A114" t="s">
        <v>52</v>
      </c>
      <c s="34" t="s">
        <v>200</v>
      </c>
      <c s="34" t="s">
        <v>599</v>
      </c>
      <c s="35" t="s">
        <v>600</v>
      </c>
      <c s="6" t="s">
        <v>5542</v>
      </c>
      <c s="36" t="s">
        <v>373</v>
      </c>
      <c s="37">
        <v>0.3</v>
      </c>
      <c s="36">
        <v>0</v>
      </c>
      <c s="36">
        <f>ROUND(G114*H114,6)</f>
      </c>
      <c r="L114" s="38">
        <v>0</v>
      </c>
      <c s="32">
        <f>ROUND(ROUND(L114,2)*ROUND(G114,3),2)</f>
      </c>
      <c s="36" t="s">
        <v>350</v>
      </c>
      <c>
        <f>(M114*21)/100</f>
      </c>
      <c t="s">
        <v>27</v>
      </c>
    </row>
    <row r="115" spans="1:5" ht="25.5">
      <c r="A115" s="35" t="s">
        <v>58</v>
      </c>
      <c r="E115" s="39" t="s">
        <v>602</v>
      </c>
    </row>
    <row r="116" spans="1:5" ht="12.75">
      <c r="A116" s="35" t="s">
        <v>59</v>
      </c>
      <c r="E116" s="40" t="s">
        <v>5</v>
      </c>
    </row>
    <row r="117" spans="1:5" ht="165.75">
      <c r="A117" t="s">
        <v>60</v>
      </c>
      <c r="E117" s="39" t="s">
        <v>524</v>
      </c>
    </row>
    <row r="118" spans="1:16" ht="25.5">
      <c r="A118" t="s">
        <v>52</v>
      </c>
      <c s="34" t="s">
        <v>203</v>
      </c>
      <c s="34" t="s">
        <v>389</v>
      </c>
      <c s="35" t="s">
        <v>390</v>
      </c>
      <c s="6" t="s">
        <v>5543</v>
      </c>
      <c s="36" t="s">
        <v>373</v>
      </c>
      <c s="37">
        <v>0.93</v>
      </c>
      <c s="36">
        <v>0</v>
      </c>
      <c s="36">
        <f>ROUND(G118*H118,6)</f>
      </c>
      <c r="L118" s="38">
        <v>0</v>
      </c>
      <c s="32">
        <f>ROUND(ROUND(L118,2)*ROUND(G118,3),2)</f>
      </c>
      <c s="36" t="s">
        <v>350</v>
      </c>
      <c>
        <f>(M118*21)/100</f>
      </c>
      <c t="s">
        <v>27</v>
      </c>
    </row>
    <row r="119" spans="1:5" ht="12.75">
      <c r="A119" s="35" t="s">
        <v>58</v>
      </c>
      <c r="E119" s="39" t="s">
        <v>374</v>
      </c>
    </row>
    <row r="120" spans="1:5" ht="12.75">
      <c r="A120" s="35" t="s">
        <v>59</v>
      </c>
      <c r="E120" s="40" t="s">
        <v>5</v>
      </c>
    </row>
    <row r="121" spans="1:5" ht="165.75">
      <c r="A121" t="s">
        <v>60</v>
      </c>
      <c r="E121" s="39" t="s">
        <v>524</v>
      </c>
    </row>
    <row r="122" spans="1:16" ht="25.5">
      <c r="A122" t="s">
        <v>52</v>
      </c>
      <c s="34" t="s">
        <v>207</v>
      </c>
      <c s="34" t="s">
        <v>393</v>
      </c>
      <c s="35" t="s">
        <v>394</v>
      </c>
      <c s="6" t="s">
        <v>5544</v>
      </c>
      <c s="36" t="s">
        <v>373</v>
      </c>
      <c s="37">
        <v>0.45</v>
      </c>
      <c s="36">
        <v>0</v>
      </c>
      <c s="36">
        <f>ROUND(G122*H122,6)</f>
      </c>
      <c r="L122" s="38">
        <v>0</v>
      </c>
      <c s="32">
        <f>ROUND(ROUND(L122,2)*ROUND(G122,3),2)</f>
      </c>
      <c s="36" t="s">
        <v>350</v>
      </c>
      <c>
        <f>(M122*21)/100</f>
      </c>
      <c t="s">
        <v>27</v>
      </c>
    </row>
    <row r="123" spans="1:5" ht="12.75">
      <c r="A123" s="35" t="s">
        <v>58</v>
      </c>
      <c r="E123" s="39" t="s">
        <v>374</v>
      </c>
    </row>
    <row r="124" spans="1:5" ht="12.75">
      <c r="A124" s="35" t="s">
        <v>59</v>
      </c>
      <c r="E124" s="40" t="s">
        <v>5</v>
      </c>
    </row>
    <row r="125" spans="1:5" ht="165.75">
      <c r="A125" t="s">
        <v>60</v>
      </c>
      <c r="E125" s="39" t="s">
        <v>524</v>
      </c>
    </row>
    <row r="126" spans="1:16" ht="25.5">
      <c r="A126" t="s">
        <v>52</v>
      </c>
      <c s="34" t="s">
        <v>159</v>
      </c>
      <c s="34" t="s">
        <v>397</v>
      </c>
      <c s="35" t="s">
        <v>398</v>
      </c>
      <c s="6" t="s">
        <v>5545</v>
      </c>
      <c s="36" t="s">
        <v>373</v>
      </c>
      <c s="37">
        <v>0.5</v>
      </c>
      <c s="36">
        <v>0</v>
      </c>
      <c s="36">
        <f>ROUND(G126*H126,6)</f>
      </c>
      <c r="L126" s="38">
        <v>0</v>
      </c>
      <c s="32">
        <f>ROUND(ROUND(L126,2)*ROUND(G126,3),2)</f>
      </c>
      <c s="36" t="s">
        <v>350</v>
      </c>
      <c>
        <f>(M126*21)/100</f>
      </c>
      <c t="s">
        <v>27</v>
      </c>
    </row>
    <row r="127" spans="1:5" ht="12.75">
      <c r="A127" s="35" t="s">
        <v>58</v>
      </c>
      <c r="E127" s="39" t="s">
        <v>374</v>
      </c>
    </row>
    <row r="128" spans="1:5" ht="12.75">
      <c r="A128" s="35" t="s">
        <v>59</v>
      </c>
      <c r="E128" s="40" t="s">
        <v>5</v>
      </c>
    </row>
    <row r="129" spans="1:5" ht="165.75">
      <c r="A129" t="s">
        <v>60</v>
      </c>
      <c r="E129" s="39" t="s">
        <v>524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5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COUNTIFS(L8:L555,"=0",A8:A555,"P")+COUNTIFS(L8:L555,"",A8:A555,"P")+SUM(Q8:Q555)</f>
      </c>
    </row>
    <row r="8" spans="1:13" ht="12.75">
      <c r="A8" t="s">
        <v>44</v>
      </c>
      <c r="C8" s="28" t="s">
        <v>45</v>
      </c>
      <c r="E8" s="30" t="s">
        <v>17</v>
      </c>
      <c r="J8" s="29">
        <f>0+J9</f>
      </c>
      <c s="29">
        <f>0+K9</f>
      </c>
      <c s="29">
        <f>0+L9</f>
      </c>
      <c s="29">
        <f>0+M9</f>
      </c>
    </row>
    <row r="9" spans="1:13" ht="12.75">
      <c r="A9" t="s">
        <v>46</v>
      </c>
      <c r="C9" s="31" t="s">
        <v>47</v>
      </c>
      <c r="E9" s="33" t="s">
        <v>48</v>
      </c>
      <c r="J9" s="32">
        <f>0+J10+J27+J56+J125+J314</f>
      </c>
      <c s="32">
        <f>0+K10+K27+K56+K125+K314</f>
      </c>
      <c s="32">
        <f>0+L10+L27+L56+L125+L314</f>
      </c>
      <c s="32">
        <f>0+M10+M27+M56+M125+M314</f>
      </c>
    </row>
    <row r="10" spans="1:13" ht="12.75">
      <c r="A10" t="s">
        <v>49</v>
      </c>
      <c r="C10" s="31" t="s">
        <v>50</v>
      </c>
      <c r="E10" s="33" t="s">
        <v>51</v>
      </c>
      <c r="J10" s="32">
        <f>0</f>
      </c>
      <c s="32">
        <f>0</f>
      </c>
      <c s="32">
        <f>0+L11+L15+L19+L23</f>
      </c>
      <c s="32">
        <f>0+M11+M15+M19+M23</f>
      </c>
    </row>
    <row r="11" spans="1:16" ht="12.75">
      <c r="A11" t="s">
        <v>52</v>
      </c>
      <c s="34" t="s">
        <v>53</v>
      </c>
      <c s="34" t="s">
        <v>54</v>
      </c>
      <c s="35" t="s">
        <v>5</v>
      </c>
      <c s="6" t="s">
        <v>55</v>
      </c>
      <c s="36" t="s">
        <v>56</v>
      </c>
      <c s="37">
        <v>79.772</v>
      </c>
      <c s="36">
        <v>0</v>
      </c>
      <c s="36">
        <f>ROUND(G11*H11,6)</f>
      </c>
      <c r="L11" s="38">
        <v>0</v>
      </c>
      <c s="32">
        <f>ROUND(ROUND(L11,2)*ROUND(G11,3),2)</f>
      </c>
      <c s="36" t="s">
        <v>57</v>
      </c>
      <c>
        <f>(M11*21)/100</f>
      </c>
      <c t="s">
        <v>27</v>
      </c>
    </row>
    <row r="12" spans="1:5" ht="12.75">
      <c r="A12" s="35" t="s">
        <v>58</v>
      </c>
      <c r="E12" s="39" t="s">
        <v>5</v>
      </c>
    </row>
    <row r="13" spans="1:5" ht="12.75">
      <c r="A13" s="35" t="s">
        <v>59</v>
      </c>
      <c r="E13" s="40" t="s">
        <v>5</v>
      </c>
    </row>
    <row r="14" spans="1:5" ht="344.25">
      <c r="A14" t="s">
        <v>60</v>
      </c>
      <c r="E14" s="39" t="s">
        <v>61</v>
      </c>
    </row>
    <row r="15" spans="1:16" ht="12.75">
      <c r="A15" t="s">
        <v>52</v>
      </c>
      <c s="34" t="s">
        <v>27</v>
      </c>
      <c s="34" t="s">
        <v>62</v>
      </c>
      <c s="35" t="s">
        <v>5</v>
      </c>
      <c s="6" t="s">
        <v>63</v>
      </c>
      <c s="36" t="s">
        <v>56</v>
      </c>
      <c s="37">
        <v>22.792</v>
      </c>
      <c s="36">
        <v>0</v>
      </c>
      <c s="36">
        <f>ROUND(G15*H15,6)</f>
      </c>
      <c r="L15" s="38">
        <v>0</v>
      </c>
      <c s="32">
        <f>ROUND(ROUND(L15,2)*ROUND(G15,3),2)</f>
      </c>
      <c s="36" t="s">
        <v>64</v>
      </c>
      <c>
        <f>(M15*21)/100</f>
      </c>
      <c t="s">
        <v>27</v>
      </c>
    </row>
    <row r="16" spans="1:5" ht="12.75">
      <c r="A16" s="35" t="s">
        <v>58</v>
      </c>
      <c r="E16" s="39" t="s">
        <v>5</v>
      </c>
    </row>
    <row r="17" spans="1:5" ht="12.75">
      <c r="A17" s="35" t="s">
        <v>59</v>
      </c>
      <c r="E17" s="40" t="s">
        <v>65</v>
      </c>
    </row>
    <row r="18" spans="1:5" ht="318.75">
      <c r="A18" t="s">
        <v>60</v>
      </c>
      <c r="E18" s="39" t="s">
        <v>66</v>
      </c>
    </row>
    <row r="19" spans="1:16" ht="12.75">
      <c r="A19" t="s">
        <v>52</v>
      </c>
      <c s="34" t="s">
        <v>26</v>
      </c>
      <c s="34" t="s">
        <v>67</v>
      </c>
      <c s="35" t="s">
        <v>5</v>
      </c>
      <c s="6" t="s">
        <v>68</v>
      </c>
      <c s="36" t="s">
        <v>56</v>
      </c>
      <c s="37">
        <v>79.772</v>
      </c>
      <c s="36">
        <v>0</v>
      </c>
      <c s="36">
        <f>ROUND(G19*H19,6)</f>
      </c>
      <c r="L19" s="38">
        <v>0</v>
      </c>
      <c s="32">
        <f>ROUND(ROUND(L19,2)*ROUND(G19,3),2)</f>
      </c>
      <c s="36" t="s">
        <v>64</v>
      </c>
      <c>
        <f>(M19*21)/100</f>
      </c>
      <c t="s">
        <v>27</v>
      </c>
    </row>
    <row r="20" spans="1:5" ht="12.75">
      <c r="A20" s="35" t="s">
        <v>58</v>
      </c>
      <c r="E20" s="39" t="s">
        <v>5</v>
      </c>
    </row>
    <row r="21" spans="1:5" ht="12.75">
      <c r="A21" s="35" t="s">
        <v>59</v>
      </c>
      <c r="E21" s="40" t="s">
        <v>65</v>
      </c>
    </row>
    <row r="22" spans="1:5" ht="229.5">
      <c r="A22" t="s">
        <v>60</v>
      </c>
      <c r="E22" s="39" t="s">
        <v>69</v>
      </c>
    </row>
    <row r="23" spans="1:16" ht="12.75">
      <c r="A23" t="s">
        <v>52</v>
      </c>
      <c s="34" t="s">
        <v>70</v>
      </c>
      <c s="34" t="s">
        <v>71</v>
      </c>
      <c s="35" t="s">
        <v>5</v>
      </c>
      <c s="6" t="s">
        <v>72</v>
      </c>
      <c s="36" t="s">
        <v>73</v>
      </c>
      <c s="37">
        <v>113.96</v>
      </c>
      <c s="36">
        <v>0</v>
      </c>
      <c s="36">
        <f>ROUND(G23*H23,6)</f>
      </c>
      <c r="L23" s="38">
        <v>0</v>
      </c>
      <c s="32">
        <f>ROUND(ROUND(L23,2)*ROUND(G23,3),2)</f>
      </c>
      <c s="36" t="s">
        <v>64</v>
      </c>
      <c>
        <f>(M23*21)/100</f>
      </c>
      <c t="s">
        <v>27</v>
      </c>
    </row>
    <row r="24" spans="1:5" ht="12.75">
      <c r="A24" s="35" t="s">
        <v>58</v>
      </c>
      <c r="E24" s="39" t="s">
        <v>5</v>
      </c>
    </row>
    <row r="25" spans="1:5" ht="12.75">
      <c r="A25" s="35" t="s">
        <v>59</v>
      </c>
      <c r="E25" s="40" t="s">
        <v>65</v>
      </c>
    </row>
    <row r="26" spans="1:5" ht="12.75">
      <c r="A26" t="s">
        <v>60</v>
      </c>
      <c r="E26" s="39" t="s">
        <v>74</v>
      </c>
    </row>
    <row r="27" spans="1:13" ht="12.75">
      <c r="A27" t="s">
        <v>49</v>
      </c>
      <c r="C27" s="31" t="s">
        <v>75</v>
      </c>
      <c r="E27" s="33" t="s">
        <v>76</v>
      </c>
      <c r="J27" s="32">
        <f>0</f>
      </c>
      <c s="32">
        <f>0</f>
      </c>
      <c s="32">
        <f>0+L28+L32+L36+L40+L44+L48+L52</f>
      </c>
      <c s="32">
        <f>0+M28+M32+M36+M40+M44+M48+M52</f>
      </c>
    </row>
    <row r="28" spans="1:16" ht="12.75">
      <c r="A28" t="s">
        <v>52</v>
      </c>
      <c s="34" t="s">
        <v>77</v>
      </c>
      <c s="34" t="s">
        <v>78</v>
      </c>
      <c s="35" t="s">
        <v>5</v>
      </c>
      <c s="6" t="s">
        <v>79</v>
      </c>
      <c s="36" t="s">
        <v>80</v>
      </c>
      <c s="37">
        <v>10</v>
      </c>
      <c s="36">
        <v>0</v>
      </c>
      <c s="36">
        <f>ROUND(G28*H28,6)</f>
      </c>
      <c r="L28" s="38">
        <v>0</v>
      </c>
      <c s="32">
        <f>ROUND(ROUND(L28,2)*ROUND(G28,3),2)</f>
      </c>
      <c s="36" t="s">
        <v>57</v>
      </c>
      <c>
        <f>(M28*21)/100</f>
      </c>
      <c t="s">
        <v>27</v>
      </c>
    </row>
    <row r="29" spans="1:5" ht="12.75">
      <c r="A29" s="35" t="s">
        <v>58</v>
      </c>
      <c r="E29" s="39" t="s">
        <v>5</v>
      </c>
    </row>
    <row r="30" spans="1:5" ht="12.75">
      <c r="A30" s="35" t="s">
        <v>59</v>
      </c>
      <c r="E30" s="40" t="s">
        <v>5</v>
      </c>
    </row>
    <row r="31" spans="1:5" ht="127.5">
      <c r="A31" t="s">
        <v>60</v>
      </c>
      <c r="E31" s="39" t="s">
        <v>81</v>
      </c>
    </row>
    <row r="32" spans="1:16" ht="12.75">
      <c r="A32" t="s">
        <v>52</v>
      </c>
      <c s="34" t="s">
        <v>82</v>
      </c>
      <c s="34" t="s">
        <v>83</v>
      </c>
      <c s="35" t="s">
        <v>5</v>
      </c>
      <c s="6" t="s">
        <v>84</v>
      </c>
      <c s="36" t="s">
        <v>85</v>
      </c>
      <c s="37">
        <v>1</v>
      </c>
      <c s="36">
        <v>0</v>
      </c>
      <c s="36">
        <f>ROUND(G32*H32,6)</f>
      </c>
      <c r="L32" s="38">
        <v>0</v>
      </c>
      <c s="32">
        <f>ROUND(ROUND(L32,2)*ROUND(G32,3),2)</f>
      </c>
      <c s="36" t="s">
        <v>57</v>
      </c>
      <c>
        <f>(M32*21)/100</f>
      </c>
      <c t="s">
        <v>27</v>
      </c>
    </row>
    <row r="33" spans="1:5" ht="12.75">
      <c r="A33" s="35" t="s">
        <v>58</v>
      </c>
      <c r="E33" s="39" t="s">
        <v>5</v>
      </c>
    </row>
    <row r="34" spans="1:5" ht="12.75">
      <c r="A34" s="35" t="s">
        <v>59</v>
      </c>
      <c r="E34" s="40" t="s">
        <v>5</v>
      </c>
    </row>
    <row r="35" spans="1:5" ht="76.5">
      <c r="A35" t="s">
        <v>60</v>
      </c>
      <c r="E35" s="39" t="s">
        <v>86</v>
      </c>
    </row>
    <row r="36" spans="1:16" ht="12.75">
      <c r="A36" t="s">
        <v>52</v>
      </c>
      <c s="34" t="s">
        <v>87</v>
      </c>
      <c s="34" t="s">
        <v>88</v>
      </c>
      <c s="35" t="s">
        <v>5</v>
      </c>
      <c s="6" t="s">
        <v>89</v>
      </c>
      <c s="36" t="s">
        <v>85</v>
      </c>
      <c s="37">
        <v>1</v>
      </c>
      <c s="36">
        <v>0</v>
      </c>
      <c s="36">
        <f>ROUND(G36*H36,6)</f>
      </c>
      <c r="L36" s="38">
        <v>0</v>
      </c>
      <c s="32">
        <f>ROUND(ROUND(L36,2)*ROUND(G36,3),2)</f>
      </c>
      <c s="36" t="s">
        <v>57</v>
      </c>
      <c>
        <f>(M36*21)/100</f>
      </c>
      <c t="s">
        <v>27</v>
      </c>
    </row>
    <row r="37" spans="1:5" ht="12.75">
      <c r="A37" s="35" t="s">
        <v>58</v>
      </c>
      <c r="E37" s="39" t="s">
        <v>5</v>
      </c>
    </row>
    <row r="38" spans="1:5" ht="12.75">
      <c r="A38" s="35" t="s">
        <v>59</v>
      </c>
      <c r="E38" s="40" t="s">
        <v>5</v>
      </c>
    </row>
    <row r="39" spans="1:5" ht="102">
      <c r="A39" t="s">
        <v>60</v>
      </c>
      <c r="E39" s="39" t="s">
        <v>90</v>
      </c>
    </row>
    <row r="40" spans="1:16" ht="12.75">
      <c r="A40" t="s">
        <v>52</v>
      </c>
      <c s="34" t="s">
        <v>91</v>
      </c>
      <c s="34" t="s">
        <v>92</v>
      </c>
      <c s="35" t="s">
        <v>5</v>
      </c>
      <c s="6" t="s">
        <v>93</v>
      </c>
      <c s="36" t="s">
        <v>94</v>
      </c>
      <c s="37">
        <v>1</v>
      </c>
      <c s="36">
        <v>0</v>
      </c>
      <c s="36">
        <f>ROUND(G40*H40,6)</f>
      </c>
      <c r="L40" s="38">
        <v>0</v>
      </c>
      <c s="32">
        <f>ROUND(ROUND(L40,2)*ROUND(G40,3),2)</f>
      </c>
      <c s="36" t="s">
        <v>57</v>
      </c>
      <c>
        <f>(M40*21)/100</f>
      </c>
      <c t="s">
        <v>27</v>
      </c>
    </row>
    <row r="41" spans="1:5" ht="12.75">
      <c r="A41" s="35" t="s">
        <v>58</v>
      </c>
      <c r="E41" s="39" t="s">
        <v>5</v>
      </c>
    </row>
    <row r="42" spans="1:5" ht="12.75">
      <c r="A42" s="35" t="s">
        <v>59</v>
      </c>
      <c r="E42" s="40" t="s">
        <v>5</v>
      </c>
    </row>
    <row r="43" spans="1:5" ht="153">
      <c r="A43" t="s">
        <v>60</v>
      </c>
      <c r="E43" s="39" t="s">
        <v>95</v>
      </c>
    </row>
    <row r="44" spans="1:16" ht="12.75">
      <c r="A44" t="s">
        <v>52</v>
      </c>
      <c s="34" t="s">
        <v>96</v>
      </c>
      <c s="34" t="s">
        <v>97</v>
      </c>
      <c s="35" t="s">
        <v>5</v>
      </c>
      <c s="6" t="s">
        <v>98</v>
      </c>
      <c s="36" t="s">
        <v>80</v>
      </c>
      <c s="37">
        <v>5</v>
      </c>
      <c s="36">
        <v>0</v>
      </c>
      <c s="36">
        <f>ROUND(G44*H44,6)</f>
      </c>
      <c r="L44" s="38">
        <v>0</v>
      </c>
      <c s="32">
        <f>ROUND(ROUND(L44,2)*ROUND(G44,3),2)</f>
      </c>
      <c s="36" t="s">
        <v>57</v>
      </c>
      <c>
        <f>(M44*21)/100</f>
      </c>
      <c t="s">
        <v>27</v>
      </c>
    </row>
    <row r="45" spans="1:5" ht="12.75">
      <c r="A45" s="35" t="s">
        <v>58</v>
      </c>
      <c r="E45" s="39" t="s">
        <v>5</v>
      </c>
    </row>
    <row r="46" spans="1:5" ht="12.75">
      <c r="A46" s="35" t="s">
        <v>59</v>
      </c>
      <c r="E46" s="40" t="s">
        <v>5</v>
      </c>
    </row>
    <row r="47" spans="1:5" ht="89.25">
      <c r="A47" t="s">
        <v>60</v>
      </c>
      <c r="E47" s="39" t="s">
        <v>99</v>
      </c>
    </row>
    <row r="48" spans="1:16" ht="12.75">
      <c r="A48" t="s">
        <v>52</v>
      </c>
      <c s="34" t="s">
        <v>100</v>
      </c>
      <c s="34" t="s">
        <v>101</v>
      </c>
      <c s="35" t="s">
        <v>5</v>
      </c>
      <c s="6" t="s">
        <v>102</v>
      </c>
      <c s="36" t="s">
        <v>80</v>
      </c>
      <c s="37">
        <v>2</v>
      </c>
      <c s="36">
        <v>0</v>
      </c>
      <c s="36">
        <f>ROUND(G48*H48,6)</f>
      </c>
      <c r="L48" s="38">
        <v>0</v>
      </c>
      <c s="32">
        <f>ROUND(ROUND(L48,2)*ROUND(G48,3),2)</f>
      </c>
      <c s="36" t="s">
        <v>57</v>
      </c>
      <c>
        <f>(M48*21)/100</f>
      </c>
      <c t="s">
        <v>27</v>
      </c>
    </row>
    <row r="49" spans="1:5" ht="12.75">
      <c r="A49" s="35" t="s">
        <v>58</v>
      </c>
      <c r="E49" s="39" t="s">
        <v>5</v>
      </c>
    </row>
    <row r="50" spans="1:5" ht="12.75">
      <c r="A50" s="35" t="s">
        <v>59</v>
      </c>
      <c r="E50" s="40" t="s">
        <v>5</v>
      </c>
    </row>
    <row r="51" spans="1:5" ht="114.75">
      <c r="A51" t="s">
        <v>60</v>
      </c>
      <c r="E51" s="39" t="s">
        <v>103</v>
      </c>
    </row>
    <row r="52" spans="1:16" ht="12.75">
      <c r="A52" t="s">
        <v>52</v>
      </c>
      <c s="34" t="s">
        <v>104</v>
      </c>
      <c s="34" t="s">
        <v>105</v>
      </c>
      <c s="35" t="s">
        <v>5</v>
      </c>
      <c s="6" t="s">
        <v>106</v>
      </c>
      <c s="36" t="s">
        <v>80</v>
      </c>
      <c s="37">
        <v>2</v>
      </c>
      <c s="36">
        <v>0</v>
      </c>
      <c s="36">
        <f>ROUND(G52*H52,6)</f>
      </c>
      <c r="L52" s="38">
        <v>0</v>
      </c>
      <c s="32">
        <f>ROUND(ROUND(L52,2)*ROUND(G52,3),2)</f>
      </c>
      <c s="36" t="s">
        <v>57</v>
      </c>
      <c>
        <f>(M52*21)/100</f>
      </c>
      <c t="s">
        <v>27</v>
      </c>
    </row>
    <row r="53" spans="1:5" ht="12.75">
      <c r="A53" s="35" t="s">
        <v>58</v>
      </c>
      <c r="E53" s="39" t="s">
        <v>5</v>
      </c>
    </row>
    <row r="54" spans="1:5" ht="12.75">
      <c r="A54" s="35" t="s">
        <v>59</v>
      </c>
      <c r="E54" s="40" t="s">
        <v>5</v>
      </c>
    </row>
    <row r="55" spans="1:5" ht="127.5">
      <c r="A55" t="s">
        <v>60</v>
      </c>
      <c r="E55" s="39" t="s">
        <v>107</v>
      </c>
    </row>
    <row r="56" spans="1:13" ht="12.75">
      <c r="A56" t="s">
        <v>49</v>
      </c>
      <c r="C56" s="31" t="s">
        <v>108</v>
      </c>
      <c r="E56" s="33" t="s">
        <v>109</v>
      </c>
      <c r="J56" s="32">
        <f>0</f>
      </c>
      <c s="32">
        <f>0</f>
      </c>
      <c s="32">
        <f>0+L57+L61+L65+L69+L73+L77+L81+L85+L89+L93+L97+L101+L105+L109+L113+L117+L121</f>
      </c>
      <c s="32">
        <f>0+M57+M61+M65+M69+M73+M77+M81+M85+M89+M93+M97+M101+M105+M109+M113+M117+M121</f>
      </c>
    </row>
    <row r="57" spans="1:16" ht="25.5">
      <c r="A57" t="s">
        <v>52</v>
      </c>
      <c s="34" t="s">
        <v>110</v>
      </c>
      <c s="34" t="s">
        <v>111</v>
      </c>
      <c s="35" t="s">
        <v>5</v>
      </c>
      <c s="6" t="s">
        <v>112</v>
      </c>
      <c s="36" t="s">
        <v>85</v>
      </c>
      <c s="37">
        <v>203</v>
      </c>
      <c s="36">
        <v>0</v>
      </c>
      <c s="36">
        <f>ROUND(G57*H57,6)</f>
      </c>
      <c r="L57" s="38">
        <v>0</v>
      </c>
      <c s="32">
        <f>ROUND(ROUND(L57,2)*ROUND(G57,3),2)</f>
      </c>
      <c s="36" t="s">
        <v>64</v>
      </c>
      <c>
        <f>(M57*21)/100</f>
      </c>
      <c t="s">
        <v>27</v>
      </c>
    </row>
    <row r="58" spans="1:5" ht="12.75">
      <c r="A58" s="35" t="s">
        <v>58</v>
      </c>
      <c r="E58" s="39" t="s">
        <v>5</v>
      </c>
    </row>
    <row r="59" spans="1:5" ht="12.75">
      <c r="A59" s="35" t="s">
        <v>59</v>
      </c>
      <c r="E59" s="40" t="s">
        <v>113</v>
      </c>
    </row>
    <row r="60" spans="1:5" ht="76.5">
      <c r="A60" t="s">
        <v>60</v>
      </c>
      <c r="E60" s="39" t="s">
        <v>114</v>
      </c>
    </row>
    <row r="61" spans="1:16" ht="12.75">
      <c r="A61" t="s">
        <v>52</v>
      </c>
      <c s="34" t="s">
        <v>115</v>
      </c>
      <c s="34" t="s">
        <v>116</v>
      </c>
      <c s="35" t="s">
        <v>5</v>
      </c>
      <c s="6" t="s">
        <v>117</v>
      </c>
      <c s="36" t="s">
        <v>85</v>
      </c>
      <c s="37">
        <v>4</v>
      </c>
      <c s="36">
        <v>0</v>
      </c>
      <c s="36">
        <f>ROUND(G61*H61,6)</f>
      </c>
      <c r="L61" s="38">
        <v>0</v>
      </c>
      <c s="32">
        <f>ROUND(ROUND(L61,2)*ROUND(G61,3),2)</f>
      </c>
      <c s="36" t="s">
        <v>64</v>
      </c>
      <c>
        <f>(M61*21)/100</f>
      </c>
      <c t="s">
        <v>27</v>
      </c>
    </row>
    <row r="62" spans="1:5" ht="12.75">
      <c r="A62" s="35" t="s">
        <v>58</v>
      </c>
      <c r="E62" s="39" t="s">
        <v>5</v>
      </c>
    </row>
    <row r="63" spans="1:5" ht="12.75">
      <c r="A63" s="35" t="s">
        <v>59</v>
      </c>
      <c r="E63" s="40" t="s">
        <v>65</v>
      </c>
    </row>
    <row r="64" spans="1:5" ht="102">
      <c r="A64" t="s">
        <v>60</v>
      </c>
      <c r="E64" s="39" t="s">
        <v>118</v>
      </c>
    </row>
    <row r="65" spans="1:16" ht="12.75">
      <c r="A65" t="s">
        <v>52</v>
      </c>
      <c s="34" t="s">
        <v>75</v>
      </c>
      <c s="34" t="s">
        <v>119</v>
      </c>
      <c s="35" t="s">
        <v>5</v>
      </c>
      <c s="6" t="s">
        <v>120</v>
      </c>
      <c s="36" t="s">
        <v>85</v>
      </c>
      <c s="37">
        <v>4</v>
      </c>
      <c s="36">
        <v>0</v>
      </c>
      <c s="36">
        <f>ROUND(G65*H65,6)</f>
      </c>
      <c r="L65" s="38">
        <v>0</v>
      </c>
      <c s="32">
        <f>ROUND(ROUND(L65,2)*ROUND(G65,3),2)</f>
      </c>
      <c s="36" t="s">
        <v>64</v>
      </c>
      <c>
        <f>(M65*21)/100</f>
      </c>
      <c t="s">
        <v>27</v>
      </c>
    </row>
    <row r="66" spans="1:5" ht="12.75">
      <c r="A66" s="35" t="s">
        <v>58</v>
      </c>
      <c r="E66" s="39" t="s">
        <v>5</v>
      </c>
    </row>
    <row r="67" spans="1:5" ht="12.75">
      <c r="A67" s="35" t="s">
        <v>59</v>
      </c>
      <c r="E67" s="40" t="s">
        <v>65</v>
      </c>
    </row>
    <row r="68" spans="1:5" ht="102">
      <c r="A68" t="s">
        <v>60</v>
      </c>
      <c r="E68" s="39" t="s">
        <v>121</v>
      </c>
    </row>
    <row r="69" spans="1:16" ht="12.75">
      <c r="A69" t="s">
        <v>52</v>
      </c>
      <c s="34" t="s">
        <v>122</v>
      </c>
      <c s="34" t="s">
        <v>123</v>
      </c>
      <c s="35" t="s">
        <v>5</v>
      </c>
      <c s="6" t="s">
        <v>124</v>
      </c>
      <c s="36" t="s">
        <v>80</v>
      </c>
      <c s="37">
        <v>196</v>
      </c>
      <c s="36">
        <v>0</v>
      </c>
      <c s="36">
        <f>ROUND(G69*H69,6)</f>
      </c>
      <c r="L69" s="38">
        <v>0</v>
      </c>
      <c s="32">
        <f>ROUND(ROUND(L69,2)*ROUND(G69,3),2)</f>
      </c>
      <c s="36" t="s">
        <v>64</v>
      </c>
      <c>
        <f>(M69*21)/100</f>
      </c>
      <c t="s">
        <v>27</v>
      </c>
    </row>
    <row r="70" spans="1:5" ht="12.75">
      <c r="A70" s="35" t="s">
        <v>58</v>
      </c>
      <c r="E70" s="39" t="s">
        <v>5</v>
      </c>
    </row>
    <row r="71" spans="1:5" ht="12.75">
      <c r="A71" s="35" t="s">
        <v>59</v>
      </c>
      <c r="E71" s="40" t="s">
        <v>65</v>
      </c>
    </row>
    <row r="72" spans="1:5" ht="102">
      <c r="A72" t="s">
        <v>60</v>
      </c>
      <c r="E72" s="39" t="s">
        <v>125</v>
      </c>
    </row>
    <row r="73" spans="1:16" ht="12.75">
      <c r="A73" t="s">
        <v>52</v>
      </c>
      <c s="34" t="s">
        <v>126</v>
      </c>
      <c s="34" t="s">
        <v>127</v>
      </c>
      <c s="35" t="s">
        <v>5</v>
      </c>
      <c s="6" t="s">
        <v>128</v>
      </c>
      <c s="36" t="s">
        <v>80</v>
      </c>
      <c s="37">
        <v>403</v>
      </c>
      <c s="36">
        <v>0</v>
      </c>
      <c s="36">
        <f>ROUND(G73*H73,6)</f>
      </c>
      <c r="L73" s="38">
        <v>0</v>
      </c>
      <c s="32">
        <f>ROUND(ROUND(L73,2)*ROUND(G73,3),2)</f>
      </c>
      <c s="36" t="s">
        <v>64</v>
      </c>
      <c>
        <f>(M73*21)/100</f>
      </c>
      <c t="s">
        <v>27</v>
      </c>
    </row>
    <row r="74" spans="1:5" ht="12.75">
      <c r="A74" s="35" t="s">
        <v>58</v>
      </c>
      <c r="E74" s="39" t="s">
        <v>5</v>
      </c>
    </row>
    <row r="75" spans="1:5" ht="12.75">
      <c r="A75" s="35" t="s">
        <v>59</v>
      </c>
      <c r="E75" s="40" t="s">
        <v>65</v>
      </c>
    </row>
    <row r="76" spans="1:5" ht="102">
      <c r="A76" t="s">
        <v>60</v>
      </c>
      <c r="E76" s="39" t="s">
        <v>129</v>
      </c>
    </row>
    <row r="77" spans="1:16" ht="12.75">
      <c r="A77" t="s">
        <v>52</v>
      </c>
      <c s="34" t="s">
        <v>130</v>
      </c>
      <c s="34" t="s">
        <v>131</v>
      </c>
      <c s="35" t="s">
        <v>5</v>
      </c>
      <c s="6" t="s">
        <v>132</v>
      </c>
      <c s="36" t="s">
        <v>80</v>
      </c>
      <c s="37">
        <v>261</v>
      </c>
      <c s="36">
        <v>0</v>
      </c>
      <c s="36">
        <f>ROUND(G77*H77,6)</f>
      </c>
      <c r="L77" s="38">
        <v>0</v>
      </c>
      <c s="32">
        <f>ROUND(ROUND(L77,2)*ROUND(G77,3),2)</f>
      </c>
      <c s="36" t="s">
        <v>64</v>
      </c>
      <c>
        <f>(M77*21)/100</f>
      </c>
      <c t="s">
        <v>27</v>
      </c>
    </row>
    <row r="78" spans="1:5" ht="12.75">
      <c r="A78" s="35" t="s">
        <v>58</v>
      </c>
      <c r="E78" s="39" t="s">
        <v>5</v>
      </c>
    </row>
    <row r="79" spans="1:5" ht="12.75">
      <c r="A79" s="35" t="s">
        <v>59</v>
      </c>
      <c r="E79" s="40" t="s">
        <v>65</v>
      </c>
    </row>
    <row r="80" spans="1:5" ht="76.5">
      <c r="A80" t="s">
        <v>60</v>
      </c>
      <c r="E80" s="39" t="s">
        <v>133</v>
      </c>
    </row>
    <row r="81" spans="1:16" ht="12.75">
      <c r="A81" t="s">
        <v>52</v>
      </c>
      <c s="34" t="s">
        <v>134</v>
      </c>
      <c s="34" t="s">
        <v>135</v>
      </c>
      <c s="35" t="s">
        <v>5</v>
      </c>
      <c s="6" t="s">
        <v>136</v>
      </c>
      <c s="36" t="s">
        <v>80</v>
      </c>
      <c s="37">
        <v>326</v>
      </c>
      <c s="36">
        <v>0</v>
      </c>
      <c s="36">
        <f>ROUND(G81*H81,6)</f>
      </c>
      <c r="L81" s="38">
        <v>0</v>
      </c>
      <c s="32">
        <f>ROUND(ROUND(L81,2)*ROUND(G81,3),2)</f>
      </c>
      <c s="36" t="s">
        <v>64</v>
      </c>
      <c>
        <f>(M81*21)/100</f>
      </c>
      <c t="s">
        <v>27</v>
      </c>
    </row>
    <row r="82" spans="1:5" ht="12.75">
      <c r="A82" s="35" t="s">
        <v>58</v>
      </c>
      <c r="E82" s="39" t="s">
        <v>5</v>
      </c>
    </row>
    <row r="83" spans="1:5" ht="12.75">
      <c r="A83" s="35" t="s">
        <v>59</v>
      </c>
      <c r="E83" s="40" t="s">
        <v>65</v>
      </c>
    </row>
    <row r="84" spans="1:5" ht="38.25">
      <c r="A84" t="s">
        <v>60</v>
      </c>
      <c r="E84" s="39" t="s">
        <v>137</v>
      </c>
    </row>
    <row r="85" spans="1:16" ht="25.5">
      <c r="A85" t="s">
        <v>52</v>
      </c>
      <c s="34" t="s">
        <v>138</v>
      </c>
      <c s="34" t="s">
        <v>139</v>
      </c>
      <c s="35" t="s">
        <v>5</v>
      </c>
      <c s="6" t="s">
        <v>140</v>
      </c>
      <c s="36" t="s">
        <v>85</v>
      </c>
      <c s="37">
        <v>72</v>
      </c>
      <c s="36">
        <v>0</v>
      </c>
      <c s="36">
        <f>ROUND(G85*H85,6)</f>
      </c>
      <c r="L85" s="38">
        <v>0</v>
      </c>
      <c s="32">
        <f>ROUND(ROUND(L85,2)*ROUND(G85,3),2)</f>
      </c>
      <c s="36" t="s">
        <v>64</v>
      </c>
      <c>
        <f>(M85*21)/100</f>
      </c>
      <c t="s">
        <v>27</v>
      </c>
    </row>
    <row r="86" spans="1:5" ht="12.75">
      <c r="A86" s="35" t="s">
        <v>58</v>
      </c>
      <c r="E86" s="39" t="s">
        <v>5</v>
      </c>
    </row>
    <row r="87" spans="1:5" ht="12.75">
      <c r="A87" s="35" t="s">
        <v>59</v>
      </c>
      <c r="E87" s="40" t="s">
        <v>141</v>
      </c>
    </row>
    <row r="88" spans="1:5" ht="38.25">
      <c r="A88" t="s">
        <v>60</v>
      </c>
      <c r="E88" s="39" t="s">
        <v>142</v>
      </c>
    </row>
    <row r="89" spans="1:16" ht="25.5">
      <c r="A89" t="s">
        <v>52</v>
      </c>
      <c s="34" t="s">
        <v>143</v>
      </c>
      <c s="34" t="s">
        <v>144</v>
      </c>
      <c s="35" t="s">
        <v>5</v>
      </c>
      <c s="6" t="s">
        <v>145</v>
      </c>
      <c s="36" t="s">
        <v>85</v>
      </c>
      <c s="37">
        <v>40</v>
      </c>
      <c s="36">
        <v>0</v>
      </c>
      <c s="36">
        <f>ROUND(G89*H89,6)</f>
      </c>
      <c r="L89" s="38">
        <v>0</v>
      </c>
      <c s="32">
        <f>ROUND(ROUND(L89,2)*ROUND(G89,3),2)</f>
      </c>
      <c s="36" t="s">
        <v>64</v>
      </c>
      <c>
        <f>(M89*21)/100</f>
      </c>
      <c t="s">
        <v>27</v>
      </c>
    </row>
    <row r="90" spans="1:5" ht="12.75">
      <c r="A90" s="35" t="s">
        <v>58</v>
      </c>
      <c r="E90" s="39" t="s">
        <v>5</v>
      </c>
    </row>
    <row r="91" spans="1:5" ht="12.75">
      <c r="A91" s="35" t="s">
        <v>59</v>
      </c>
      <c r="E91" s="40" t="s">
        <v>65</v>
      </c>
    </row>
    <row r="92" spans="1:5" ht="38.25">
      <c r="A92" t="s">
        <v>60</v>
      </c>
      <c r="E92" s="39" t="s">
        <v>146</v>
      </c>
    </row>
    <row r="93" spans="1:16" ht="12.75">
      <c r="A93" t="s">
        <v>52</v>
      </c>
      <c s="34" t="s">
        <v>147</v>
      </c>
      <c s="34" t="s">
        <v>148</v>
      </c>
      <c s="35" t="s">
        <v>5</v>
      </c>
      <c s="6" t="s">
        <v>149</v>
      </c>
      <c s="36" t="s">
        <v>85</v>
      </c>
      <c s="37">
        <v>55</v>
      </c>
      <c s="36">
        <v>0</v>
      </c>
      <c s="36">
        <f>ROUND(G93*H93,6)</f>
      </c>
      <c r="L93" s="38">
        <v>0</v>
      </c>
      <c s="32">
        <f>ROUND(ROUND(L93,2)*ROUND(G93,3),2)</f>
      </c>
      <c s="36" t="s">
        <v>64</v>
      </c>
      <c>
        <f>(M93*21)/100</f>
      </c>
      <c t="s">
        <v>27</v>
      </c>
    </row>
    <row r="94" spans="1:5" ht="12.75">
      <c r="A94" s="35" t="s">
        <v>58</v>
      </c>
      <c r="E94" s="39" t="s">
        <v>5</v>
      </c>
    </row>
    <row r="95" spans="1:5" ht="12.75">
      <c r="A95" s="35" t="s">
        <v>59</v>
      </c>
      <c r="E95" s="40" t="s">
        <v>65</v>
      </c>
    </row>
    <row r="96" spans="1:5" ht="51">
      <c r="A96" t="s">
        <v>60</v>
      </c>
      <c r="E96" s="39" t="s">
        <v>150</v>
      </c>
    </row>
    <row r="97" spans="1:16" ht="25.5">
      <c r="A97" t="s">
        <v>52</v>
      </c>
      <c s="34" t="s">
        <v>151</v>
      </c>
      <c s="34" t="s">
        <v>152</v>
      </c>
      <c s="35" t="s">
        <v>5</v>
      </c>
      <c s="6" t="s">
        <v>153</v>
      </c>
      <c s="36" t="s">
        <v>85</v>
      </c>
      <c s="37">
        <v>9</v>
      </c>
      <c s="36">
        <v>0</v>
      </c>
      <c s="36">
        <f>ROUND(G97*H97,6)</f>
      </c>
      <c r="L97" s="38">
        <v>0</v>
      </c>
      <c s="32">
        <f>ROUND(ROUND(L97,2)*ROUND(G97,3),2)</f>
      </c>
      <c s="36" t="s">
        <v>64</v>
      </c>
      <c>
        <f>(M97*21)/100</f>
      </c>
      <c t="s">
        <v>27</v>
      </c>
    </row>
    <row r="98" spans="1:5" ht="12.75">
      <c r="A98" s="35" t="s">
        <v>58</v>
      </c>
      <c r="E98" s="39" t="s">
        <v>5</v>
      </c>
    </row>
    <row r="99" spans="1:5" ht="12.75">
      <c r="A99" s="35" t="s">
        <v>59</v>
      </c>
      <c r="E99" s="40" t="s">
        <v>65</v>
      </c>
    </row>
    <row r="100" spans="1:5" ht="51">
      <c r="A100" t="s">
        <v>60</v>
      </c>
      <c r="E100" s="39" t="s">
        <v>154</v>
      </c>
    </row>
    <row r="101" spans="1:16" ht="12.75">
      <c r="A101" t="s">
        <v>52</v>
      </c>
      <c s="34" t="s">
        <v>155</v>
      </c>
      <c s="34" t="s">
        <v>156</v>
      </c>
      <c s="35" t="s">
        <v>5</v>
      </c>
      <c s="6" t="s">
        <v>157</v>
      </c>
      <c s="36" t="s">
        <v>80</v>
      </c>
      <c s="37">
        <v>860</v>
      </c>
      <c s="36">
        <v>0</v>
      </c>
      <c s="36">
        <f>ROUND(G101*H101,6)</f>
      </c>
      <c r="L101" s="38">
        <v>0</v>
      </c>
      <c s="32">
        <f>ROUND(ROUND(L101,2)*ROUND(G101,3),2)</f>
      </c>
      <c s="36" t="s">
        <v>64</v>
      </c>
      <c>
        <f>(M101*21)/100</f>
      </c>
      <c t="s">
        <v>27</v>
      </c>
    </row>
    <row r="102" spans="1:5" ht="12.75">
      <c r="A102" s="35" t="s">
        <v>58</v>
      </c>
      <c r="E102" s="39" t="s">
        <v>5</v>
      </c>
    </row>
    <row r="103" spans="1:5" ht="12.75">
      <c r="A103" s="35" t="s">
        <v>59</v>
      </c>
      <c r="E103" s="40" t="s">
        <v>65</v>
      </c>
    </row>
    <row r="104" spans="1:5" ht="63.75">
      <c r="A104" t="s">
        <v>60</v>
      </c>
      <c r="E104" s="39" t="s">
        <v>158</v>
      </c>
    </row>
    <row r="105" spans="1:16" ht="12.75">
      <c r="A105" t="s">
        <v>52</v>
      </c>
      <c s="34" t="s">
        <v>159</v>
      </c>
      <c s="34" t="s">
        <v>160</v>
      </c>
      <c s="35" t="s">
        <v>5</v>
      </c>
      <c s="6" t="s">
        <v>161</v>
      </c>
      <c s="36" t="s">
        <v>85</v>
      </c>
      <c s="37">
        <v>6</v>
      </c>
      <c s="36">
        <v>0</v>
      </c>
      <c s="36">
        <f>ROUND(G105*H105,6)</f>
      </c>
      <c r="L105" s="38">
        <v>0</v>
      </c>
      <c s="32">
        <f>ROUND(ROUND(L105,2)*ROUND(G105,3),2)</f>
      </c>
      <c s="36" t="s">
        <v>64</v>
      </c>
      <c>
        <f>(M105*21)/100</f>
      </c>
      <c t="s">
        <v>27</v>
      </c>
    </row>
    <row r="106" spans="1:5" ht="12.75">
      <c r="A106" s="35" t="s">
        <v>58</v>
      </c>
      <c r="E106" s="39" t="s">
        <v>5</v>
      </c>
    </row>
    <row r="107" spans="1:5" ht="12.75">
      <c r="A107" s="35" t="s">
        <v>59</v>
      </c>
      <c r="E107" s="40" t="s">
        <v>113</v>
      </c>
    </row>
    <row r="108" spans="1:5" ht="51">
      <c r="A108" t="s">
        <v>60</v>
      </c>
      <c r="E108" s="39" t="s">
        <v>162</v>
      </c>
    </row>
    <row r="109" spans="1:16" ht="12.75">
      <c r="A109" t="s">
        <v>52</v>
      </c>
      <c s="34" t="s">
        <v>163</v>
      </c>
      <c s="34" t="s">
        <v>164</v>
      </c>
      <c s="35" t="s">
        <v>5</v>
      </c>
      <c s="6" t="s">
        <v>165</v>
      </c>
      <c s="36" t="s">
        <v>85</v>
      </c>
      <c s="37">
        <v>6</v>
      </c>
      <c s="36">
        <v>0</v>
      </c>
      <c s="36">
        <f>ROUND(G109*H109,6)</f>
      </c>
      <c r="L109" s="38">
        <v>0</v>
      </c>
      <c s="32">
        <f>ROUND(ROUND(L109,2)*ROUND(G109,3),2)</f>
      </c>
      <c s="36" t="s">
        <v>64</v>
      </c>
      <c>
        <f>(M109*21)/100</f>
      </c>
      <c t="s">
        <v>27</v>
      </c>
    </row>
    <row r="110" spans="1:5" ht="12.75">
      <c r="A110" s="35" t="s">
        <v>58</v>
      </c>
      <c r="E110" s="39" t="s">
        <v>5</v>
      </c>
    </row>
    <row r="111" spans="1:5" ht="12.75">
      <c r="A111" s="35" t="s">
        <v>59</v>
      </c>
      <c r="E111" s="40" t="s">
        <v>65</v>
      </c>
    </row>
    <row r="112" spans="1:5" ht="89.25">
      <c r="A112" t="s">
        <v>60</v>
      </c>
      <c r="E112" s="39" t="s">
        <v>166</v>
      </c>
    </row>
    <row r="113" spans="1:16" ht="12.75">
      <c r="A113" t="s">
        <v>52</v>
      </c>
      <c s="34" t="s">
        <v>167</v>
      </c>
      <c s="34" t="s">
        <v>168</v>
      </c>
      <c s="35" t="s">
        <v>5</v>
      </c>
      <c s="6" t="s">
        <v>169</v>
      </c>
      <c s="36" t="s">
        <v>85</v>
      </c>
      <c s="37">
        <v>6</v>
      </c>
      <c s="36">
        <v>0</v>
      </c>
      <c s="36">
        <f>ROUND(G113*H113,6)</f>
      </c>
      <c r="L113" s="38">
        <v>0</v>
      </c>
      <c s="32">
        <f>ROUND(ROUND(L113,2)*ROUND(G113,3),2)</f>
      </c>
      <c s="36" t="s">
        <v>64</v>
      </c>
      <c>
        <f>(M113*21)/100</f>
      </c>
      <c t="s">
        <v>27</v>
      </c>
    </row>
    <row r="114" spans="1:5" ht="12.75">
      <c r="A114" s="35" t="s">
        <v>58</v>
      </c>
      <c r="E114" s="39" t="s">
        <v>5</v>
      </c>
    </row>
    <row r="115" spans="1:5" ht="12.75">
      <c r="A115" s="35" t="s">
        <v>59</v>
      </c>
      <c r="E115" s="40" t="s">
        <v>65</v>
      </c>
    </row>
    <row r="116" spans="1:5" ht="76.5">
      <c r="A116" t="s">
        <v>60</v>
      </c>
      <c r="E116" s="39" t="s">
        <v>170</v>
      </c>
    </row>
    <row r="117" spans="1:16" ht="25.5">
      <c r="A117" t="s">
        <v>52</v>
      </c>
      <c s="34" t="s">
        <v>171</v>
      </c>
      <c s="34" t="s">
        <v>172</v>
      </c>
      <c s="35" t="s">
        <v>5</v>
      </c>
      <c s="6" t="s">
        <v>173</v>
      </c>
      <c s="36" t="s">
        <v>85</v>
      </c>
      <c s="37">
        <v>1</v>
      </c>
      <c s="36">
        <v>0</v>
      </c>
      <c s="36">
        <f>ROUND(G117*H117,6)</f>
      </c>
      <c r="L117" s="38">
        <v>0</v>
      </c>
      <c s="32">
        <f>ROUND(ROUND(L117,2)*ROUND(G117,3),2)</f>
      </c>
      <c s="36" t="s">
        <v>64</v>
      </c>
      <c>
        <f>(M117*21)/100</f>
      </c>
      <c t="s">
        <v>27</v>
      </c>
    </row>
    <row r="118" spans="1:5" ht="12.75">
      <c r="A118" s="35" t="s">
        <v>58</v>
      </c>
      <c r="E118" s="39" t="s">
        <v>5</v>
      </c>
    </row>
    <row r="119" spans="1:5" ht="12.75">
      <c r="A119" s="35" t="s">
        <v>59</v>
      </c>
      <c r="E119" s="40" t="s">
        <v>65</v>
      </c>
    </row>
    <row r="120" spans="1:5" ht="127.5">
      <c r="A120" t="s">
        <v>60</v>
      </c>
      <c r="E120" s="39" t="s">
        <v>174</v>
      </c>
    </row>
    <row r="121" spans="1:16" ht="12.75">
      <c r="A121" t="s">
        <v>52</v>
      </c>
      <c s="34" t="s">
        <v>175</v>
      </c>
      <c s="34" t="s">
        <v>176</v>
      </c>
      <c s="35" t="s">
        <v>5</v>
      </c>
      <c s="6" t="s">
        <v>177</v>
      </c>
      <c s="36" t="s">
        <v>85</v>
      </c>
      <c s="37">
        <v>1</v>
      </c>
      <c s="36">
        <v>0</v>
      </c>
      <c s="36">
        <f>ROUND(G121*H121,6)</f>
      </c>
      <c r="L121" s="38">
        <v>0</v>
      </c>
      <c s="32">
        <f>ROUND(ROUND(L121,2)*ROUND(G121,3),2)</f>
      </c>
      <c s="36" t="s">
        <v>64</v>
      </c>
      <c>
        <f>(M121*21)/100</f>
      </c>
      <c t="s">
        <v>27</v>
      </c>
    </row>
    <row r="122" spans="1:5" ht="12.75">
      <c r="A122" s="35" t="s">
        <v>58</v>
      </c>
      <c r="E122" s="39" t="s">
        <v>5</v>
      </c>
    </row>
    <row r="123" spans="1:5" ht="12.75">
      <c r="A123" s="35" t="s">
        <v>59</v>
      </c>
      <c r="E123" s="40" t="s">
        <v>65</v>
      </c>
    </row>
    <row r="124" spans="1:5" ht="127.5">
      <c r="A124" t="s">
        <v>60</v>
      </c>
      <c r="E124" s="39" t="s">
        <v>178</v>
      </c>
    </row>
    <row r="125" spans="1:13" ht="12.75">
      <c r="A125" t="s">
        <v>49</v>
      </c>
      <c r="C125" s="31" t="s">
        <v>179</v>
      </c>
      <c r="E125" s="33" t="s">
        <v>180</v>
      </c>
      <c r="J125" s="32">
        <f>0</f>
      </c>
      <c s="32">
        <f>0</f>
      </c>
      <c s="32">
        <f>0+L126+L130+L134+L138+L142+L146+L150+L154+L158+L162+L166+L170+L174+L178+L182+L186+L190+L194+L198+L202+L206+L210+L214+L218+L222+L226+L230+L234+L238+L242+L246+L250+L254+L258+L262+L266+L270+L274+L278+L282+L286+L290+L294+L298+L302+L306+L310</f>
      </c>
      <c s="32">
        <f>0+M126+M130+M134+M138+M142+M146+M150+M154+M158+M162+M166+M170+M174+M178+M182+M186+M190+M194+M198+M202+M206+M210+M214+M218+M222+M226+M230+M234+M238+M242+M246+M250+M254+M258+M262+M266+M270+M274+M278+M282+M286+M290+M294+M298+M302+M306+M310</f>
      </c>
    </row>
    <row r="126" spans="1:16" ht="12.75">
      <c r="A126" t="s">
        <v>52</v>
      </c>
      <c s="34" t="s">
        <v>181</v>
      </c>
      <c s="34" t="s">
        <v>182</v>
      </c>
      <c s="35" t="s">
        <v>5</v>
      </c>
      <c s="6" t="s">
        <v>183</v>
      </c>
      <c s="36" t="s">
        <v>184</v>
      </c>
      <c s="37">
        <v>2.42</v>
      </c>
      <c s="36">
        <v>0</v>
      </c>
      <c s="36">
        <f>ROUND(G126*H126,6)</f>
      </c>
      <c r="L126" s="38">
        <v>0</v>
      </c>
      <c s="32">
        <f>ROUND(ROUND(L126,2)*ROUND(G126,3),2)</f>
      </c>
      <c s="36" t="s">
        <v>64</v>
      </c>
      <c>
        <f>(M126*21)/100</f>
      </c>
      <c t="s">
        <v>27</v>
      </c>
    </row>
    <row r="127" spans="1:5" ht="12.75">
      <c r="A127" s="35" t="s">
        <v>58</v>
      </c>
      <c r="E127" s="39" t="s">
        <v>5</v>
      </c>
    </row>
    <row r="128" spans="1:5" ht="12.75">
      <c r="A128" s="35" t="s">
        <v>59</v>
      </c>
      <c r="E128" s="40" t="s">
        <v>113</v>
      </c>
    </row>
    <row r="129" spans="1:5" ht="38.25">
      <c r="A129" t="s">
        <v>60</v>
      </c>
      <c r="E129" s="39" t="s">
        <v>185</v>
      </c>
    </row>
    <row r="130" spans="1:16" ht="12.75">
      <c r="A130" t="s">
        <v>52</v>
      </c>
      <c s="34" t="s">
        <v>186</v>
      </c>
      <c s="34" t="s">
        <v>187</v>
      </c>
      <c s="35" t="s">
        <v>5</v>
      </c>
      <c s="6" t="s">
        <v>188</v>
      </c>
      <c s="36" t="s">
        <v>184</v>
      </c>
      <c s="37">
        <v>13.8</v>
      </c>
      <c s="36">
        <v>0</v>
      </c>
      <c s="36">
        <f>ROUND(G130*H130,6)</f>
      </c>
      <c r="L130" s="38">
        <v>0</v>
      </c>
      <c s="32">
        <f>ROUND(ROUND(L130,2)*ROUND(G130,3),2)</f>
      </c>
      <c s="36" t="s">
        <v>64</v>
      </c>
      <c>
        <f>(M130*21)/100</f>
      </c>
      <c t="s">
        <v>27</v>
      </c>
    </row>
    <row r="131" spans="1:5" ht="12.75">
      <c r="A131" s="35" t="s">
        <v>58</v>
      </c>
      <c r="E131" s="39" t="s">
        <v>5</v>
      </c>
    </row>
    <row r="132" spans="1:5" ht="12.75">
      <c r="A132" s="35" t="s">
        <v>59</v>
      </c>
      <c r="E132" s="40" t="s">
        <v>113</v>
      </c>
    </row>
    <row r="133" spans="1:5" ht="38.25">
      <c r="A133" t="s">
        <v>60</v>
      </c>
      <c r="E133" s="39" t="s">
        <v>185</v>
      </c>
    </row>
    <row r="134" spans="1:16" ht="12.75">
      <c r="A134" t="s">
        <v>52</v>
      </c>
      <c s="34" t="s">
        <v>189</v>
      </c>
      <c s="34" t="s">
        <v>190</v>
      </c>
      <c s="35" t="s">
        <v>5</v>
      </c>
      <c s="6" t="s">
        <v>191</v>
      </c>
      <c s="36" t="s">
        <v>184</v>
      </c>
      <c s="37">
        <v>2.42</v>
      </c>
      <c s="36">
        <v>0</v>
      </c>
      <c s="36">
        <f>ROUND(G134*H134,6)</f>
      </c>
      <c r="L134" s="38">
        <v>0</v>
      </c>
      <c s="32">
        <f>ROUND(ROUND(L134,2)*ROUND(G134,3),2)</f>
      </c>
      <c s="36" t="s">
        <v>64</v>
      </c>
      <c>
        <f>(M134*21)/100</f>
      </c>
      <c t="s">
        <v>27</v>
      </c>
    </row>
    <row r="135" spans="1:5" ht="12.75">
      <c r="A135" s="35" t="s">
        <v>58</v>
      </c>
      <c r="E135" s="39" t="s">
        <v>5</v>
      </c>
    </row>
    <row r="136" spans="1:5" ht="12.75">
      <c r="A136" s="35" t="s">
        <v>59</v>
      </c>
      <c r="E136" s="40" t="s">
        <v>113</v>
      </c>
    </row>
    <row r="137" spans="1:5" ht="127.5">
      <c r="A137" t="s">
        <v>60</v>
      </c>
      <c r="E137" s="39" t="s">
        <v>192</v>
      </c>
    </row>
    <row r="138" spans="1:16" ht="12.75">
      <c r="A138" t="s">
        <v>52</v>
      </c>
      <c s="34" t="s">
        <v>193</v>
      </c>
      <c s="34" t="s">
        <v>194</v>
      </c>
      <c s="35" t="s">
        <v>5</v>
      </c>
      <c s="6" t="s">
        <v>195</v>
      </c>
      <c s="36" t="s">
        <v>184</v>
      </c>
      <c s="37">
        <v>13.8</v>
      </c>
      <c s="36">
        <v>0</v>
      </c>
      <c s="36">
        <f>ROUND(G138*H138,6)</f>
      </c>
      <c r="L138" s="38">
        <v>0</v>
      </c>
      <c s="32">
        <f>ROUND(ROUND(L138,2)*ROUND(G138,3),2)</f>
      </c>
      <c s="36" t="s">
        <v>64</v>
      </c>
      <c>
        <f>(M138*21)/100</f>
      </c>
      <c t="s">
        <v>27</v>
      </c>
    </row>
    <row r="139" spans="1:5" ht="12.75">
      <c r="A139" s="35" t="s">
        <v>58</v>
      </c>
      <c r="E139" s="39" t="s">
        <v>5</v>
      </c>
    </row>
    <row r="140" spans="1:5" ht="12.75">
      <c r="A140" s="35" t="s">
        <v>59</v>
      </c>
      <c r="E140" s="40" t="s">
        <v>113</v>
      </c>
    </row>
    <row r="141" spans="1:5" ht="127.5">
      <c r="A141" t="s">
        <v>60</v>
      </c>
      <c r="E141" s="39" t="s">
        <v>192</v>
      </c>
    </row>
    <row r="142" spans="1:16" ht="25.5">
      <c r="A142" t="s">
        <v>52</v>
      </c>
      <c s="34" t="s">
        <v>196</v>
      </c>
      <c s="34" t="s">
        <v>197</v>
      </c>
      <c s="35" t="s">
        <v>5</v>
      </c>
      <c s="6" t="s">
        <v>198</v>
      </c>
      <c s="36" t="s">
        <v>85</v>
      </c>
      <c s="37">
        <v>4</v>
      </c>
      <c s="36">
        <v>0</v>
      </c>
      <c s="36">
        <f>ROUND(G142*H142,6)</f>
      </c>
      <c r="L142" s="38">
        <v>0</v>
      </c>
      <c s="32">
        <f>ROUND(ROUND(L142,2)*ROUND(G142,3),2)</f>
      </c>
      <c s="36" t="s">
        <v>64</v>
      </c>
      <c>
        <f>(M142*21)/100</f>
      </c>
      <c t="s">
        <v>27</v>
      </c>
    </row>
    <row r="143" spans="1:5" ht="12.75">
      <c r="A143" s="35" t="s">
        <v>58</v>
      </c>
      <c r="E143" s="39" t="s">
        <v>5</v>
      </c>
    </row>
    <row r="144" spans="1:5" ht="12.75">
      <c r="A144" s="35" t="s">
        <v>59</v>
      </c>
      <c r="E144" s="40" t="s">
        <v>113</v>
      </c>
    </row>
    <row r="145" spans="1:5" ht="63.75">
      <c r="A145" t="s">
        <v>60</v>
      </c>
      <c r="E145" s="39" t="s">
        <v>199</v>
      </c>
    </row>
    <row r="146" spans="1:16" ht="25.5">
      <c r="A146" t="s">
        <v>52</v>
      </c>
      <c s="34" t="s">
        <v>200</v>
      </c>
      <c s="34" t="s">
        <v>201</v>
      </c>
      <c s="35" t="s">
        <v>5</v>
      </c>
      <c s="6" t="s">
        <v>202</v>
      </c>
      <c s="36" t="s">
        <v>85</v>
      </c>
      <c s="37">
        <v>2</v>
      </c>
      <c s="36">
        <v>0</v>
      </c>
      <c s="36">
        <f>ROUND(G146*H146,6)</f>
      </c>
      <c r="L146" s="38">
        <v>0</v>
      </c>
      <c s="32">
        <f>ROUND(ROUND(L146,2)*ROUND(G146,3),2)</f>
      </c>
      <c s="36" t="s">
        <v>64</v>
      </c>
      <c>
        <f>(M146*21)/100</f>
      </c>
      <c t="s">
        <v>27</v>
      </c>
    </row>
    <row r="147" spans="1:5" ht="12.75">
      <c r="A147" s="35" t="s">
        <v>58</v>
      </c>
      <c r="E147" s="39" t="s">
        <v>5</v>
      </c>
    </row>
    <row r="148" spans="1:5" ht="12.75">
      <c r="A148" s="35" t="s">
        <v>59</v>
      </c>
      <c r="E148" s="40" t="s">
        <v>113</v>
      </c>
    </row>
    <row r="149" spans="1:5" ht="63.75">
      <c r="A149" t="s">
        <v>60</v>
      </c>
      <c r="E149" s="39" t="s">
        <v>199</v>
      </c>
    </row>
    <row r="150" spans="1:16" ht="25.5">
      <c r="A150" t="s">
        <v>52</v>
      </c>
      <c s="34" t="s">
        <v>203</v>
      </c>
      <c s="34" t="s">
        <v>204</v>
      </c>
      <c s="35" t="s">
        <v>5</v>
      </c>
      <c s="6" t="s">
        <v>205</v>
      </c>
      <c s="36" t="s">
        <v>85</v>
      </c>
      <c s="37">
        <v>2</v>
      </c>
      <c s="36">
        <v>0</v>
      </c>
      <c s="36">
        <f>ROUND(G150*H150,6)</f>
      </c>
      <c r="L150" s="38">
        <v>0</v>
      </c>
      <c s="32">
        <f>ROUND(ROUND(L150,2)*ROUND(G150,3),2)</f>
      </c>
      <c s="36" t="s">
        <v>64</v>
      </c>
      <c>
        <f>(M150*21)/100</f>
      </c>
      <c t="s">
        <v>27</v>
      </c>
    </row>
    <row r="151" spans="1:5" ht="12.75">
      <c r="A151" s="35" t="s">
        <v>58</v>
      </c>
      <c r="E151" s="39" t="s">
        <v>5</v>
      </c>
    </row>
    <row r="152" spans="1:5" ht="12.75">
      <c r="A152" s="35" t="s">
        <v>59</v>
      </c>
      <c r="E152" s="40" t="s">
        <v>113</v>
      </c>
    </row>
    <row r="153" spans="1:5" ht="76.5">
      <c r="A153" t="s">
        <v>60</v>
      </c>
      <c r="E153" s="39" t="s">
        <v>206</v>
      </c>
    </row>
    <row r="154" spans="1:16" ht="25.5">
      <c r="A154" t="s">
        <v>52</v>
      </c>
      <c s="34" t="s">
        <v>207</v>
      </c>
      <c s="34" t="s">
        <v>208</v>
      </c>
      <c s="35" t="s">
        <v>5</v>
      </c>
      <c s="6" t="s">
        <v>209</v>
      </c>
      <c s="36" t="s">
        <v>85</v>
      </c>
      <c s="37">
        <v>1</v>
      </c>
      <c s="36">
        <v>0</v>
      </c>
      <c s="36">
        <f>ROUND(G154*H154,6)</f>
      </c>
      <c r="L154" s="38">
        <v>0</v>
      </c>
      <c s="32">
        <f>ROUND(ROUND(L154,2)*ROUND(G154,3),2)</f>
      </c>
      <c s="36" t="s">
        <v>64</v>
      </c>
      <c>
        <f>(M154*21)/100</f>
      </c>
      <c t="s">
        <v>27</v>
      </c>
    </row>
    <row r="155" spans="1:5" ht="12.75">
      <c r="A155" s="35" t="s">
        <v>58</v>
      </c>
      <c r="E155" s="39" t="s">
        <v>5</v>
      </c>
    </row>
    <row r="156" spans="1:5" ht="12.75">
      <c r="A156" s="35" t="s">
        <v>59</v>
      </c>
      <c r="E156" s="40" t="s">
        <v>113</v>
      </c>
    </row>
    <row r="157" spans="1:5" ht="76.5">
      <c r="A157" t="s">
        <v>60</v>
      </c>
      <c r="E157" s="39" t="s">
        <v>206</v>
      </c>
    </row>
    <row r="158" spans="1:16" ht="12.75">
      <c r="A158" t="s">
        <v>52</v>
      </c>
      <c s="34" t="s">
        <v>210</v>
      </c>
      <c s="34" t="s">
        <v>211</v>
      </c>
      <c s="35" t="s">
        <v>5</v>
      </c>
      <c s="6" t="s">
        <v>212</v>
      </c>
      <c s="36" t="s">
        <v>85</v>
      </c>
      <c s="37">
        <v>5</v>
      </c>
      <c s="36">
        <v>0</v>
      </c>
      <c s="36">
        <f>ROUND(G158*H158,6)</f>
      </c>
      <c r="L158" s="38">
        <v>0</v>
      </c>
      <c s="32">
        <f>ROUND(ROUND(L158,2)*ROUND(G158,3),2)</f>
      </c>
      <c s="36" t="s">
        <v>64</v>
      </c>
      <c>
        <f>(M158*21)/100</f>
      </c>
      <c t="s">
        <v>27</v>
      </c>
    </row>
    <row r="159" spans="1:5" ht="12.75">
      <c r="A159" s="35" t="s">
        <v>58</v>
      </c>
      <c r="E159" s="39" t="s">
        <v>5</v>
      </c>
    </row>
    <row r="160" spans="1:5" ht="12.75">
      <c r="A160" s="35" t="s">
        <v>59</v>
      </c>
      <c r="E160" s="40" t="s">
        <v>213</v>
      </c>
    </row>
    <row r="161" spans="1:5" ht="102">
      <c r="A161" t="s">
        <v>60</v>
      </c>
      <c r="E161" s="39" t="s">
        <v>214</v>
      </c>
    </row>
    <row r="162" spans="1:16" ht="12.75">
      <c r="A162" t="s">
        <v>52</v>
      </c>
      <c s="34" t="s">
        <v>215</v>
      </c>
      <c s="34" t="s">
        <v>216</v>
      </c>
      <c s="35" t="s">
        <v>5</v>
      </c>
      <c s="6" t="s">
        <v>217</v>
      </c>
      <c s="36" t="s">
        <v>85</v>
      </c>
      <c s="37">
        <v>5</v>
      </c>
      <c s="36">
        <v>0</v>
      </c>
      <c s="36">
        <f>ROUND(G162*H162,6)</f>
      </c>
      <c r="L162" s="38">
        <v>0</v>
      </c>
      <c s="32">
        <f>ROUND(ROUND(L162,2)*ROUND(G162,3),2)</f>
      </c>
      <c s="36" t="s">
        <v>64</v>
      </c>
      <c>
        <f>(M162*21)/100</f>
      </c>
      <c t="s">
        <v>27</v>
      </c>
    </row>
    <row r="163" spans="1:5" ht="12.75">
      <c r="A163" s="35" t="s">
        <v>58</v>
      </c>
      <c r="E163" s="39" t="s">
        <v>5</v>
      </c>
    </row>
    <row r="164" spans="1:5" ht="12.75">
      <c r="A164" s="35" t="s">
        <v>59</v>
      </c>
      <c r="E164" s="40" t="s">
        <v>213</v>
      </c>
    </row>
    <row r="165" spans="1:5" ht="102">
      <c r="A165" t="s">
        <v>60</v>
      </c>
      <c r="E165" s="39" t="s">
        <v>218</v>
      </c>
    </row>
    <row r="166" spans="1:16" ht="12.75">
      <c r="A166" t="s">
        <v>52</v>
      </c>
      <c s="34" t="s">
        <v>219</v>
      </c>
      <c s="34" t="s">
        <v>220</v>
      </c>
      <c s="35" t="s">
        <v>5</v>
      </c>
      <c s="6" t="s">
        <v>221</v>
      </c>
      <c s="36" t="s">
        <v>85</v>
      </c>
      <c s="37">
        <v>3</v>
      </c>
      <c s="36">
        <v>0</v>
      </c>
      <c s="36">
        <f>ROUND(G166*H166,6)</f>
      </c>
      <c r="L166" s="38">
        <v>0</v>
      </c>
      <c s="32">
        <f>ROUND(ROUND(L166,2)*ROUND(G166,3),2)</f>
      </c>
      <c s="36" t="s">
        <v>64</v>
      </c>
      <c>
        <f>(M166*21)/100</f>
      </c>
      <c t="s">
        <v>27</v>
      </c>
    </row>
    <row r="167" spans="1:5" ht="12.75">
      <c r="A167" s="35" t="s">
        <v>58</v>
      </c>
      <c r="E167" s="39" t="s">
        <v>5</v>
      </c>
    </row>
    <row r="168" spans="1:5" ht="12.75">
      <c r="A168" s="35" t="s">
        <v>59</v>
      </c>
      <c r="E168" s="40" t="s">
        <v>222</v>
      </c>
    </row>
    <row r="169" spans="1:5" ht="89.25">
      <c r="A169" t="s">
        <v>60</v>
      </c>
      <c r="E169" s="39" t="s">
        <v>223</v>
      </c>
    </row>
    <row r="170" spans="1:16" ht="12.75">
      <c r="A170" t="s">
        <v>52</v>
      </c>
      <c s="34" t="s">
        <v>224</v>
      </c>
      <c s="34" t="s">
        <v>225</v>
      </c>
      <c s="35" t="s">
        <v>5</v>
      </c>
      <c s="6" t="s">
        <v>226</v>
      </c>
      <c s="36" t="s">
        <v>85</v>
      </c>
      <c s="37">
        <v>1</v>
      </c>
      <c s="36">
        <v>0</v>
      </c>
      <c s="36">
        <f>ROUND(G170*H170,6)</f>
      </c>
      <c r="L170" s="38">
        <v>0</v>
      </c>
      <c s="32">
        <f>ROUND(ROUND(L170,2)*ROUND(G170,3),2)</f>
      </c>
      <c s="36" t="s">
        <v>64</v>
      </c>
      <c>
        <f>(M170*21)/100</f>
      </c>
      <c t="s">
        <v>27</v>
      </c>
    </row>
    <row r="171" spans="1:5" ht="12.75">
      <c r="A171" s="35" t="s">
        <v>58</v>
      </c>
      <c r="E171" s="39" t="s">
        <v>5</v>
      </c>
    </row>
    <row r="172" spans="1:5" ht="12.75">
      <c r="A172" s="35" t="s">
        <v>59</v>
      </c>
      <c r="E172" s="40" t="s">
        <v>222</v>
      </c>
    </row>
    <row r="173" spans="1:5" ht="63.75">
      <c r="A173" t="s">
        <v>60</v>
      </c>
      <c r="E173" s="39" t="s">
        <v>227</v>
      </c>
    </row>
    <row r="174" spans="1:16" ht="12.75">
      <c r="A174" t="s">
        <v>52</v>
      </c>
      <c s="34" t="s">
        <v>228</v>
      </c>
      <c s="34" t="s">
        <v>229</v>
      </c>
      <c s="35" t="s">
        <v>5</v>
      </c>
      <c s="6" t="s">
        <v>230</v>
      </c>
      <c s="36" t="s">
        <v>85</v>
      </c>
      <c s="37">
        <v>1</v>
      </c>
      <c s="36">
        <v>0</v>
      </c>
      <c s="36">
        <f>ROUND(G174*H174,6)</f>
      </c>
      <c r="L174" s="38">
        <v>0</v>
      </c>
      <c s="32">
        <f>ROUND(ROUND(L174,2)*ROUND(G174,3),2)</f>
      </c>
      <c s="36" t="s">
        <v>64</v>
      </c>
      <c>
        <f>(M174*21)/100</f>
      </c>
      <c t="s">
        <v>27</v>
      </c>
    </row>
    <row r="175" spans="1:5" ht="12.75">
      <c r="A175" s="35" t="s">
        <v>58</v>
      </c>
      <c r="E175" s="39" t="s">
        <v>5</v>
      </c>
    </row>
    <row r="176" spans="1:5" ht="12.75">
      <c r="A176" s="35" t="s">
        <v>59</v>
      </c>
      <c r="E176" s="40" t="s">
        <v>222</v>
      </c>
    </row>
    <row r="177" spans="1:5" ht="89.25">
      <c r="A177" t="s">
        <v>60</v>
      </c>
      <c r="E177" s="39" t="s">
        <v>231</v>
      </c>
    </row>
    <row r="178" spans="1:16" ht="12.75">
      <c r="A178" t="s">
        <v>52</v>
      </c>
      <c s="34" t="s">
        <v>232</v>
      </c>
      <c s="34" t="s">
        <v>233</v>
      </c>
      <c s="35" t="s">
        <v>5</v>
      </c>
      <c s="6" t="s">
        <v>234</v>
      </c>
      <c s="36" t="s">
        <v>85</v>
      </c>
      <c s="37">
        <v>3</v>
      </c>
      <c s="36">
        <v>0</v>
      </c>
      <c s="36">
        <f>ROUND(G178*H178,6)</f>
      </c>
      <c r="L178" s="38">
        <v>0</v>
      </c>
      <c s="32">
        <f>ROUND(ROUND(L178,2)*ROUND(G178,3),2)</f>
      </c>
      <c s="36" t="s">
        <v>64</v>
      </c>
      <c>
        <f>(M178*21)/100</f>
      </c>
      <c t="s">
        <v>27</v>
      </c>
    </row>
    <row r="179" spans="1:5" ht="12.75">
      <c r="A179" s="35" t="s">
        <v>58</v>
      </c>
      <c r="E179" s="39" t="s">
        <v>5</v>
      </c>
    </row>
    <row r="180" spans="1:5" ht="12.75">
      <c r="A180" s="35" t="s">
        <v>59</v>
      </c>
      <c r="E180" s="40" t="s">
        <v>222</v>
      </c>
    </row>
    <row r="181" spans="1:5" ht="89.25">
      <c r="A181" t="s">
        <v>60</v>
      </c>
      <c r="E181" s="39" t="s">
        <v>235</v>
      </c>
    </row>
    <row r="182" spans="1:16" ht="12.75">
      <c r="A182" t="s">
        <v>52</v>
      </c>
      <c s="34" t="s">
        <v>236</v>
      </c>
      <c s="34" t="s">
        <v>237</v>
      </c>
      <c s="35" t="s">
        <v>5</v>
      </c>
      <c s="6" t="s">
        <v>238</v>
      </c>
      <c s="36" t="s">
        <v>85</v>
      </c>
      <c s="37">
        <v>4</v>
      </c>
      <c s="36">
        <v>0</v>
      </c>
      <c s="36">
        <f>ROUND(G182*H182,6)</f>
      </c>
      <c r="L182" s="38">
        <v>0</v>
      </c>
      <c s="32">
        <f>ROUND(ROUND(L182,2)*ROUND(G182,3),2)</f>
      </c>
      <c s="36" t="s">
        <v>64</v>
      </c>
      <c>
        <f>(M182*21)/100</f>
      </c>
      <c t="s">
        <v>27</v>
      </c>
    </row>
    <row r="183" spans="1:5" ht="12.75">
      <c r="A183" s="35" t="s">
        <v>58</v>
      </c>
      <c r="E183" s="39" t="s">
        <v>5</v>
      </c>
    </row>
    <row r="184" spans="1:5" ht="12.75">
      <c r="A184" s="35" t="s">
        <v>59</v>
      </c>
      <c r="E184" s="40" t="s">
        <v>222</v>
      </c>
    </row>
    <row r="185" spans="1:5" ht="127.5">
      <c r="A185" t="s">
        <v>60</v>
      </c>
      <c r="E185" s="39" t="s">
        <v>239</v>
      </c>
    </row>
    <row r="186" spans="1:16" ht="12.75">
      <c r="A186" t="s">
        <v>52</v>
      </c>
      <c s="34" t="s">
        <v>240</v>
      </c>
      <c s="34" t="s">
        <v>241</v>
      </c>
      <c s="35" t="s">
        <v>5</v>
      </c>
      <c s="6" t="s">
        <v>242</v>
      </c>
      <c s="36" t="s">
        <v>85</v>
      </c>
      <c s="37">
        <v>4</v>
      </c>
      <c s="36">
        <v>0</v>
      </c>
      <c s="36">
        <f>ROUND(G186*H186,6)</f>
      </c>
      <c r="L186" s="38">
        <v>0</v>
      </c>
      <c s="32">
        <f>ROUND(ROUND(L186,2)*ROUND(G186,3),2)</f>
      </c>
      <c s="36" t="s">
        <v>64</v>
      </c>
      <c>
        <f>(M186*21)/100</f>
      </c>
      <c t="s">
        <v>27</v>
      </c>
    </row>
    <row r="187" spans="1:5" ht="12.75">
      <c r="A187" s="35" t="s">
        <v>58</v>
      </c>
      <c r="E187" s="39" t="s">
        <v>5</v>
      </c>
    </row>
    <row r="188" spans="1:5" ht="12.75">
      <c r="A188" s="35" t="s">
        <v>59</v>
      </c>
      <c r="E188" s="40" t="s">
        <v>222</v>
      </c>
    </row>
    <row r="189" spans="1:5" ht="89.25">
      <c r="A189" t="s">
        <v>60</v>
      </c>
      <c r="E189" s="39" t="s">
        <v>243</v>
      </c>
    </row>
    <row r="190" spans="1:16" ht="12.75">
      <c r="A190" t="s">
        <v>52</v>
      </c>
      <c s="34" t="s">
        <v>244</v>
      </c>
      <c s="34" t="s">
        <v>245</v>
      </c>
      <c s="35" t="s">
        <v>5</v>
      </c>
      <c s="6" t="s">
        <v>246</v>
      </c>
      <c s="36" t="s">
        <v>85</v>
      </c>
      <c s="37">
        <v>6</v>
      </c>
      <c s="36">
        <v>0</v>
      </c>
      <c s="36">
        <f>ROUND(G190*H190,6)</f>
      </c>
      <c r="L190" s="38">
        <v>0</v>
      </c>
      <c s="32">
        <f>ROUND(ROUND(L190,2)*ROUND(G190,3),2)</f>
      </c>
      <c s="36" t="s">
        <v>64</v>
      </c>
      <c>
        <f>(M190*21)/100</f>
      </c>
      <c t="s">
        <v>27</v>
      </c>
    </row>
    <row r="191" spans="1:5" ht="12.75">
      <c r="A191" s="35" t="s">
        <v>58</v>
      </c>
      <c r="E191" s="39" t="s">
        <v>5</v>
      </c>
    </row>
    <row r="192" spans="1:5" ht="12.75">
      <c r="A192" s="35" t="s">
        <v>59</v>
      </c>
      <c r="E192" s="40" t="s">
        <v>222</v>
      </c>
    </row>
    <row r="193" spans="1:5" ht="89.25">
      <c r="A193" t="s">
        <v>60</v>
      </c>
      <c r="E193" s="39" t="s">
        <v>243</v>
      </c>
    </row>
    <row r="194" spans="1:16" ht="25.5">
      <c r="A194" t="s">
        <v>52</v>
      </c>
      <c s="34" t="s">
        <v>247</v>
      </c>
      <c s="34" t="s">
        <v>248</v>
      </c>
      <c s="35" t="s">
        <v>5</v>
      </c>
      <c s="6" t="s">
        <v>249</v>
      </c>
      <c s="36" t="s">
        <v>85</v>
      </c>
      <c s="37">
        <v>4</v>
      </c>
      <c s="36">
        <v>0</v>
      </c>
      <c s="36">
        <f>ROUND(G194*H194,6)</f>
      </c>
      <c r="L194" s="38">
        <v>0</v>
      </c>
      <c s="32">
        <f>ROUND(ROUND(L194,2)*ROUND(G194,3),2)</f>
      </c>
      <c s="36" t="s">
        <v>64</v>
      </c>
      <c>
        <f>(M194*21)/100</f>
      </c>
      <c t="s">
        <v>27</v>
      </c>
    </row>
    <row r="195" spans="1:5" ht="12.75">
      <c r="A195" s="35" t="s">
        <v>58</v>
      </c>
      <c r="E195" s="39" t="s">
        <v>5</v>
      </c>
    </row>
    <row r="196" spans="1:5" ht="12.75">
      <c r="A196" s="35" t="s">
        <v>59</v>
      </c>
      <c r="E196" s="40" t="s">
        <v>222</v>
      </c>
    </row>
    <row r="197" spans="1:5" ht="127.5">
      <c r="A197" t="s">
        <v>60</v>
      </c>
      <c r="E197" s="39" t="s">
        <v>250</v>
      </c>
    </row>
    <row r="198" spans="1:16" ht="12.75">
      <c r="A198" t="s">
        <v>52</v>
      </c>
      <c s="34" t="s">
        <v>251</v>
      </c>
      <c s="34" t="s">
        <v>252</v>
      </c>
      <c s="35" t="s">
        <v>5</v>
      </c>
      <c s="6" t="s">
        <v>253</v>
      </c>
      <c s="36" t="s">
        <v>85</v>
      </c>
      <c s="37">
        <v>4</v>
      </c>
      <c s="36">
        <v>0</v>
      </c>
      <c s="36">
        <f>ROUND(G198*H198,6)</f>
      </c>
      <c r="L198" s="38">
        <v>0</v>
      </c>
      <c s="32">
        <f>ROUND(ROUND(L198,2)*ROUND(G198,3),2)</f>
      </c>
      <c s="36" t="s">
        <v>64</v>
      </c>
      <c>
        <f>(M198*21)/100</f>
      </c>
      <c t="s">
        <v>27</v>
      </c>
    </row>
    <row r="199" spans="1:5" ht="12.75">
      <c r="A199" s="35" t="s">
        <v>58</v>
      </c>
      <c r="E199" s="39" t="s">
        <v>5</v>
      </c>
    </row>
    <row r="200" spans="1:5" ht="12.75">
      <c r="A200" s="35" t="s">
        <v>59</v>
      </c>
      <c r="E200" s="40" t="s">
        <v>222</v>
      </c>
    </row>
    <row r="201" spans="1:5" ht="114.75">
      <c r="A201" t="s">
        <v>60</v>
      </c>
      <c r="E201" s="39" t="s">
        <v>254</v>
      </c>
    </row>
    <row r="202" spans="1:16" ht="25.5">
      <c r="A202" t="s">
        <v>52</v>
      </c>
      <c s="34" t="s">
        <v>255</v>
      </c>
      <c s="34" t="s">
        <v>256</v>
      </c>
      <c s="35" t="s">
        <v>5</v>
      </c>
      <c s="6" t="s">
        <v>257</v>
      </c>
      <c s="36" t="s">
        <v>85</v>
      </c>
      <c s="37">
        <v>5</v>
      </c>
      <c s="36">
        <v>0</v>
      </c>
      <c s="36">
        <f>ROUND(G202*H202,6)</f>
      </c>
      <c r="L202" s="38">
        <v>0</v>
      </c>
      <c s="32">
        <f>ROUND(ROUND(L202,2)*ROUND(G202,3),2)</f>
      </c>
      <c s="36" t="s">
        <v>64</v>
      </c>
      <c>
        <f>(M202*21)/100</f>
      </c>
      <c t="s">
        <v>27</v>
      </c>
    </row>
    <row r="203" spans="1:5" ht="12.75">
      <c r="A203" s="35" t="s">
        <v>58</v>
      </c>
      <c r="E203" s="39" t="s">
        <v>5</v>
      </c>
    </row>
    <row r="204" spans="1:5" ht="12.75">
      <c r="A204" s="35" t="s">
        <v>59</v>
      </c>
      <c r="E204" s="40" t="s">
        <v>222</v>
      </c>
    </row>
    <row r="205" spans="1:5" ht="127.5">
      <c r="A205" t="s">
        <v>60</v>
      </c>
      <c r="E205" s="39" t="s">
        <v>258</v>
      </c>
    </row>
    <row r="206" spans="1:16" ht="12.75">
      <c r="A206" t="s">
        <v>52</v>
      </c>
      <c s="34" t="s">
        <v>259</v>
      </c>
      <c s="34" t="s">
        <v>260</v>
      </c>
      <c s="35" t="s">
        <v>5</v>
      </c>
      <c s="6" t="s">
        <v>261</v>
      </c>
      <c s="36" t="s">
        <v>85</v>
      </c>
      <c s="37">
        <v>1</v>
      </c>
      <c s="36">
        <v>0</v>
      </c>
      <c s="36">
        <f>ROUND(G206*H206,6)</f>
      </c>
      <c r="L206" s="38">
        <v>0</v>
      </c>
      <c s="32">
        <f>ROUND(ROUND(L206,2)*ROUND(G206,3),2)</f>
      </c>
      <c s="36" t="s">
        <v>64</v>
      </c>
      <c>
        <f>(M206*21)/100</f>
      </c>
      <c t="s">
        <v>27</v>
      </c>
    </row>
    <row r="207" spans="1:5" ht="12.75">
      <c r="A207" s="35" t="s">
        <v>58</v>
      </c>
      <c r="E207" s="39" t="s">
        <v>5</v>
      </c>
    </row>
    <row r="208" spans="1:5" ht="12.75">
      <c r="A208" s="35" t="s">
        <v>59</v>
      </c>
      <c r="E208" s="40" t="s">
        <v>222</v>
      </c>
    </row>
    <row r="209" spans="1:5" ht="114.75">
      <c r="A209" t="s">
        <v>60</v>
      </c>
      <c r="E209" s="39" t="s">
        <v>262</v>
      </c>
    </row>
    <row r="210" spans="1:16" ht="12.75">
      <c r="A210" t="s">
        <v>52</v>
      </c>
      <c s="34" t="s">
        <v>263</v>
      </c>
      <c s="34" t="s">
        <v>264</v>
      </c>
      <c s="35" t="s">
        <v>5</v>
      </c>
      <c s="6" t="s">
        <v>265</v>
      </c>
      <c s="36" t="s">
        <v>85</v>
      </c>
      <c s="37">
        <v>1</v>
      </c>
      <c s="36">
        <v>0</v>
      </c>
      <c s="36">
        <f>ROUND(G210*H210,6)</f>
      </c>
      <c r="L210" s="38">
        <v>0</v>
      </c>
      <c s="32">
        <f>ROUND(ROUND(L210,2)*ROUND(G210,3),2)</f>
      </c>
      <c s="36" t="s">
        <v>64</v>
      </c>
      <c>
        <f>(M210*21)/100</f>
      </c>
      <c t="s">
        <v>27</v>
      </c>
    </row>
    <row r="211" spans="1:5" ht="12.75">
      <c r="A211" s="35" t="s">
        <v>58</v>
      </c>
      <c r="E211" s="39" t="s">
        <v>5</v>
      </c>
    </row>
    <row r="212" spans="1:5" ht="12.75">
      <c r="A212" s="35" t="s">
        <v>59</v>
      </c>
      <c r="E212" s="40" t="s">
        <v>222</v>
      </c>
    </row>
    <row r="213" spans="1:5" ht="165.75">
      <c r="A213" t="s">
        <v>60</v>
      </c>
      <c r="E213" s="39" t="s">
        <v>266</v>
      </c>
    </row>
    <row r="214" spans="1:16" ht="12.75">
      <c r="A214" t="s">
        <v>52</v>
      </c>
      <c s="34" t="s">
        <v>267</v>
      </c>
      <c s="34" t="s">
        <v>268</v>
      </c>
      <c s="35" t="s">
        <v>5</v>
      </c>
      <c s="6" t="s">
        <v>269</v>
      </c>
      <c s="36" t="s">
        <v>85</v>
      </c>
      <c s="37">
        <v>1</v>
      </c>
      <c s="36">
        <v>0</v>
      </c>
      <c s="36">
        <f>ROUND(G214*H214,6)</f>
      </c>
      <c r="L214" s="38">
        <v>0</v>
      </c>
      <c s="32">
        <f>ROUND(ROUND(L214,2)*ROUND(G214,3),2)</f>
      </c>
      <c s="36" t="s">
        <v>64</v>
      </c>
      <c>
        <f>(M214*21)/100</f>
      </c>
      <c t="s">
        <v>27</v>
      </c>
    </row>
    <row r="215" spans="1:5" ht="12.75">
      <c r="A215" s="35" t="s">
        <v>58</v>
      </c>
      <c r="E215" s="39" t="s">
        <v>5</v>
      </c>
    </row>
    <row r="216" spans="1:5" ht="12.75">
      <c r="A216" s="35" t="s">
        <v>59</v>
      </c>
      <c r="E216" s="40" t="s">
        <v>222</v>
      </c>
    </row>
    <row r="217" spans="1:5" ht="165.75">
      <c r="A217" t="s">
        <v>60</v>
      </c>
      <c r="E217" s="39" t="s">
        <v>270</v>
      </c>
    </row>
    <row r="218" spans="1:16" ht="12.75">
      <c r="A218" t="s">
        <v>52</v>
      </c>
      <c s="34" t="s">
        <v>271</v>
      </c>
      <c s="34" t="s">
        <v>272</v>
      </c>
      <c s="35" t="s">
        <v>5</v>
      </c>
      <c s="6" t="s">
        <v>273</v>
      </c>
      <c s="36" t="s">
        <v>85</v>
      </c>
      <c s="37">
        <v>1</v>
      </c>
      <c s="36">
        <v>0</v>
      </c>
      <c s="36">
        <f>ROUND(G218*H218,6)</f>
      </c>
      <c r="L218" s="38">
        <v>0</v>
      </c>
      <c s="32">
        <f>ROUND(ROUND(L218,2)*ROUND(G218,3),2)</f>
      </c>
      <c s="36" t="s">
        <v>64</v>
      </c>
      <c>
        <f>(M218*21)/100</f>
      </c>
      <c t="s">
        <v>27</v>
      </c>
    </row>
    <row r="219" spans="1:5" ht="12.75">
      <c r="A219" s="35" t="s">
        <v>58</v>
      </c>
      <c r="E219" s="39" t="s">
        <v>5</v>
      </c>
    </row>
    <row r="220" spans="1:5" ht="12.75">
      <c r="A220" s="35" t="s">
        <v>59</v>
      </c>
      <c r="E220" s="40" t="s">
        <v>222</v>
      </c>
    </row>
    <row r="221" spans="1:5" ht="114.75">
      <c r="A221" t="s">
        <v>60</v>
      </c>
      <c r="E221" s="39" t="s">
        <v>274</v>
      </c>
    </row>
    <row r="222" spans="1:16" ht="12.75">
      <c r="A222" t="s">
        <v>52</v>
      </c>
      <c s="34" t="s">
        <v>275</v>
      </c>
      <c s="34" t="s">
        <v>276</v>
      </c>
      <c s="35" t="s">
        <v>5</v>
      </c>
      <c s="6" t="s">
        <v>277</v>
      </c>
      <c s="36" t="s">
        <v>85</v>
      </c>
      <c s="37">
        <v>1</v>
      </c>
      <c s="36">
        <v>0</v>
      </c>
      <c s="36">
        <f>ROUND(G222*H222,6)</f>
      </c>
      <c r="L222" s="38">
        <v>0</v>
      </c>
      <c s="32">
        <f>ROUND(ROUND(L222,2)*ROUND(G222,3),2)</f>
      </c>
      <c s="36" t="s">
        <v>64</v>
      </c>
      <c>
        <f>(M222*21)/100</f>
      </c>
      <c t="s">
        <v>27</v>
      </c>
    </row>
    <row r="223" spans="1:5" ht="12.75">
      <c r="A223" s="35" t="s">
        <v>58</v>
      </c>
      <c r="E223" s="39" t="s">
        <v>5</v>
      </c>
    </row>
    <row r="224" spans="1:5" ht="12.75">
      <c r="A224" s="35" t="s">
        <v>59</v>
      </c>
      <c r="E224" s="40" t="s">
        <v>222</v>
      </c>
    </row>
    <row r="225" spans="1:5" ht="114.75">
      <c r="A225" t="s">
        <v>60</v>
      </c>
      <c r="E225" s="39" t="s">
        <v>278</v>
      </c>
    </row>
    <row r="226" spans="1:16" ht="12.75">
      <c r="A226" t="s">
        <v>52</v>
      </c>
      <c s="34" t="s">
        <v>279</v>
      </c>
      <c s="34" t="s">
        <v>280</v>
      </c>
      <c s="35" t="s">
        <v>5</v>
      </c>
      <c s="6" t="s">
        <v>281</v>
      </c>
      <c s="36" t="s">
        <v>85</v>
      </c>
      <c s="37">
        <v>1</v>
      </c>
      <c s="36">
        <v>0</v>
      </c>
      <c s="36">
        <f>ROUND(G226*H226,6)</f>
      </c>
      <c r="L226" s="38">
        <v>0</v>
      </c>
      <c s="32">
        <f>ROUND(ROUND(L226,2)*ROUND(G226,3),2)</f>
      </c>
      <c s="36" t="s">
        <v>64</v>
      </c>
      <c>
        <f>(M226*21)/100</f>
      </c>
      <c t="s">
        <v>27</v>
      </c>
    </row>
    <row r="227" spans="1:5" ht="12.75">
      <c r="A227" s="35" t="s">
        <v>58</v>
      </c>
      <c r="E227" s="39" t="s">
        <v>5</v>
      </c>
    </row>
    <row r="228" spans="1:5" ht="12.75">
      <c r="A228" s="35" t="s">
        <v>59</v>
      </c>
      <c r="E228" s="40" t="s">
        <v>222</v>
      </c>
    </row>
    <row r="229" spans="1:5" ht="89.25">
      <c r="A229" t="s">
        <v>60</v>
      </c>
      <c r="E229" s="39" t="s">
        <v>282</v>
      </c>
    </row>
    <row r="230" spans="1:16" ht="25.5">
      <c r="A230" t="s">
        <v>52</v>
      </c>
      <c s="34" t="s">
        <v>283</v>
      </c>
      <c s="34" t="s">
        <v>284</v>
      </c>
      <c s="35" t="s">
        <v>5</v>
      </c>
      <c s="6" t="s">
        <v>285</v>
      </c>
      <c s="36" t="s">
        <v>85</v>
      </c>
      <c s="37">
        <v>1</v>
      </c>
      <c s="36">
        <v>0</v>
      </c>
      <c s="36">
        <f>ROUND(G230*H230,6)</f>
      </c>
      <c r="L230" s="38">
        <v>0</v>
      </c>
      <c s="32">
        <f>ROUND(ROUND(L230,2)*ROUND(G230,3),2)</f>
      </c>
      <c s="36" t="s">
        <v>64</v>
      </c>
      <c>
        <f>(M230*21)/100</f>
      </c>
      <c t="s">
        <v>27</v>
      </c>
    </row>
    <row r="231" spans="1:5" ht="12.75">
      <c r="A231" s="35" t="s">
        <v>58</v>
      </c>
      <c r="E231" s="39" t="s">
        <v>5</v>
      </c>
    </row>
    <row r="232" spans="1:5" ht="12.75">
      <c r="A232" s="35" t="s">
        <v>59</v>
      </c>
      <c r="E232" s="40" t="s">
        <v>222</v>
      </c>
    </row>
    <row r="233" spans="1:5" ht="63.75">
      <c r="A233" t="s">
        <v>60</v>
      </c>
      <c r="E233" s="39" t="s">
        <v>286</v>
      </c>
    </row>
    <row r="234" spans="1:16" ht="25.5">
      <c r="A234" t="s">
        <v>52</v>
      </c>
      <c s="34" t="s">
        <v>287</v>
      </c>
      <c s="34" t="s">
        <v>288</v>
      </c>
      <c s="35" t="s">
        <v>5</v>
      </c>
      <c s="6" t="s">
        <v>289</v>
      </c>
      <c s="36" t="s">
        <v>85</v>
      </c>
      <c s="37">
        <v>1</v>
      </c>
      <c s="36">
        <v>0</v>
      </c>
      <c s="36">
        <f>ROUND(G234*H234,6)</f>
      </c>
      <c r="L234" s="38">
        <v>0</v>
      </c>
      <c s="32">
        <f>ROUND(ROUND(L234,2)*ROUND(G234,3),2)</f>
      </c>
      <c s="36" t="s">
        <v>64</v>
      </c>
      <c>
        <f>(M234*21)/100</f>
      </c>
      <c t="s">
        <v>27</v>
      </c>
    </row>
    <row r="235" spans="1:5" ht="12.75">
      <c r="A235" s="35" t="s">
        <v>58</v>
      </c>
      <c r="E235" s="39" t="s">
        <v>5</v>
      </c>
    </row>
    <row r="236" spans="1:5" ht="12.75">
      <c r="A236" s="35" t="s">
        <v>59</v>
      </c>
      <c r="E236" s="40" t="s">
        <v>222</v>
      </c>
    </row>
    <row r="237" spans="1:5" ht="76.5">
      <c r="A237" t="s">
        <v>60</v>
      </c>
      <c r="E237" s="39" t="s">
        <v>290</v>
      </c>
    </row>
    <row r="238" spans="1:16" ht="25.5">
      <c r="A238" t="s">
        <v>52</v>
      </c>
      <c s="34" t="s">
        <v>291</v>
      </c>
      <c s="34" t="s">
        <v>292</v>
      </c>
      <c s="35" t="s">
        <v>5</v>
      </c>
      <c s="6" t="s">
        <v>293</v>
      </c>
      <c s="36" t="s">
        <v>85</v>
      </c>
      <c s="37">
        <v>1</v>
      </c>
      <c s="36">
        <v>0</v>
      </c>
      <c s="36">
        <f>ROUND(G238*H238,6)</f>
      </c>
      <c r="L238" s="38">
        <v>0</v>
      </c>
      <c s="32">
        <f>ROUND(ROUND(L238,2)*ROUND(G238,3),2)</f>
      </c>
      <c s="36" t="s">
        <v>64</v>
      </c>
      <c>
        <f>(M238*21)/100</f>
      </c>
      <c t="s">
        <v>27</v>
      </c>
    </row>
    <row r="239" spans="1:5" ht="12.75">
      <c r="A239" s="35" t="s">
        <v>58</v>
      </c>
      <c r="E239" s="39" t="s">
        <v>5</v>
      </c>
    </row>
    <row r="240" spans="1:5" ht="12.75">
      <c r="A240" s="35" t="s">
        <v>59</v>
      </c>
      <c r="E240" s="40" t="s">
        <v>222</v>
      </c>
    </row>
    <row r="241" spans="1:5" ht="89.25">
      <c r="A241" t="s">
        <v>60</v>
      </c>
      <c r="E241" s="39" t="s">
        <v>294</v>
      </c>
    </row>
    <row r="242" spans="1:16" ht="12.75">
      <c r="A242" t="s">
        <v>52</v>
      </c>
      <c s="34" t="s">
        <v>295</v>
      </c>
      <c s="34" t="s">
        <v>296</v>
      </c>
      <c s="35" t="s">
        <v>5</v>
      </c>
      <c s="6" t="s">
        <v>297</v>
      </c>
      <c s="36" t="s">
        <v>85</v>
      </c>
      <c s="37">
        <v>1</v>
      </c>
      <c s="36">
        <v>0</v>
      </c>
      <c s="36">
        <f>ROUND(G242*H242,6)</f>
      </c>
      <c r="L242" s="38">
        <v>0</v>
      </c>
      <c s="32">
        <f>ROUND(ROUND(L242,2)*ROUND(G242,3),2)</f>
      </c>
      <c s="36" t="s">
        <v>64</v>
      </c>
      <c>
        <f>(M242*21)/100</f>
      </c>
      <c t="s">
        <v>27</v>
      </c>
    </row>
    <row r="243" spans="1:5" ht="12.75">
      <c r="A243" s="35" t="s">
        <v>58</v>
      </c>
      <c r="E243" s="39" t="s">
        <v>5</v>
      </c>
    </row>
    <row r="244" spans="1:5" ht="12.75">
      <c r="A244" s="35" t="s">
        <v>59</v>
      </c>
      <c r="E244" s="40" t="s">
        <v>222</v>
      </c>
    </row>
    <row r="245" spans="1:5" ht="114.75">
      <c r="A245" t="s">
        <v>60</v>
      </c>
      <c r="E245" s="39" t="s">
        <v>298</v>
      </c>
    </row>
    <row r="246" spans="1:16" ht="12.75">
      <c r="A246" t="s">
        <v>52</v>
      </c>
      <c s="34" t="s">
        <v>299</v>
      </c>
      <c s="34" t="s">
        <v>300</v>
      </c>
      <c s="35" t="s">
        <v>5</v>
      </c>
      <c s="6" t="s">
        <v>301</v>
      </c>
      <c s="36" t="s">
        <v>85</v>
      </c>
      <c s="37">
        <v>1</v>
      </c>
      <c s="36">
        <v>0</v>
      </c>
      <c s="36">
        <f>ROUND(G246*H246,6)</f>
      </c>
      <c r="L246" s="38">
        <v>0</v>
      </c>
      <c s="32">
        <f>ROUND(ROUND(L246,2)*ROUND(G246,3),2)</f>
      </c>
      <c s="36" t="s">
        <v>64</v>
      </c>
      <c>
        <f>(M246*21)/100</f>
      </c>
      <c t="s">
        <v>27</v>
      </c>
    </row>
    <row r="247" spans="1:5" ht="12.75">
      <c r="A247" s="35" t="s">
        <v>58</v>
      </c>
      <c r="E247" s="39" t="s">
        <v>5</v>
      </c>
    </row>
    <row r="248" spans="1:5" ht="12.75">
      <c r="A248" s="35" t="s">
        <v>59</v>
      </c>
      <c r="E248" s="40" t="s">
        <v>222</v>
      </c>
    </row>
    <row r="249" spans="1:5" ht="127.5">
      <c r="A249" t="s">
        <v>60</v>
      </c>
      <c r="E249" s="39" t="s">
        <v>302</v>
      </c>
    </row>
    <row r="250" spans="1:16" ht="12.75">
      <c r="A250" t="s">
        <v>52</v>
      </c>
      <c s="34" t="s">
        <v>303</v>
      </c>
      <c s="34" t="s">
        <v>304</v>
      </c>
      <c s="35" t="s">
        <v>5</v>
      </c>
      <c s="6" t="s">
        <v>305</v>
      </c>
      <c s="36" t="s">
        <v>85</v>
      </c>
      <c s="37">
        <v>1</v>
      </c>
      <c s="36">
        <v>0</v>
      </c>
      <c s="36">
        <f>ROUND(G250*H250,6)</f>
      </c>
      <c r="L250" s="38">
        <v>0</v>
      </c>
      <c s="32">
        <f>ROUND(ROUND(L250,2)*ROUND(G250,3),2)</f>
      </c>
      <c s="36" t="s">
        <v>64</v>
      </c>
      <c>
        <f>(M250*21)/100</f>
      </c>
      <c t="s">
        <v>27</v>
      </c>
    </row>
    <row r="251" spans="1:5" ht="12.75">
      <c r="A251" s="35" t="s">
        <v>58</v>
      </c>
      <c r="E251" s="39" t="s">
        <v>5</v>
      </c>
    </row>
    <row r="252" spans="1:5" ht="12.75">
      <c r="A252" s="35" t="s">
        <v>59</v>
      </c>
      <c r="E252" s="40" t="s">
        <v>222</v>
      </c>
    </row>
    <row r="253" spans="1:5" ht="140.25">
      <c r="A253" t="s">
        <v>60</v>
      </c>
      <c r="E253" s="39" t="s">
        <v>306</v>
      </c>
    </row>
    <row r="254" spans="1:16" ht="12.75">
      <c r="A254" t="s">
        <v>52</v>
      </c>
      <c s="34" t="s">
        <v>307</v>
      </c>
      <c s="34" t="s">
        <v>308</v>
      </c>
      <c s="35" t="s">
        <v>5</v>
      </c>
      <c s="6" t="s">
        <v>309</v>
      </c>
      <c s="36" t="s">
        <v>310</v>
      </c>
      <c s="37">
        <v>40</v>
      </c>
      <c s="36">
        <v>0</v>
      </c>
      <c s="36">
        <f>ROUND(G254*H254,6)</f>
      </c>
      <c r="L254" s="38">
        <v>0</v>
      </c>
      <c s="32">
        <f>ROUND(ROUND(L254,2)*ROUND(G254,3),2)</f>
      </c>
      <c s="36" t="s">
        <v>64</v>
      </c>
      <c>
        <f>(M254*21)/100</f>
      </c>
      <c t="s">
        <v>27</v>
      </c>
    </row>
    <row r="255" spans="1:5" ht="12.75">
      <c r="A255" s="35" t="s">
        <v>58</v>
      </c>
      <c r="E255" s="39" t="s">
        <v>5</v>
      </c>
    </row>
    <row r="256" spans="1:5" ht="12.75">
      <c r="A256" s="35" t="s">
        <v>59</v>
      </c>
      <c r="E256" s="40" t="s">
        <v>311</v>
      </c>
    </row>
    <row r="257" spans="1:5" ht="114.75">
      <c r="A257" t="s">
        <v>60</v>
      </c>
      <c r="E257" s="39" t="s">
        <v>312</v>
      </c>
    </row>
    <row r="258" spans="1:16" ht="12.75">
      <c r="A258" t="s">
        <v>52</v>
      </c>
      <c s="34" t="s">
        <v>313</v>
      </c>
      <c s="34" t="s">
        <v>314</v>
      </c>
      <c s="35" t="s">
        <v>5</v>
      </c>
      <c s="6" t="s">
        <v>315</v>
      </c>
      <c s="36" t="s">
        <v>310</v>
      </c>
      <c s="37">
        <v>24</v>
      </c>
      <c s="36">
        <v>0</v>
      </c>
      <c s="36">
        <f>ROUND(G258*H258,6)</f>
      </c>
      <c r="L258" s="38">
        <v>0</v>
      </c>
      <c s="32">
        <f>ROUND(ROUND(L258,2)*ROUND(G258,3),2)</f>
      </c>
      <c s="36" t="s">
        <v>64</v>
      </c>
      <c>
        <f>(M258*21)/100</f>
      </c>
      <c t="s">
        <v>27</v>
      </c>
    </row>
    <row r="259" spans="1:5" ht="12.75">
      <c r="A259" s="35" t="s">
        <v>58</v>
      </c>
      <c r="E259" s="39" t="s">
        <v>5</v>
      </c>
    </row>
    <row r="260" spans="1:5" ht="12.75">
      <c r="A260" s="35" t="s">
        <v>59</v>
      </c>
      <c r="E260" s="40" t="s">
        <v>311</v>
      </c>
    </row>
    <row r="261" spans="1:5" ht="102">
      <c r="A261" t="s">
        <v>60</v>
      </c>
      <c r="E261" s="39" t="s">
        <v>316</v>
      </c>
    </row>
    <row r="262" spans="1:16" ht="12.75">
      <c r="A262" t="s">
        <v>52</v>
      </c>
      <c s="34" t="s">
        <v>317</v>
      </c>
      <c s="34" t="s">
        <v>318</v>
      </c>
      <c s="35" t="s">
        <v>5</v>
      </c>
      <c s="6" t="s">
        <v>319</v>
      </c>
      <c s="36" t="s">
        <v>85</v>
      </c>
      <c s="37">
        <v>10</v>
      </c>
      <c s="36">
        <v>0</v>
      </c>
      <c s="36">
        <f>ROUND(G262*H262,6)</f>
      </c>
      <c r="L262" s="38">
        <v>0</v>
      </c>
      <c s="32">
        <f>ROUND(ROUND(L262,2)*ROUND(G262,3),2)</f>
      </c>
      <c s="36" t="s">
        <v>64</v>
      </c>
      <c>
        <f>(M262*21)/100</f>
      </c>
      <c t="s">
        <v>27</v>
      </c>
    </row>
    <row r="263" spans="1:5" ht="12.75">
      <c r="A263" s="35" t="s">
        <v>58</v>
      </c>
      <c r="E263" s="39" t="s">
        <v>5</v>
      </c>
    </row>
    <row r="264" spans="1:5" ht="12.75">
      <c r="A264" s="35" t="s">
        <v>59</v>
      </c>
      <c r="E264" s="40" t="s">
        <v>311</v>
      </c>
    </row>
    <row r="265" spans="1:5" ht="140.25">
      <c r="A265" t="s">
        <v>60</v>
      </c>
      <c r="E265" s="39" t="s">
        <v>320</v>
      </c>
    </row>
    <row r="266" spans="1:16" ht="12.75">
      <c r="A266" t="s">
        <v>52</v>
      </c>
      <c s="34" t="s">
        <v>321</v>
      </c>
      <c s="34" t="s">
        <v>322</v>
      </c>
      <c s="35" t="s">
        <v>5</v>
      </c>
      <c s="6" t="s">
        <v>323</v>
      </c>
      <c s="36" t="s">
        <v>85</v>
      </c>
      <c s="37">
        <v>1</v>
      </c>
      <c s="36">
        <v>0</v>
      </c>
      <c s="36">
        <f>ROUND(G266*H266,6)</f>
      </c>
      <c r="L266" s="38">
        <v>0</v>
      </c>
      <c s="32">
        <f>ROUND(ROUND(L266,2)*ROUND(G266,3),2)</f>
      </c>
      <c s="36" t="s">
        <v>64</v>
      </c>
      <c>
        <f>(M266*21)/100</f>
      </c>
      <c t="s">
        <v>27</v>
      </c>
    </row>
    <row r="267" spans="1:5" ht="12.75">
      <c r="A267" s="35" t="s">
        <v>58</v>
      </c>
      <c r="E267" s="39" t="s">
        <v>5</v>
      </c>
    </row>
    <row r="268" spans="1:5" ht="12.75">
      <c r="A268" s="35" t="s">
        <v>59</v>
      </c>
      <c r="E268" s="40" t="s">
        <v>311</v>
      </c>
    </row>
    <row r="269" spans="1:5" ht="114.75">
      <c r="A269" t="s">
        <v>60</v>
      </c>
      <c r="E269" s="39" t="s">
        <v>324</v>
      </c>
    </row>
    <row r="270" spans="1:16" ht="25.5">
      <c r="A270" t="s">
        <v>52</v>
      </c>
      <c s="34" t="s">
        <v>325</v>
      </c>
      <c s="34" t="s">
        <v>326</v>
      </c>
      <c s="35" t="s">
        <v>5</v>
      </c>
      <c s="6" t="s">
        <v>327</v>
      </c>
      <c s="36" t="s">
        <v>85</v>
      </c>
      <c s="37">
        <v>1</v>
      </c>
      <c s="36">
        <v>0</v>
      </c>
      <c s="36">
        <f>ROUND(G270*H270,6)</f>
      </c>
      <c r="L270" s="38">
        <v>0</v>
      </c>
      <c s="32">
        <f>ROUND(ROUND(L270,2)*ROUND(G270,3),2)</f>
      </c>
      <c s="36" t="s">
        <v>64</v>
      </c>
      <c>
        <f>(M270*21)/100</f>
      </c>
      <c t="s">
        <v>27</v>
      </c>
    </row>
    <row r="271" spans="1:5" ht="12.75">
      <c r="A271" s="35" t="s">
        <v>58</v>
      </c>
      <c r="E271" s="39" t="s">
        <v>5</v>
      </c>
    </row>
    <row r="272" spans="1:5" ht="12.75">
      <c r="A272" s="35" t="s">
        <v>59</v>
      </c>
      <c r="E272" s="40" t="s">
        <v>311</v>
      </c>
    </row>
    <row r="273" spans="1:5" ht="51">
      <c r="A273" t="s">
        <v>60</v>
      </c>
      <c r="E273" s="39" t="s">
        <v>328</v>
      </c>
    </row>
    <row r="274" spans="1:16" ht="12.75">
      <c r="A274" t="s">
        <v>52</v>
      </c>
      <c s="34" t="s">
        <v>329</v>
      </c>
      <c s="34" t="s">
        <v>330</v>
      </c>
      <c s="35" t="s">
        <v>5</v>
      </c>
      <c s="6" t="s">
        <v>331</v>
      </c>
      <c s="36" t="s">
        <v>310</v>
      </c>
      <c s="37">
        <v>48</v>
      </c>
      <c s="36">
        <v>0</v>
      </c>
      <c s="36">
        <f>ROUND(G274*H274,6)</f>
      </c>
      <c r="L274" s="38">
        <v>0</v>
      </c>
      <c s="32">
        <f>ROUND(ROUND(L274,2)*ROUND(G274,3),2)</f>
      </c>
      <c s="36" t="s">
        <v>64</v>
      </c>
      <c>
        <f>(M274*21)/100</f>
      </c>
      <c t="s">
        <v>27</v>
      </c>
    </row>
    <row r="275" spans="1:5" ht="12.75">
      <c r="A275" s="35" t="s">
        <v>58</v>
      </c>
      <c r="E275" s="39" t="s">
        <v>5</v>
      </c>
    </row>
    <row r="276" spans="1:5" ht="12.75">
      <c r="A276" s="35" t="s">
        <v>59</v>
      </c>
      <c r="E276" s="40" t="s">
        <v>311</v>
      </c>
    </row>
    <row r="277" spans="1:5" ht="114.75">
      <c r="A277" t="s">
        <v>60</v>
      </c>
      <c r="E277" s="39" t="s">
        <v>332</v>
      </c>
    </row>
    <row r="278" spans="1:16" ht="12.75">
      <c r="A278" t="s">
        <v>52</v>
      </c>
      <c s="34" t="s">
        <v>333</v>
      </c>
      <c s="34" t="s">
        <v>334</v>
      </c>
      <c s="35" t="s">
        <v>5</v>
      </c>
      <c s="6" t="s">
        <v>335</v>
      </c>
      <c s="36" t="s">
        <v>85</v>
      </c>
      <c s="37">
        <v>1</v>
      </c>
      <c s="36">
        <v>0</v>
      </c>
      <c s="36">
        <f>ROUND(G278*H278,6)</f>
      </c>
      <c r="L278" s="38">
        <v>0</v>
      </c>
      <c s="32">
        <f>ROUND(ROUND(L278,2)*ROUND(G278,3),2)</f>
      </c>
      <c s="36" t="s">
        <v>64</v>
      </c>
      <c>
        <f>(M278*21)/100</f>
      </c>
      <c t="s">
        <v>27</v>
      </c>
    </row>
    <row r="279" spans="1:5" ht="12.75">
      <c r="A279" s="35" t="s">
        <v>58</v>
      </c>
      <c r="E279" s="39" t="s">
        <v>5</v>
      </c>
    </row>
    <row r="280" spans="1:5" ht="12.75">
      <c r="A280" s="35" t="s">
        <v>59</v>
      </c>
      <c r="E280" s="40" t="s">
        <v>311</v>
      </c>
    </row>
    <row r="281" spans="1:5" ht="76.5">
      <c r="A281" t="s">
        <v>60</v>
      </c>
      <c r="E281" s="39" t="s">
        <v>336</v>
      </c>
    </row>
    <row r="282" spans="1:16" ht="25.5">
      <c r="A282" t="s">
        <v>52</v>
      </c>
      <c s="34" t="s">
        <v>337</v>
      </c>
      <c s="34" t="s">
        <v>338</v>
      </c>
      <c s="35" t="s">
        <v>5</v>
      </c>
      <c s="6" t="s">
        <v>339</v>
      </c>
      <c s="36" t="s">
        <v>85</v>
      </c>
      <c s="37">
        <v>1</v>
      </c>
      <c s="36">
        <v>0</v>
      </c>
      <c s="36">
        <f>ROUND(G282*H282,6)</f>
      </c>
      <c r="L282" s="38">
        <v>0</v>
      </c>
      <c s="32">
        <f>ROUND(ROUND(L282,2)*ROUND(G282,3),2)</f>
      </c>
      <c s="36" t="s">
        <v>64</v>
      </c>
      <c>
        <f>(M282*21)/100</f>
      </c>
      <c t="s">
        <v>27</v>
      </c>
    </row>
    <row r="283" spans="1:5" ht="12.75">
      <c r="A283" s="35" t="s">
        <v>58</v>
      </c>
      <c r="E283" s="39" t="s">
        <v>5</v>
      </c>
    </row>
    <row r="284" spans="1:5" ht="12.75">
      <c r="A284" s="35" t="s">
        <v>59</v>
      </c>
      <c r="E284" s="40" t="s">
        <v>311</v>
      </c>
    </row>
    <row r="285" spans="1:5" ht="51">
      <c r="A285" t="s">
        <v>60</v>
      </c>
      <c r="E285" s="39" t="s">
        <v>340</v>
      </c>
    </row>
    <row r="286" spans="1:16" ht="12.75">
      <c r="A286" t="s">
        <v>52</v>
      </c>
      <c s="34" t="s">
        <v>179</v>
      </c>
      <c s="34" t="s">
        <v>341</v>
      </c>
      <c s="35" t="s">
        <v>5</v>
      </c>
      <c s="6" t="s">
        <v>342</v>
      </c>
      <c s="36" t="s">
        <v>85</v>
      </c>
      <c s="37">
        <v>3</v>
      </c>
      <c s="36">
        <v>0</v>
      </c>
      <c s="36">
        <f>ROUND(G286*H286,6)</f>
      </c>
      <c r="L286" s="38">
        <v>0</v>
      </c>
      <c s="32">
        <f>ROUND(ROUND(L286,2)*ROUND(G286,3),2)</f>
      </c>
      <c s="36" t="s">
        <v>64</v>
      </c>
      <c>
        <f>(M286*21)/100</f>
      </c>
      <c t="s">
        <v>27</v>
      </c>
    </row>
    <row r="287" spans="1:5" ht="12.75">
      <c r="A287" s="35" t="s">
        <v>58</v>
      </c>
      <c r="E287" s="39" t="s">
        <v>5</v>
      </c>
    </row>
    <row r="288" spans="1:5" ht="12.75">
      <c r="A288" s="35" t="s">
        <v>59</v>
      </c>
      <c r="E288" s="40" t="s">
        <v>222</v>
      </c>
    </row>
    <row r="289" spans="1:5" ht="63.75">
      <c r="A289" t="s">
        <v>60</v>
      </c>
      <c r="E289" s="39" t="s">
        <v>227</v>
      </c>
    </row>
    <row r="290" spans="1:16" ht="12.75">
      <c r="A290" t="s">
        <v>52</v>
      </c>
      <c s="34" t="s">
        <v>343</v>
      </c>
      <c s="34" t="s">
        <v>344</v>
      </c>
      <c s="35" t="s">
        <v>5</v>
      </c>
      <c s="6" t="s">
        <v>345</v>
      </c>
      <c s="36" t="s">
        <v>85</v>
      </c>
      <c s="37">
        <v>3</v>
      </c>
      <c s="36">
        <v>0</v>
      </c>
      <c s="36">
        <f>ROUND(G290*H290,6)</f>
      </c>
      <c r="L290" s="38">
        <v>0</v>
      </c>
      <c s="32">
        <f>ROUND(ROUND(L290,2)*ROUND(G290,3),2)</f>
      </c>
      <c s="36" t="s">
        <v>64</v>
      </c>
      <c>
        <f>(M290*21)/100</f>
      </c>
      <c t="s">
        <v>27</v>
      </c>
    </row>
    <row r="291" spans="1:5" ht="12.75">
      <c r="A291" s="35" t="s">
        <v>58</v>
      </c>
      <c r="E291" s="39" t="s">
        <v>5</v>
      </c>
    </row>
    <row r="292" spans="1:5" ht="12.75">
      <c r="A292" s="35" t="s">
        <v>59</v>
      </c>
      <c r="E292" s="40" t="s">
        <v>222</v>
      </c>
    </row>
    <row r="293" spans="1:5" ht="89.25">
      <c r="A293" t="s">
        <v>60</v>
      </c>
      <c r="E293" s="39" t="s">
        <v>231</v>
      </c>
    </row>
    <row r="294" spans="1:16" ht="12.75">
      <c r="A294" t="s">
        <v>52</v>
      </c>
      <c s="34" t="s">
        <v>346</v>
      </c>
      <c s="34" t="s">
        <v>347</v>
      </c>
      <c s="35" t="s">
        <v>5</v>
      </c>
      <c s="6" t="s">
        <v>348</v>
      </c>
      <c s="36" t="s">
        <v>349</v>
      </c>
      <c s="37">
        <v>7</v>
      </c>
      <c s="36">
        <v>0</v>
      </c>
      <c s="36">
        <f>ROUND(G294*H294,6)</f>
      </c>
      <c r="L294" s="38">
        <v>0</v>
      </c>
      <c s="32">
        <f>ROUND(ROUND(L294,2)*ROUND(G294,3),2)</f>
      </c>
      <c s="36" t="s">
        <v>350</v>
      </c>
      <c>
        <f>(M294*21)/100</f>
      </c>
      <c t="s">
        <v>27</v>
      </c>
    </row>
    <row r="295" spans="1:5" ht="12.75">
      <c r="A295" s="35" t="s">
        <v>58</v>
      </c>
      <c r="E295" s="39" t="s">
        <v>5</v>
      </c>
    </row>
    <row r="296" spans="1:5" ht="12.75">
      <c r="A296" s="35" t="s">
        <v>59</v>
      </c>
      <c r="E296" s="40" t="s">
        <v>5</v>
      </c>
    </row>
    <row r="297" spans="1:5" ht="63.75">
      <c r="A297" t="s">
        <v>60</v>
      </c>
      <c r="E297" s="39" t="s">
        <v>351</v>
      </c>
    </row>
    <row r="298" spans="1:16" ht="12.75">
      <c r="A298" t="s">
        <v>52</v>
      </c>
      <c s="34" t="s">
        <v>352</v>
      </c>
      <c s="34" t="s">
        <v>353</v>
      </c>
      <c s="35" t="s">
        <v>5</v>
      </c>
      <c s="6" t="s">
        <v>354</v>
      </c>
      <c s="36" t="s">
        <v>349</v>
      </c>
      <c s="37">
        <v>7</v>
      </c>
      <c s="36">
        <v>0</v>
      </c>
      <c s="36">
        <f>ROUND(G298*H298,6)</f>
      </c>
      <c r="L298" s="38">
        <v>0</v>
      </c>
      <c s="32">
        <f>ROUND(ROUND(L298,2)*ROUND(G298,3),2)</f>
      </c>
      <c s="36" t="s">
        <v>350</v>
      </c>
      <c>
        <f>(M298*21)/100</f>
      </c>
      <c t="s">
        <v>27</v>
      </c>
    </row>
    <row r="299" spans="1:5" ht="12.75">
      <c r="A299" s="35" t="s">
        <v>58</v>
      </c>
      <c r="E299" s="39" t="s">
        <v>5</v>
      </c>
    </row>
    <row r="300" spans="1:5" ht="12.75">
      <c r="A300" s="35" t="s">
        <v>59</v>
      </c>
      <c r="E300" s="40" t="s">
        <v>5</v>
      </c>
    </row>
    <row r="301" spans="1:5" ht="63.75">
      <c r="A301" t="s">
        <v>60</v>
      </c>
      <c r="E301" s="39" t="s">
        <v>355</v>
      </c>
    </row>
    <row r="302" spans="1:16" ht="12.75">
      <c r="A302" t="s">
        <v>52</v>
      </c>
      <c s="34" t="s">
        <v>356</v>
      </c>
      <c s="34" t="s">
        <v>357</v>
      </c>
      <c s="35" t="s">
        <v>5</v>
      </c>
      <c s="6" t="s">
        <v>358</v>
      </c>
      <c s="36" t="s">
        <v>85</v>
      </c>
      <c s="37">
        <v>1</v>
      </c>
      <c s="36">
        <v>0</v>
      </c>
      <c s="36">
        <f>ROUND(G302*H302,6)</f>
      </c>
      <c r="L302" s="38">
        <v>0</v>
      </c>
      <c s="32">
        <f>ROUND(ROUND(L302,2)*ROUND(G302,3),2)</f>
      </c>
      <c s="36" t="s">
        <v>64</v>
      </c>
      <c>
        <f>(M302*21)/100</f>
      </c>
      <c t="s">
        <v>27</v>
      </c>
    </row>
    <row r="303" spans="1:5" ht="12.75">
      <c r="A303" s="35" t="s">
        <v>58</v>
      </c>
      <c r="E303" s="39" t="s">
        <v>5</v>
      </c>
    </row>
    <row r="304" spans="1:5" ht="12.75">
      <c r="A304" s="35" t="s">
        <v>59</v>
      </c>
      <c r="E304" s="40" t="s">
        <v>222</v>
      </c>
    </row>
    <row r="305" spans="1:5" ht="102">
      <c r="A305" t="s">
        <v>60</v>
      </c>
      <c r="E305" s="39" t="s">
        <v>359</v>
      </c>
    </row>
    <row r="306" spans="1:16" ht="12.75">
      <c r="A306" t="s">
        <v>52</v>
      </c>
      <c s="34" t="s">
        <v>360</v>
      </c>
      <c s="34" t="s">
        <v>361</v>
      </c>
      <c s="35" t="s">
        <v>5</v>
      </c>
      <c s="6" t="s">
        <v>362</v>
      </c>
      <c s="36" t="s">
        <v>85</v>
      </c>
      <c s="37">
        <v>1</v>
      </c>
      <c s="36">
        <v>0</v>
      </c>
      <c s="36">
        <f>ROUND(G306*H306,6)</f>
      </c>
      <c r="L306" s="38">
        <v>0</v>
      </c>
      <c s="32">
        <f>ROUND(ROUND(L306,2)*ROUND(G306,3),2)</f>
      </c>
      <c s="36" t="s">
        <v>64</v>
      </c>
      <c>
        <f>(M306*21)/100</f>
      </c>
      <c t="s">
        <v>27</v>
      </c>
    </row>
    <row r="307" spans="1:5" ht="12.75">
      <c r="A307" s="35" t="s">
        <v>58</v>
      </c>
      <c r="E307" s="39" t="s">
        <v>5</v>
      </c>
    </row>
    <row r="308" spans="1:5" ht="12.75">
      <c r="A308" s="35" t="s">
        <v>59</v>
      </c>
      <c r="E308" s="40" t="s">
        <v>222</v>
      </c>
    </row>
    <row r="309" spans="1:5" ht="76.5">
      <c r="A309" t="s">
        <v>60</v>
      </c>
      <c r="E309" s="39" t="s">
        <v>170</v>
      </c>
    </row>
    <row r="310" spans="1:16" ht="12.75">
      <c r="A310" t="s">
        <v>52</v>
      </c>
      <c s="34" t="s">
        <v>363</v>
      </c>
      <c s="34" t="s">
        <v>364</v>
      </c>
      <c s="35" t="s">
        <v>5</v>
      </c>
      <c s="6" t="s">
        <v>365</v>
      </c>
      <c s="36" t="s">
        <v>85</v>
      </c>
      <c s="37">
        <v>1</v>
      </c>
      <c s="36">
        <v>0</v>
      </c>
      <c s="36">
        <f>ROUND(G310*H310,6)</f>
      </c>
      <c r="L310" s="38">
        <v>0</v>
      </c>
      <c s="32">
        <f>ROUND(ROUND(L310,2)*ROUND(G310,3),2)</f>
      </c>
      <c s="36" t="s">
        <v>64</v>
      </c>
      <c>
        <f>(M310*21)/100</f>
      </c>
      <c t="s">
        <v>27</v>
      </c>
    </row>
    <row r="311" spans="1:5" ht="12.75">
      <c r="A311" s="35" t="s">
        <v>58</v>
      </c>
      <c r="E311" s="39" t="s">
        <v>5</v>
      </c>
    </row>
    <row r="312" spans="1:5" ht="12.75">
      <c r="A312" s="35" t="s">
        <v>59</v>
      </c>
      <c r="E312" s="40" t="s">
        <v>222</v>
      </c>
    </row>
    <row r="313" spans="1:5" ht="89.25">
      <c r="A313" t="s">
        <v>60</v>
      </c>
      <c r="E313" s="39" t="s">
        <v>366</v>
      </c>
    </row>
    <row r="314" spans="1:13" ht="12.75">
      <c r="A314" t="s">
        <v>49</v>
      </c>
      <c r="C314" s="31" t="s">
        <v>367</v>
      </c>
      <c r="E314" s="33" t="s">
        <v>368</v>
      </c>
      <c r="J314" s="32">
        <f>0</f>
      </c>
      <c s="32">
        <f>0</f>
      </c>
      <c s="32">
        <f>0+L315+L319+L323+L327+L331+L335+L339</f>
      </c>
      <c s="32">
        <f>0+M315+M319+M323+M327+M331+M335+M339</f>
      </c>
    </row>
    <row r="315" spans="1:16" ht="38.25">
      <c r="A315" t="s">
        <v>52</v>
      </c>
      <c s="34" t="s">
        <v>369</v>
      </c>
      <c s="34" t="s">
        <v>370</v>
      </c>
      <c s="35" t="s">
        <v>371</v>
      </c>
      <c s="6" t="s">
        <v>372</v>
      </c>
      <c s="36" t="s">
        <v>373</v>
      </c>
      <c s="37">
        <v>34.188</v>
      </c>
      <c s="36">
        <v>0</v>
      </c>
      <c s="36">
        <f>ROUND(G315*H315,6)</f>
      </c>
      <c r="L315" s="38">
        <v>0</v>
      </c>
      <c s="32">
        <f>ROUND(ROUND(L315,2)*ROUND(G315,3),2)</f>
      </c>
      <c s="36" t="s">
        <v>64</v>
      </c>
      <c>
        <f>(M315*21)/100</f>
      </c>
      <c t="s">
        <v>27</v>
      </c>
    </row>
    <row r="316" spans="1:5" ht="12.75">
      <c r="A316" s="35" t="s">
        <v>58</v>
      </c>
      <c r="E316" s="39" t="s">
        <v>374</v>
      </c>
    </row>
    <row r="317" spans="1:5" ht="12.75">
      <c r="A317" s="35" t="s">
        <v>59</v>
      </c>
      <c r="E317" s="40" t="s">
        <v>5</v>
      </c>
    </row>
    <row r="318" spans="1:5" ht="165.75">
      <c r="A318" t="s">
        <v>60</v>
      </c>
      <c r="E318" s="39" t="s">
        <v>375</v>
      </c>
    </row>
    <row r="319" spans="1:16" ht="38.25">
      <c r="A319" t="s">
        <v>52</v>
      </c>
      <c s="34" t="s">
        <v>376</v>
      </c>
      <c s="34" t="s">
        <v>377</v>
      </c>
      <c s="35" t="s">
        <v>378</v>
      </c>
      <c s="6" t="s">
        <v>379</v>
      </c>
      <c s="36" t="s">
        <v>373</v>
      </c>
      <c s="37">
        <v>1</v>
      </c>
      <c s="36">
        <v>0</v>
      </c>
      <c s="36">
        <f>ROUND(G319*H319,6)</f>
      </c>
      <c r="L319" s="38">
        <v>0</v>
      </c>
      <c s="32">
        <f>ROUND(ROUND(L319,2)*ROUND(G319,3),2)</f>
      </c>
      <c s="36" t="s">
        <v>64</v>
      </c>
      <c>
        <f>(M319*21)/100</f>
      </c>
      <c t="s">
        <v>27</v>
      </c>
    </row>
    <row r="320" spans="1:5" ht="12.75">
      <c r="A320" s="35" t="s">
        <v>58</v>
      </c>
      <c r="E320" s="39" t="s">
        <v>374</v>
      </c>
    </row>
    <row r="321" spans="1:5" ht="12.75">
      <c r="A321" s="35" t="s">
        <v>59</v>
      </c>
      <c r="E321" s="40" t="s">
        <v>5</v>
      </c>
    </row>
    <row r="322" spans="1:5" ht="165.75">
      <c r="A322" t="s">
        <v>60</v>
      </c>
      <c r="E322" s="39" t="s">
        <v>375</v>
      </c>
    </row>
    <row r="323" spans="1:16" ht="25.5">
      <c r="A323" t="s">
        <v>52</v>
      </c>
      <c s="34" t="s">
        <v>380</v>
      </c>
      <c s="34" t="s">
        <v>381</v>
      </c>
      <c s="35" t="s">
        <v>382</v>
      </c>
      <c s="6" t="s">
        <v>383</v>
      </c>
      <c s="36" t="s">
        <v>373</v>
      </c>
      <c s="37">
        <v>0.2</v>
      </c>
      <c s="36">
        <v>0</v>
      </c>
      <c s="36">
        <f>ROUND(G323*H323,6)</f>
      </c>
      <c r="L323" s="38">
        <v>0</v>
      </c>
      <c s="32">
        <f>ROUND(ROUND(L323,2)*ROUND(G323,3),2)</f>
      </c>
      <c s="36" t="s">
        <v>64</v>
      </c>
      <c>
        <f>(M323*21)/100</f>
      </c>
      <c t="s">
        <v>27</v>
      </c>
    </row>
    <row r="324" spans="1:5" ht="12.75">
      <c r="A324" s="35" t="s">
        <v>58</v>
      </c>
      <c r="E324" s="39" t="s">
        <v>374</v>
      </c>
    </row>
    <row r="325" spans="1:5" ht="12.75">
      <c r="A325" s="35" t="s">
        <v>59</v>
      </c>
      <c r="E325" s="40" t="s">
        <v>5</v>
      </c>
    </row>
    <row r="326" spans="1:5" ht="165.75">
      <c r="A326" t="s">
        <v>60</v>
      </c>
      <c r="E326" s="39" t="s">
        <v>375</v>
      </c>
    </row>
    <row r="327" spans="1:16" ht="25.5">
      <c r="A327" t="s">
        <v>52</v>
      </c>
      <c s="34" t="s">
        <v>384</v>
      </c>
      <c s="34" t="s">
        <v>385</v>
      </c>
      <c s="35" t="s">
        <v>386</v>
      </c>
      <c s="6" t="s">
        <v>387</v>
      </c>
      <c s="36" t="s">
        <v>373</v>
      </c>
      <c s="37">
        <v>0.05</v>
      </c>
      <c s="36">
        <v>0</v>
      </c>
      <c s="36">
        <f>ROUND(G327*H327,6)</f>
      </c>
      <c r="L327" s="38">
        <v>0</v>
      </c>
      <c s="32">
        <f>ROUND(ROUND(L327,2)*ROUND(G327,3),2)</f>
      </c>
      <c s="36" t="s">
        <v>64</v>
      </c>
      <c>
        <f>(M327*21)/100</f>
      </c>
      <c t="s">
        <v>27</v>
      </c>
    </row>
    <row r="328" spans="1:5" ht="25.5">
      <c r="A328" s="35" t="s">
        <v>58</v>
      </c>
      <c r="E328" s="39" t="s">
        <v>388</v>
      </c>
    </row>
    <row r="329" spans="1:5" ht="12.75">
      <c r="A329" s="35" t="s">
        <v>59</v>
      </c>
      <c r="E329" s="40" t="s">
        <v>5</v>
      </c>
    </row>
    <row r="330" spans="1:5" ht="165.75">
      <c r="A330" t="s">
        <v>60</v>
      </c>
      <c r="E330" s="39" t="s">
        <v>375</v>
      </c>
    </row>
    <row r="331" spans="1:16" ht="25.5">
      <c r="A331" t="s">
        <v>52</v>
      </c>
      <c s="34" t="s">
        <v>108</v>
      </c>
      <c s="34" t="s">
        <v>389</v>
      </c>
      <c s="35" t="s">
        <v>390</v>
      </c>
      <c s="6" t="s">
        <v>391</v>
      </c>
      <c s="36" t="s">
        <v>373</v>
      </c>
      <c s="37">
        <v>0.3</v>
      </c>
      <c s="36">
        <v>0</v>
      </c>
      <c s="36">
        <f>ROUND(G331*H331,6)</f>
      </c>
      <c r="L331" s="38">
        <v>0</v>
      </c>
      <c s="32">
        <f>ROUND(ROUND(L331,2)*ROUND(G331,3),2)</f>
      </c>
      <c s="36" t="s">
        <v>64</v>
      </c>
      <c>
        <f>(M331*21)/100</f>
      </c>
      <c t="s">
        <v>27</v>
      </c>
    </row>
    <row r="332" spans="1:5" ht="12.75">
      <c r="A332" s="35" t="s">
        <v>58</v>
      </c>
      <c r="E332" s="39" t="s">
        <v>374</v>
      </c>
    </row>
    <row r="333" spans="1:5" ht="12.75">
      <c r="A333" s="35" t="s">
        <v>59</v>
      </c>
      <c r="E333" s="40" t="s">
        <v>5</v>
      </c>
    </row>
    <row r="334" spans="1:5" ht="165.75">
      <c r="A334" t="s">
        <v>60</v>
      </c>
      <c r="E334" s="39" t="s">
        <v>375</v>
      </c>
    </row>
    <row r="335" spans="1:16" ht="25.5">
      <c r="A335" t="s">
        <v>52</v>
      </c>
      <c s="34" t="s">
        <v>392</v>
      </c>
      <c s="34" t="s">
        <v>393</v>
      </c>
      <c s="35" t="s">
        <v>394</v>
      </c>
      <c s="6" t="s">
        <v>395</v>
      </c>
      <c s="36" t="s">
        <v>373</v>
      </c>
      <c s="37">
        <v>0.1</v>
      </c>
      <c s="36">
        <v>0</v>
      </c>
      <c s="36">
        <f>ROUND(G335*H335,6)</f>
      </c>
      <c r="L335" s="38">
        <v>0</v>
      </c>
      <c s="32">
        <f>ROUND(ROUND(L335,2)*ROUND(G335,3),2)</f>
      </c>
      <c s="36" t="s">
        <v>64</v>
      </c>
      <c>
        <f>(M335*21)/100</f>
      </c>
      <c t="s">
        <v>27</v>
      </c>
    </row>
    <row r="336" spans="1:5" ht="12.75">
      <c r="A336" s="35" t="s">
        <v>58</v>
      </c>
      <c r="E336" s="39" t="s">
        <v>374</v>
      </c>
    </row>
    <row r="337" spans="1:5" ht="12.75">
      <c r="A337" s="35" t="s">
        <v>59</v>
      </c>
      <c r="E337" s="40" t="s">
        <v>5</v>
      </c>
    </row>
    <row r="338" spans="1:5" ht="165.75">
      <c r="A338" t="s">
        <v>60</v>
      </c>
      <c r="E338" s="39" t="s">
        <v>375</v>
      </c>
    </row>
    <row r="339" spans="1:16" ht="25.5">
      <c r="A339" t="s">
        <v>52</v>
      </c>
      <c s="34" t="s">
        <v>396</v>
      </c>
      <c s="34" t="s">
        <v>397</v>
      </c>
      <c s="35" t="s">
        <v>398</v>
      </c>
      <c s="6" t="s">
        <v>399</v>
      </c>
      <c s="36" t="s">
        <v>373</v>
      </c>
      <c s="37">
        <v>0.1</v>
      </c>
      <c s="36">
        <v>0</v>
      </c>
      <c s="36">
        <f>ROUND(G339*H339,6)</f>
      </c>
      <c r="L339" s="38">
        <v>0</v>
      </c>
      <c s="32">
        <f>ROUND(ROUND(L339,2)*ROUND(G339,3),2)</f>
      </c>
      <c s="36" t="s">
        <v>64</v>
      </c>
      <c>
        <f>(M339*21)/100</f>
      </c>
      <c t="s">
        <v>27</v>
      </c>
    </row>
    <row r="340" spans="1:5" ht="12.75">
      <c r="A340" s="35" t="s">
        <v>58</v>
      </c>
      <c r="E340" s="39" t="s">
        <v>374</v>
      </c>
    </row>
    <row r="341" spans="1:5" ht="12.75">
      <c r="A341" s="35" t="s">
        <v>59</v>
      </c>
      <c r="E341" s="40" t="s">
        <v>5</v>
      </c>
    </row>
    <row r="342" spans="1:5" ht="165.75">
      <c r="A342" t="s">
        <v>60</v>
      </c>
      <c r="E342" s="39" t="s">
        <v>375</v>
      </c>
    </row>
    <row r="343" spans="1:13" ht="12.75">
      <c r="A343" t="s">
        <v>46</v>
      </c>
      <c r="C343" s="31" t="s">
        <v>400</v>
      </c>
      <c r="E343" s="33" t="s">
        <v>401</v>
      </c>
      <c r="J343" s="32">
        <f>0+J344+J357+J418</f>
      </c>
      <c s="32">
        <f>0+K344+K357+K418</f>
      </c>
      <c s="32">
        <f>0+L344+L357+L418</f>
      </c>
      <c s="32">
        <f>0+M344+M357+M418</f>
      </c>
    </row>
    <row r="344" spans="1:13" ht="12.75">
      <c r="A344" t="s">
        <v>49</v>
      </c>
      <c r="C344" s="31" t="s">
        <v>50</v>
      </c>
      <c r="E344" s="33" t="s">
        <v>51</v>
      </c>
      <c r="J344" s="32">
        <f>0</f>
      </c>
      <c s="32">
        <f>0</f>
      </c>
      <c s="32">
        <f>0+L345+L349+L353</f>
      </c>
      <c s="32">
        <f>0+M345+M349+M353</f>
      </c>
    </row>
    <row r="345" spans="1:16" ht="12.75">
      <c r="A345" t="s">
        <v>52</v>
      </c>
      <c s="34" t="s">
        <v>53</v>
      </c>
      <c s="34" t="s">
        <v>62</v>
      </c>
      <c s="35" t="s">
        <v>5</v>
      </c>
      <c s="6" t="s">
        <v>63</v>
      </c>
      <c s="36" t="s">
        <v>56</v>
      </c>
      <c s="37">
        <v>9.394</v>
      </c>
      <c s="36">
        <v>0</v>
      </c>
      <c s="36">
        <f>ROUND(G345*H345,6)</f>
      </c>
      <c r="L345" s="38">
        <v>0</v>
      </c>
      <c s="32">
        <f>ROUND(ROUND(L345,2)*ROUND(G345,3),2)</f>
      </c>
      <c s="36" t="s">
        <v>64</v>
      </c>
      <c>
        <f>(M345*21)/100</f>
      </c>
      <c t="s">
        <v>27</v>
      </c>
    </row>
    <row r="346" spans="1:5" ht="12.75">
      <c r="A346" s="35" t="s">
        <v>58</v>
      </c>
      <c r="E346" s="39" t="s">
        <v>5</v>
      </c>
    </row>
    <row r="347" spans="1:5" ht="12.75">
      <c r="A347" s="35" t="s">
        <v>59</v>
      </c>
      <c r="E347" s="40" t="s">
        <v>65</v>
      </c>
    </row>
    <row r="348" spans="1:5" ht="318.75">
      <c r="A348" t="s">
        <v>60</v>
      </c>
      <c r="E348" s="39" t="s">
        <v>66</v>
      </c>
    </row>
    <row r="349" spans="1:16" ht="12.75">
      <c r="A349" t="s">
        <v>52</v>
      </c>
      <c s="34" t="s">
        <v>27</v>
      </c>
      <c s="34" t="s">
        <v>67</v>
      </c>
      <c s="35" t="s">
        <v>5</v>
      </c>
      <c s="6" t="s">
        <v>68</v>
      </c>
      <c s="36" t="s">
        <v>56</v>
      </c>
      <c s="37">
        <v>32.879</v>
      </c>
      <c s="36">
        <v>0</v>
      </c>
      <c s="36">
        <f>ROUND(G349*H349,6)</f>
      </c>
      <c r="L349" s="38">
        <v>0</v>
      </c>
      <c s="32">
        <f>ROUND(ROUND(L349,2)*ROUND(G349,3),2)</f>
      </c>
      <c s="36" t="s">
        <v>64</v>
      </c>
      <c>
        <f>(M349*21)/100</f>
      </c>
      <c t="s">
        <v>27</v>
      </c>
    </row>
    <row r="350" spans="1:5" ht="12.75">
      <c r="A350" s="35" t="s">
        <v>58</v>
      </c>
      <c r="E350" s="39" t="s">
        <v>5</v>
      </c>
    </row>
    <row r="351" spans="1:5" ht="12.75">
      <c r="A351" s="35" t="s">
        <v>59</v>
      </c>
      <c r="E351" s="40" t="s">
        <v>65</v>
      </c>
    </row>
    <row r="352" spans="1:5" ht="229.5">
      <c r="A352" t="s">
        <v>60</v>
      </c>
      <c r="E352" s="39" t="s">
        <v>69</v>
      </c>
    </row>
    <row r="353" spans="1:16" ht="12.75">
      <c r="A353" t="s">
        <v>52</v>
      </c>
      <c s="34" t="s">
        <v>26</v>
      </c>
      <c s="34" t="s">
        <v>71</v>
      </c>
      <c s="35" t="s">
        <v>5</v>
      </c>
      <c s="6" t="s">
        <v>72</v>
      </c>
      <c s="36" t="s">
        <v>73</v>
      </c>
      <c s="37">
        <v>46.97</v>
      </c>
      <c s="36">
        <v>0</v>
      </c>
      <c s="36">
        <f>ROUND(G353*H353,6)</f>
      </c>
      <c r="L353" s="38">
        <v>0</v>
      </c>
      <c s="32">
        <f>ROUND(ROUND(L353,2)*ROUND(G353,3),2)</f>
      </c>
      <c s="36" t="s">
        <v>64</v>
      </c>
      <c>
        <f>(M353*21)/100</f>
      </c>
      <c t="s">
        <v>27</v>
      </c>
    </row>
    <row r="354" spans="1:5" ht="12.75">
      <c r="A354" s="35" t="s">
        <v>58</v>
      </c>
      <c r="E354" s="39" t="s">
        <v>5</v>
      </c>
    </row>
    <row r="355" spans="1:5" ht="12.75">
      <c r="A355" s="35" t="s">
        <v>59</v>
      </c>
      <c r="E355" s="40" t="s">
        <v>65</v>
      </c>
    </row>
    <row r="356" spans="1:5" ht="12.75">
      <c r="A356" t="s">
        <v>60</v>
      </c>
      <c r="E356" s="39" t="s">
        <v>74</v>
      </c>
    </row>
    <row r="357" spans="1:13" ht="12.75">
      <c r="A357" t="s">
        <v>49</v>
      </c>
      <c r="C357" s="31" t="s">
        <v>108</v>
      </c>
      <c r="E357" s="33" t="s">
        <v>109</v>
      </c>
      <c r="J357" s="32">
        <f>0</f>
      </c>
      <c s="32">
        <f>0</f>
      </c>
      <c s="32">
        <f>0+L358+L362+L366+L370+L374+L378+L382+L386+L390+L394+L398+L402+L406+L410+L414</f>
      </c>
      <c s="32">
        <f>0+M358+M362+M366+M370+M374+M378+M382+M386+M390+M394+M398+M402+M406+M410+M414</f>
      </c>
    </row>
    <row r="358" spans="1:16" ht="25.5">
      <c r="A358" t="s">
        <v>52</v>
      </c>
      <c s="34" t="s">
        <v>70</v>
      </c>
      <c s="34" t="s">
        <v>111</v>
      </c>
      <c s="35" t="s">
        <v>5</v>
      </c>
      <c s="6" t="s">
        <v>112</v>
      </c>
      <c s="36" t="s">
        <v>85</v>
      </c>
      <c s="37">
        <v>78</v>
      </c>
      <c s="36">
        <v>0</v>
      </c>
      <c s="36">
        <f>ROUND(G358*H358,6)</f>
      </c>
      <c r="L358" s="38">
        <v>0</v>
      </c>
      <c s="32">
        <f>ROUND(ROUND(L358,2)*ROUND(G358,3),2)</f>
      </c>
      <c s="36" t="s">
        <v>64</v>
      </c>
      <c>
        <f>(M358*21)/100</f>
      </c>
      <c t="s">
        <v>27</v>
      </c>
    </row>
    <row r="359" spans="1:5" ht="12.75">
      <c r="A359" s="35" t="s">
        <v>58</v>
      </c>
      <c r="E359" s="39" t="s">
        <v>5</v>
      </c>
    </row>
    <row r="360" spans="1:5" ht="12.75">
      <c r="A360" s="35" t="s">
        <v>59</v>
      </c>
      <c r="E360" s="40" t="s">
        <v>113</v>
      </c>
    </row>
    <row r="361" spans="1:5" ht="76.5">
      <c r="A361" t="s">
        <v>60</v>
      </c>
      <c r="E361" s="39" t="s">
        <v>114</v>
      </c>
    </row>
    <row r="362" spans="1:16" ht="12.75">
      <c r="A362" t="s">
        <v>52</v>
      </c>
      <c s="34" t="s">
        <v>110</v>
      </c>
      <c s="34" t="s">
        <v>116</v>
      </c>
      <c s="35" t="s">
        <v>5</v>
      </c>
      <c s="6" t="s">
        <v>117</v>
      </c>
      <c s="36" t="s">
        <v>85</v>
      </c>
      <c s="37">
        <v>2</v>
      </c>
      <c s="36">
        <v>0</v>
      </c>
      <c s="36">
        <f>ROUND(G362*H362,6)</f>
      </c>
      <c r="L362" s="38">
        <v>0</v>
      </c>
      <c s="32">
        <f>ROUND(ROUND(L362,2)*ROUND(G362,3),2)</f>
      </c>
      <c s="36" t="s">
        <v>64</v>
      </c>
      <c>
        <f>(M362*21)/100</f>
      </c>
      <c t="s">
        <v>27</v>
      </c>
    </row>
    <row r="363" spans="1:5" ht="12.75">
      <c r="A363" s="35" t="s">
        <v>58</v>
      </c>
      <c r="E363" s="39" t="s">
        <v>5</v>
      </c>
    </row>
    <row r="364" spans="1:5" ht="12.75">
      <c r="A364" s="35" t="s">
        <v>59</v>
      </c>
      <c r="E364" s="40" t="s">
        <v>65</v>
      </c>
    </row>
    <row r="365" spans="1:5" ht="102">
      <c r="A365" t="s">
        <v>60</v>
      </c>
      <c r="E365" s="39" t="s">
        <v>118</v>
      </c>
    </row>
    <row r="366" spans="1:16" ht="12.75">
      <c r="A366" t="s">
        <v>52</v>
      </c>
      <c s="34" t="s">
        <v>115</v>
      </c>
      <c s="34" t="s">
        <v>119</v>
      </c>
      <c s="35" t="s">
        <v>5</v>
      </c>
      <c s="6" t="s">
        <v>120</v>
      </c>
      <c s="36" t="s">
        <v>85</v>
      </c>
      <c s="37">
        <v>2</v>
      </c>
      <c s="36">
        <v>0</v>
      </c>
      <c s="36">
        <f>ROUND(G366*H366,6)</f>
      </c>
      <c r="L366" s="38">
        <v>0</v>
      </c>
      <c s="32">
        <f>ROUND(ROUND(L366,2)*ROUND(G366,3),2)</f>
      </c>
      <c s="36" t="s">
        <v>64</v>
      </c>
      <c>
        <f>(M366*21)/100</f>
      </c>
      <c t="s">
        <v>27</v>
      </c>
    </row>
    <row r="367" spans="1:5" ht="12.75">
      <c r="A367" s="35" t="s">
        <v>58</v>
      </c>
      <c r="E367" s="39" t="s">
        <v>5</v>
      </c>
    </row>
    <row r="368" spans="1:5" ht="12.75">
      <c r="A368" s="35" t="s">
        <v>59</v>
      </c>
      <c r="E368" s="40" t="s">
        <v>65</v>
      </c>
    </row>
    <row r="369" spans="1:5" ht="102">
      <c r="A369" t="s">
        <v>60</v>
      </c>
      <c r="E369" s="39" t="s">
        <v>121</v>
      </c>
    </row>
    <row r="370" spans="1:16" ht="12.75">
      <c r="A370" t="s">
        <v>52</v>
      </c>
      <c s="34" t="s">
        <v>75</v>
      </c>
      <c s="34" t="s">
        <v>123</v>
      </c>
      <c s="35" t="s">
        <v>5</v>
      </c>
      <c s="6" t="s">
        <v>124</v>
      </c>
      <c s="36" t="s">
        <v>80</v>
      </c>
      <c s="37">
        <v>114</v>
      </c>
      <c s="36">
        <v>0</v>
      </c>
      <c s="36">
        <f>ROUND(G370*H370,6)</f>
      </c>
      <c r="L370" s="38">
        <v>0</v>
      </c>
      <c s="32">
        <f>ROUND(ROUND(L370,2)*ROUND(G370,3),2)</f>
      </c>
      <c s="36" t="s">
        <v>64</v>
      </c>
      <c>
        <f>(M370*21)/100</f>
      </c>
      <c t="s">
        <v>27</v>
      </c>
    </row>
    <row r="371" spans="1:5" ht="12.75">
      <c r="A371" s="35" t="s">
        <v>58</v>
      </c>
      <c r="E371" s="39" t="s">
        <v>5</v>
      </c>
    </row>
    <row r="372" spans="1:5" ht="12.75">
      <c r="A372" s="35" t="s">
        <v>59</v>
      </c>
      <c r="E372" s="40" t="s">
        <v>65</v>
      </c>
    </row>
    <row r="373" spans="1:5" ht="102">
      <c r="A373" t="s">
        <v>60</v>
      </c>
      <c r="E373" s="39" t="s">
        <v>125</v>
      </c>
    </row>
    <row r="374" spans="1:16" ht="12.75">
      <c r="A374" t="s">
        <v>52</v>
      </c>
      <c s="34" t="s">
        <v>122</v>
      </c>
      <c s="34" t="s">
        <v>131</v>
      </c>
      <c s="35" t="s">
        <v>5</v>
      </c>
      <c s="6" t="s">
        <v>132</v>
      </c>
      <c s="36" t="s">
        <v>80</v>
      </c>
      <c s="37">
        <v>27</v>
      </c>
      <c s="36">
        <v>0</v>
      </c>
      <c s="36">
        <f>ROUND(G374*H374,6)</f>
      </c>
      <c r="L374" s="38">
        <v>0</v>
      </c>
      <c s="32">
        <f>ROUND(ROUND(L374,2)*ROUND(G374,3),2)</f>
      </c>
      <c s="36" t="s">
        <v>64</v>
      </c>
      <c>
        <f>(M374*21)/100</f>
      </c>
      <c t="s">
        <v>27</v>
      </c>
    </row>
    <row r="375" spans="1:5" ht="12.75">
      <c r="A375" s="35" t="s">
        <v>58</v>
      </c>
      <c r="E375" s="39" t="s">
        <v>5</v>
      </c>
    </row>
    <row r="376" spans="1:5" ht="12.75">
      <c r="A376" s="35" t="s">
        <v>59</v>
      </c>
      <c r="E376" s="40" t="s">
        <v>65</v>
      </c>
    </row>
    <row r="377" spans="1:5" ht="76.5">
      <c r="A377" t="s">
        <v>60</v>
      </c>
      <c r="E377" s="39" t="s">
        <v>133</v>
      </c>
    </row>
    <row r="378" spans="1:16" ht="12.75">
      <c r="A378" t="s">
        <v>52</v>
      </c>
      <c s="34" t="s">
        <v>126</v>
      </c>
      <c s="34" t="s">
        <v>135</v>
      </c>
      <c s="35" t="s">
        <v>5</v>
      </c>
      <c s="6" t="s">
        <v>136</v>
      </c>
      <c s="36" t="s">
        <v>80</v>
      </c>
      <c s="37">
        <v>135</v>
      </c>
      <c s="36">
        <v>0</v>
      </c>
      <c s="36">
        <f>ROUND(G378*H378,6)</f>
      </c>
      <c r="L378" s="38">
        <v>0</v>
      </c>
      <c s="32">
        <f>ROUND(ROUND(L378,2)*ROUND(G378,3),2)</f>
      </c>
      <c s="36" t="s">
        <v>64</v>
      </c>
      <c>
        <f>(M378*21)/100</f>
      </c>
      <c t="s">
        <v>27</v>
      </c>
    </row>
    <row r="379" spans="1:5" ht="12.75">
      <c r="A379" s="35" t="s">
        <v>58</v>
      </c>
      <c r="E379" s="39" t="s">
        <v>5</v>
      </c>
    </row>
    <row r="380" spans="1:5" ht="12.75">
      <c r="A380" s="35" t="s">
        <v>59</v>
      </c>
      <c r="E380" s="40" t="s">
        <v>65</v>
      </c>
    </row>
    <row r="381" spans="1:5" ht="38.25">
      <c r="A381" t="s">
        <v>60</v>
      </c>
      <c r="E381" s="39" t="s">
        <v>137</v>
      </c>
    </row>
    <row r="382" spans="1:16" ht="25.5">
      <c r="A382" t="s">
        <v>52</v>
      </c>
      <c s="34" t="s">
        <v>130</v>
      </c>
      <c s="34" t="s">
        <v>144</v>
      </c>
      <c s="35" t="s">
        <v>5</v>
      </c>
      <c s="6" t="s">
        <v>145</v>
      </c>
      <c s="36" t="s">
        <v>85</v>
      </c>
      <c s="37">
        <v>4</v>
      </c>
      <c s="36">
        <v>0</v>
      </c>
      <c s="36">
        <f>ROUND(G382*H382,6)</f>
      </c>
      <c r="L382" s="38">
        <v>0</v>
      </c>
      <c s="32">
        <f>ROUND(ROUND(L382,2)*ROUND(G382,3),2)</f>
      </c>
      <c s="36" t="s">
        <v>64</v>
      </c>
      <c>
        <f>(M382*21)/100</f>
      </c>
      <c t="s">
        <v>27</v>
      </c>
    </row>
    <row r="383" spans="1:5" ht="12.75">
      <c r="A383" s="35" t="s">
        <v>58</v>
      </c>
      <c r="E383" s="39" t="s">
        <v>5</v>
      </c>
    </row>
    <row r="384" spans="1:5" ht="12.75">
      <c r="A384" s="35" t="s">
        <v>59</v>
      </c>
      <c r="E384" s="40" t="s">
        <v>65</v>
      </c>
    </row>
    <row r="385" spans="1:5" ht="38.25">
      <c r="A385" t="s">
        <v>60</v>
      </c>
      <c r="E385" s="39" t="s">
        <v>146</v>
      </c>
    </row>
    <row r="386" spans="1:16" ht="12.75">
      <c r="A386" t="s">
        <v>52</v>
      </c>
      <c s="34" t="s">
        <v>134</v>
      </c>
      <c s="34" t="s">
        <v>148</v>
      </c>
      <c s="35" t="s">
        <v>5</v>
      </c>
      <c s="6" t="s">
        <v>149</v>
      </c>
      <c s="36" t="s">
        <v>85</v>
      </c>
      <c s="37">
        <v>3</v>
      </c>
      <c s="36">
        <v>0</v>
      </c>
      <c s="36">
        <f>ROUND(G386*H386,6)</f>
      </c>
      <c r="L386" s="38">
        <v>0</v>
      </c>
      <c s="32">
        <f>ROUND(ROUND(L386,2)*ROUND(G386,3),2)</f>
      </c>
      <c s="36" t="s">
        <v>64</v>
      </c>
      <c>
        <f>(M386*21)/100</f>
      </c>
      <c t="s">
        <v>27</v>
      </c>
    </row>
    <row r="387" spans="1:5" ht="12.75">
      <c r="A387" s="35" t="s">
        <v>58</v>
      </c>
      <c r="E387" s="39" t="s">
        <v>5</v>
      </c>
    </row>
    <row r="388" spans="1:5" ht="12.75">
      <c r="A388" s="35" t="s">
        <v>59</v>
      </c>
      <c r="E388" s="40" t="s">
        <v>65</v>
      </c>
    </row>
    <row r="389" spans="1:5" ht="51">
      <c r="A389" t="s">
        <v>60</v>
      </c>
      <c r="E389" s="39" t="s">
        <v>150</v>
      </c>
    </row>
    <row r="390" spans="1:16" ht="25.5">
      <c r="A390" t="s">
        <v>52</v>
      </c>
      <c s="34" t="s">
        <v>138</v>
      </c>
      <c s="34" t="s">
        <v>152</v>
      </c>
      <c s="35" t="s">
        <v>5</v>
      </c>
      <c s="6" t="s">
        <v>153</v>
      </c>
      <c s="36" t="s">
        <v>85</v>
      </c>
      <c s="37">
        <v>9</v>
      </c>
      <c s="36">
        <v>0</v>
      </c>
      <c s="36">
        <f>ROUND(G390*H390,6)</f>
      </c>
      <c r="L390" s="38">
        <v>0</v>
      </c>
      <c s="32">
        <f>ROUND(ROUND(L390,2)*ROUND(G390,3),2)</f>
      </c>
      <c s="36" t="s">
        <v>64</v>
      </c>
      <c>
        <f>(M390*21)/100</f>
      </c>
      <c t="s">
        <v>27</v>
      </c>
    </row>
    <row r="391" spans="1:5" ht="12.75">
      <c r="A391" s="35" t="s">
        <v>58</v>
      </c>
      <c r="E391" s="39" t="s">
        <v>5</v>
      </c>
    </row>
    <row r="392" spans="1:5" ht="12.75">
      <c r="A392" s="35" t="s">
        <v>59</v>
      </c>
      <c r="E392" s="40" t="s">
        <v>65</v>
      </c>
    </row>
    <row r="393" spans="1:5" ht="51">
      <c r="A393" t="s">
        <v>60</v>
      </c>
      <c r="E393" s="39" t="s">
        <v>154</v>
      </c>
    </row>
    <row r="394" spans="1:16" ht="12.75">
      <c r="A394" t="s">
        <v>52</v>
      </c>
      <c s="34" t="s">
        <v>143</v>
      </c>
      <c s="34" t="s">
        <v>156</v>
      </c>
      <c s="35" t="s">
        <v>5</v>
      </c>
      <c s="6" t="s">
        <v>157</v>
      </c>
      <c s="36" t="s">
        <v>80</v>
      </c>
      <c s="37">
        <v>27</v>
      </c>
      <c s="36">
        <v>0</v>
      </c>
      <c s="36">
        <f>ROUND(G394*H394,6)</f>
      </c>
      <c r="L394" s="38">
        <v>0</v>
      </c>
      <c s="32">
        <f>ROUND(ROUND(L394,2)*ROUND(G394,3),2)</f>
      </c>
      <c s="36" t="s">
        <v>64</v>
      </c>
      <c>
        <f>(M394*21)/100</f>
      </c>
      <c t="s">
        <v>27</v>
      </c>
    </row>
    <row r="395" spans="1:5" ht="12.75">
      <c r="A395" s="35" t="s">
        <v>58</v>
      </c>
      <c r="E395" s="39" t="s">
        <v>5</v>
      </c>
    </row>
    <row r="396" spans="1:5" ht="12.75">
      <c r="A396" s="35" t="s">
        <v>59</v>
      </c>
      <c r="E396" s="40" t="s">
        <v>65</v>
      </c>
    </row>
    <row r="397" spans="1:5" ht="63.75">
      <c r="A397" t="s">
        <v>60</v>
      </c>
      <c r="E397" s="39" t="s">
        <v>158</v>
      </c>
    </row>
    <row r="398" spans="1:16" ht="25.5">
      <c r="A398" t="s">
        <v>52</v>
      </c>
      <c s="34" t="s">
        <v>147</v>
      </c>
      <c s="34" t="s">
        <v>402</v>
      </c>
      <c s="35" t="s">
        <v>5</v>
      </c>
      <c s="6" t="s">
        <v>173</v>
      </c>
      <c s="36" t="s">
        <v>85</v>
      </c>
      <c s="37">
        <v>1</v>
      </c>
      <c s="36">
        <v>0</v>
      </c>
      <c s="36">
        <f>ROUND(G398*H398,6)</f>
      </c>
      <c r="L398" s="38">
        <v>0</v>
      </c>
      <c s="32">
        <f>ROUND(ROUND(L398,2)*ROUND(G398,3),2)</f>
      </c>
      <c s="36" t="s">
        <v>64</v>
      </c>
      <c>
        <f>(M398*21)/100</f>
      </c>
      <c t="s">
        <v>27</v>
      </c>
    </row>
    <row r="399" spans="1:5" ht="12.75">
      <c r="A399" s="35" t="s">
        <v>58</v>
      </c>
      <c r="E399" s="39" t="s">
        <v>5</v>
      </c>
    </row>
    <row r="400" spans="1:5" ht="12.75">
      <c r="A400" s="35" t="s">
        <v>59</v>
      </c>
      <c r="E400" s="40" t="s">
        <v>65</v>
      </c>
    </row>
    <row r="401" spans="1:5" ht="127.5">
      <c r="A401" t="s">
        <v>60</v>
      </c>
      <c r="E401" s="39" t="s">
        <v>174</v>
      </c>
    </row>
    <row r="402" spans="1:16" ht="12.75">
      <c r="A402" t="s">
        <v>52</v>
      </c>
      <c s="34" t="s">
        <v>186</v>
      </c>
      <c s="34" t="s">
        <v>160</v>
      </c>
      <c s="35" t="s">
        <v>5</v>
      </c>
      <c s="6" t="s">
        <v>161</v>
      </c>
      <c s="36" t="s">
        <v>85</v>
      </c>
      <c s="37">
        <v>6</v>
      </c>
      <c s="36">
        <v>0</v>
      </c>
      <c s="36">
        <f>ROUND(G402*H402,6)</f>
      </c>
      <c r="L402" s="38">
        <v>0</v>
      </c>
      <c s="32">
        <f>ROUND(ROUND(L402,2)*ROUND(G402,3),2)</f>
      </c>
      <c s="36" t="s">
        <v>64</v>
      </c>
      <c>
        <f>(M402*21)/100</f>
      </c>
      <c t="s">
        <v>27</v>
      </c>
    </row>
    <row r="403" spans="1:5" ht="12.75">
      <c r="A403" s="35" t="s">
        <v>58</v>
      </c>
      <c r="E403" s="39" t="s">
        <v>5</v>
      </c>
    </row>
    <row r="404" spans="1:5" ht="12.75">
      <c r="A404" s="35" t="s">
        <v>59</v>
      </c>
      <c r="E404" s="40" t="s">
        <v>113</v>
      </c>
    </row>
    <row r="405" spans="1:5" ht="51">
      <c r="A405" t="s">
        <v>60</v>
      </c>
      <c r="E405" s="39" t="s">
        <v>162</v>
      </c>
    </row>
    <row r="406" spans="1:16" ht="12.75">
      <c r="A406" t="s">
        <v>52</v>
      </c>
      <c s="34" t="s">
        <v>255</v>
      </c>
      <c s="34" t="s">
        <v>403</v>
      </c>
      <c s="35" t="s">
        <v>5</v>
      </c>
      <c s="6" t="s">
        <v>177</v>
      </c>
      <c s="36" t="s">
        <v>85</v>
      </c>
      <c s="37">
        <v>1</v>
      </c>
      <c s="36">
        <v>0</v>
      </c>
      <c s="36">
        <f>ROUND(G406*H406,6)</f>
      </c>
      <c r="L406" s="38">
        <v>0</v>
      </c>
      <c s="32">
        <f>ROUND(ROUND(L406,2)*ROUND(G406,3),2)</f>
      </c>
      <c s="36" t="s">
        <v>64</v>
      </c>
      <c>
        <f>(M406*21)/100</f>
      </c>
      <c t="s">
        <v>27</v>
      </c>
    </row>
    <row r="407" spans="1:5" ht="12.75">
      <c r="A407" s="35" t="s">
        <v>58</v>
      </c>
      <c r="E407" s="39" t="s">
        <v>5</v>
      </c>
    </row>
    <row r="408" spans="1:5" ht="12.75">
      <c r="A408" s="35" t="s">
        <v>59</v>
      </c>
      <c r="E408" s="40" t="s">
        <v>65</v>
      </c>
    </row>
    <row r="409" spans="1:5" ht="127.5">
      <c r="A409" t="s">
        <v>60</v>
      </c>
      <c r="E409" s="39" t="s">
        <v>178</v>
      </c>
    </row>
    <row r="410" spans="1:16" ht="12.75">
      <c r="A410" t="s">
        <v>52</v>
      </c>
      <c s="34" t="s">
        <v>287</v>
      </c>
      <c s="34" t="s">
        <v>164</v>
      </c>
      <c s="35" t="s">
        <v>5</v>
      </c>
      <c s="6" t="s">
        <v>165</v>
      </c>
      <c s="36" t="s">
        <v>85</v>
      </c>
      <c s="37">
        <v>6</v>
      </c>
      <c s="36">
        <v>0</v>
      </c>
      <c s="36">
        <f>ROUND(G410*H410,6)</f>
      </c>
      <c r="L410" s="38">
        <v>0</v>
      </c>
      <c s="32">
        <f>ROUND(ROUND(L410,2)*ROUND(G410,3),2)</f>
      </c>
      <c s="36" t="s">
        <v>64</v>
      </c>
      <c>
        <f>(M410*21)/100</f>
      </c>
      <c t="s">
        <v>27</v>
      </c>
    </row>
    <row r="411" spans="1:5" ht="12.75">
      <c r="A411" s="35" t="s">
        <v>58</v>
      </c>
      <c r="E411" s="39" t="s">
        <v>5</v>
      </c>
    </row>
    <row r="412" spans="1:5" ht="12.75">
      <c r="A412" s="35" t="s">
        <v>59</v>
      </c>
      <c r="E412" s="40" t="s">
        <v>65</v>
      </c>
    </row>
    <row r="413" spans="1:5" ht="89.25">
      <c r="A413" t="s">
        <v>60</v>
      </c>
      <c r="E413" s="39" t="s">
        <v>166</v>
      </c>
    </row>
    <row r="414" spans="1:16" ht="12.75">
      <c r="A414" t="s">
        <v>52</v>
      </c>
      <c s="34" t="s">
        <v>291</v>
      </c>
      <c s="34" t="s">
        <v>168</v>
      </c>
      <c s="35" t="s">
        <v>5</v>
      </c>
      <c s="6" t="s">
        <v>169</v>
      </c>
      <c s="36" t="s">
        <v>85</v>
      </c>
      <c s="37">
        <v>6</v>
      </c>
      <c s="36">
        <v>0</v>
      </c>
      <c s="36">
        <f>ROUND(G414*H414,6)</f>
      </c>
      <c r="L414" s="38">
        <v>0</v>
      </c>
      <c s="32">
        <f>ROUND(ROUND(L414,2)*ROUND(G414,3),2)</f>
      </c>
      <c s="36" t="s">
        <v>64</v>
      </c>
      <c>
        <f>(M414*21)/100</f>
      </c>
      <c t="s">
        <v>27</v>
      </c>
    </row>
    <row r="415" spans="1:5" ht="12.75">
      <c r="A415" s="35" t="s">
        <v>58</v>
      </c>
      <c r="E415" s="39" t="s">
        <v>5</v>
      </c>
    </row>
    <row r="416" spans="1:5" ht="12.75">
      <c r="A416" s="35" t="s">
        <v>59</v>
      </c>
      <c r="E416" s="40" t="s">
        <v>65</v>
      </c>
    </row>
    <row r="417" spans="1:5" ht="76.5">
      <c r="A417" t="s">
        <v>60</v>
      </c>
      <c r="E417" s="39" t="s">
        <v>170</v>
      </c>
    </row>
    <row r="418" spans="1:13" ht="12.75">
      <c r="A418" t="s">
        <v>49</v>
      </c>
      <c r="C418" s="31" t="s">
        <v>179</v>
      </c>
      <c r="E418" s="33" t="s">
        <v>180</v>
      </c>
      <c r="J418" s="32">
        <f>0</f>
      </c>
      <c s="32">
        <f>0</f>
      </c>
      <c s="32">
        <f>0+L419+L423+L427+L431+L435+L439+L443+L447+L451+L455+L459+L463+L467+L471+L475+L479+L483+L487+L491+L495+L499+L503+L507+L511+L515+L519+L523+L527+L531+L535+L539+L543+L547+L551+L555</f>
      </c>
      <c s="32">
        <f>0+M419+M423+M427+M431+M435+M439+M443+M447+M451+M455+M459+M463+M467+M471+M475+M479+M483+M487+M491+M495+M499+M503+M507+M511+M515+M519+M523+M527+M531+M535+M539+M543+M547+M551+M555</f>
      </c>
    </row>
    <row r="419" spans="1:16" ht="12.75">
      <c r="A419" t="s">
        <v>52</v>
      </c>
      <c s="34" t="s">
        <v>151</v>
      </c>
      <c s="34" t="s">
        <v>182</v>
      </c>
      <c s="35" t="s">
        <v>5</v>
      </c>
      <c s="6" t="s">
        <v>183</v>
      </c>
      <c s="36" t="s">
        <v>184</v>
      </c>
      <c s="37">
        <v>1.43</v>
      </c>
      <c s="36">
        <v>0</v>
      </c>
      <c s="36">
        <f>ROUND(G419*H419,6)</f>
      </c>
      <c r="L419" s="38">
        <v>0</v>
      </c>
      <c s="32">
        <f>ROUND(ROUND(L419,2)*ROUND(G419,3),2)</f>
      </c>
      <c s="36" t="s">
        <v>64</v>
      </c>
      <c>
        <f>(M419*21)/100</f>
      </c>
      <c t="s">
        <v>27</v>
      </c>
    </row>
    <row r="420" spans="1:5" ht="12.75">
      <c r="A420" s="35" t="s">
        <v>58</v>
      </c>
      <c r="E420" s="39" t="s">
        <v>5</v>
      </c>
    </row>
    <row r="421" spans="1:5" ht="12.75">
      <c r="A421" s="35" t="s">
        <v>59</v>
      </c>
      <c r="E421" s="40" t="s">
        <v>113</v>
      </c>
    </row>
    <row r="422" spans="1:5" ht="38.25">
      <c r="A422" t="s">
        <v>60</v>
      </c>
      <c r="E422" s="39" t="s">
        <v>185</v>
      </c>
    </row>
    <row r="423" spans="1:16" ht="12.75">
      <c r="A423" t="s">
        <v>52</v>
      </c>
      <c s="34" t="s">
        <v>155</v>
      </c>
      <c s="34" t="s">
        <v>187</v>
      </c>
      <c s="35" t="s">
        <v>5</v>
      </c>
      <c s="6" t="s">
        <v>188</v>
      </c>
      <c s="36" t="s">
        <v>184</v>
      </c>
      <c s="37">
        <v>3.12</v>
      </c>
      <c s="36">
        <v>0</v>
      </c>
      <c s="36">
        <f>ROUND(G423*H423,6)</f>
      </c>
      <c r="L423" s="38">
        <v>0</v>
      </c>
      <c s="32">
        <f>ROUND(ROUND(L423,2)*ROUND(G423,3),2)</f>
      </c>
      <c s="36" t="s">
        <v>64</v>
      </c>
      <c>
        <f>(M423*21)/100</f>
      </c>
      <c t="s">
        <v>27</v>
      </c>
    </row>
    <row r="424" spans="1:5" ht="12.75">
      <c r="A424" s="35" t="s">
        <v>58</v>
      </c>
      <c r="E424" s="39" t="s">
        <v>5</v>
      </c>
    </row>
    <row r="425" spans="1:5" ht="12.75">
      <c r="A425" s="35" t="s">
        <v>59</v>
      </c>
      <c r="E425" s="40" t="s">
        <v>113</v>
      </c>
    </row>
    <row r="426" spans="1:5" ht="38.25">
      <c r="A426" t="s">
        <v>60</v>
      </c>
      <c r="E426" s="39" t="s">
        <v>185</v>
      </c>
    </row>
    <row r="427" spans="1:16" ht="12.75">
      <c r="A427" t="s">
        <v>52</v>
      </c>
      <c s="34" t="s">
        <v>77</v>
      </c>
      <c s="34" t="s">
        <v>190</v>
      </c>
      <c s="35" t="s">
        <v>5</v>
      </c>
      <c s="6" t="s">
        <v>191</v>
      </c>
      <c s="36" t="s">
        <v>184</v>
      </c>
      <c s="37">
        <v>1.43</v>
      </c>
      <c s="36">
        <v>0</v>
      </c>
      <c s="36">
        <f>ROUND(G427*H427,6)</f>
      </c>
      <c r="L427" s="38">
        <v>0</v>
      </c>
      <c s="32">
        <f>ROUND(ROUND(L427,2)*ROUND(G427,3),2)</f>
      </c>
      <c s="36" t="s">
        <v>64</v>
      </c>
      <c>
        <f>(M427*21)/100</f>
      </c>
      <c t="s">
        <v>27</v>
      </c>
    </row>
    <row r="428" spans="1:5" ht="12.75">
      <c r="A428" s="35" t="s">
        <v>58</v>
      </c>
      <c r="E428" s="39" t="s">
        <v>5</v>
      </c>
    </row>
    <row r="429" spans="1:5" ht="12.75">
      <c r="A429" s="35" t="s">
        <v>59</v>
      </c>
      <c r="E429" s="40" t="s">
        <v>113</v>
      </c>
    </row>
    <row r="430" spans="1:5" ht="127.5">
      <c r="A430" t="s">
        <v>60</v>
      </c>
      <c r="E430" s="39" t="s">
        <v>192</v>
      </c>
    </row>
    <row r="431" spans="1:16" ht="12.75">
      <c r="A431" t="s">
        <v>52</v>
      </c>
      <c s="34" t="s">
        <v>82</v>
      </c>
      <c s="34" t="s">
        <v>194</v>
      </c>
      <c s="35" t="s">
        <v>5</v>
      </c>
      <c s="6" t="s">
        <v>195</v>
      </c>
      <c s="36" t="s">
        <v>184</v>
      </c>
      <c s="37">
        <v>3.12</v>
      </c>
      <c s="36">
        <v>0</v>
      </c>
      <c s="36">
        <f>ROUND(G431*H431,6)</f>
      </c>
      <c r="L431" s="38">
        <v>0</v>
      </c>
      <c s="32">
        <f>ROUND(ROUND(L431,2)*ROUND(G431,3),2)</f>
      </c>
      <c s="36" t="s">
        <v>64</v>
      </c>
      <c>
        <f>(M431*21)/100</f>
      </c>
      <c t="s">
        <v>27</v>
      </c>
    </row>
    <row r="432" spans="1:5" ht="12.75">
      <c r="A432" s="35" t="s">
        <v>58</v>
      </c>
      <c r="E432" s="39" t="s">
        <v>5</v>
      </c>
    </row>
    <row r="433" spans="1:5" ht="12.75">
      <c r="A433" s="35" t="s">
        <v>59</v>
      </c>
      <c r="E433" s="40" t="s">
        <v>113</v>
      </c>
    </row>
    <row r="434" spans="1:5" ht="127.5">
      <c r="A434" t="s">
        <v>60</v>
      </c>
      <c r="E434" s="39" t="s">
        <v>192</v>
      </c>
    </row>
    <row r="435" spans="1:16" ht="25.5">
      <c r="A435" t="s">
        <v>52</v>
      </c>
      <c s="34" t="s">
        <v>87</v>
      </c>
      <c s="34" t="s">
        <v>197</v>
      </c>
      <c s="35" t="s">
        <v>5</v>
      </c>
      <c s="6" t="s">
        <v>198</v>
      </c>
      <c s="36" t="s">
        <v>85</v>
      </c>
      <c s="37">
        <v>4</v>
      </c>
      <c s="36">
        <v>0</v>
      </c>
      <c s="36">
        <f>ROUND(G435*H435,6)</f>
      </c>
      <c r="L435" s="38">
        <v>0</v>
      </c>
      <c s="32">
        <f>ROUND(ROUND(L435,2)*ROUND(G435,3),2)</f>
      </c>
      <c s="36" t="s">
        <v>64</v>
      </c>
      <c>
        <f>(M435*21)/100</f>
      </c>
      <c t="s">
        <v>27</v>
      </c>
    </row>
    <row r="436" spans="1:5" ht="12.75">
      <c r="A436" s="35" t="s">
        <v>58</v>
      </c>
      <c r="E436" s="39" t="s">
        <v>5</v>
      </c>
    </row>
    <row r="437" spans="1:5" ht="12.75">
      <c r="A437" s="35" t="s">
        <v>59</v>
      </c>
      <c r="E437" s="40" t="s">
        <v>113</v>
      </c>
    </row>
    <row r="438" spans="1:5" ht="63.75">
      <c r="A438" t="s">
        <v>60</v>
      </c>
      <c r="E438" s="39" t="s">
        <v>199</v>
      </c>
    </row>
    <row r="439" spans="1:16" ht="25.5">
      <c r="A439" t="s">
        <v>52</v>
      </c>
      <c s="34" t="s">
        <v>91</v>
      </c>
      <c s="34" t="s">
        <v>201</v>
      </c>
      <c s="35" t="s">
        <v>5</v>
      </c>
      <c s="6" t="s">
        <v>202</v>
      </c>
      <c s="36" t="s">
        <v>85</v>
      </c>
      <c s="37">
        <v>2</v>
      </c>
      <c s="36">
        <v>0</v>
      </c>
      <c s="36">
        <f>ROUND(G439*H439,6)</f>
      </c>
      <c r="L439" s="38">
        <v>0</v>
      </c>
      <c s="32">
        <f>ROUND(ROUND(L439,2)*ROUND(G439,3),2)</f>
      </c>
      <c s="36" t="s">
        <v>64</v>
      </c>
      <c>
        <f>(M439*21)/100</f>
      </c>
      <c t="s">
        <v>27</v>
      </c>
    </row>
    <row r="440" spans="1:5" ht="12.75">
      <c r="A440" s="35" t="s">
        <v>58</v>
      </c>
      <c r="E440" s="39" t="s">
        <v>5</v>
      </c>
    </row>
    <row r="441" spans="1:5" ht="12.75">
      <c r="A441" s="35" t="s">
        <v>59</v>
      </c>
      <c r="E441" s="40" t="s">
        <v>113</v>
      </c>
    </row>
    <row r="442" spans="1:5" ht="63.75">
      <c r="A442" t="s">
        <v>60</v>
      </c>
      <c r="E442" s="39" t="s">
        <v>199</v>
      </c>
    </row>
    <row r="443" spans="1:16" ht="25.5">
      <c r="A443" t="s">
        <v>52</v>
      </c>
      <c s="34" t="s">
        <v>96</v>
      </c>
      <c s="34" t="s">
        <v>204</v>
      </c>
      <c s="35" t="s">
        <v>5</v>
      </c>
      <c s="6" t="s">
        <v>205</v>
      </c>
      <c s="36" t="s">
        <v>85</v>
      </c>
      <c s="37">
        <v>2</v>
      </c>
      <c s="36">
        <v>0</v>
      </c>
      <c s="36">
        <f>ROUND(G443*H443,6)</f>
      </c>
      <c r="L443" s="38">
        <v>0</v>
      </c>
      <c s="32">
        <f>ROUND(ROUND(L443,2)*ROUND(G443,3),2)</f>
      </c>
      <c s="36" t="s">
        <v>64</v>
      </c>
      <c>
        <f>(M443*21)/100</f>
      </c>
      <c t="s">
        <v>27</v>
      </c>
    </row>
    <row r="444" spans="1:5" ht="12.75">
      <c r="A444" s="35" t="s">
        <v>58</v>
      </c>
      <c r="E444" s="39" t="s">
        <v>5</v>
      </c>
    </row>
    <row r="445" spans="1:5" ht="12.75">
      <c r="A445" s="35" t="s">
        <v>59</v>
      </c>
      <c r="E445" s="40" t="s">
        <v>113</v>
      </c>
    </row>
    <row r="446" spans="1:5" ht="76.5">
      <c r="A446" t="s">
        <v>60</v>
      </c>
      <c r="E446" s="39" t="s">
        <v>206</v>
      </c>
    </row>
    <row r="447" spans="1:16" ht="25.5">
      <c r="A447" t="s">
        <v>52</v>
      </c>
      <c s="34" t="s">
        <v>181</v>
      </c>
      <c s="34" t="s">
        <v>208</v>
      </c>
      <c s="35" t="s">
        <v>5</v>
      </c>
      <c s="6" t="s">
        <v>209</v>
      </c>
      <c s="36" t="s">
        <v>85</v>
      </c>
      <c s="37">
        <v>1</v>
      </c>
      <c s="36">
        <v>0</v>
      </c>
      <c s="36">
        <f>ROUND(G447*H447,6)</f>
      </c>
      <c r="L447" s="38">
        <v>0</v>
      </c>
      <c s="32">
        <f>ROUND(ROUND(L447,2)*ROUND(G447,3),2)</f>
      </c>
      <c s="36" t="s">
        <v>64</v>
      </c>
      <c>
        <f>(M447*21)/100</f>
      </c>
      <c t="s">
        <v>27</v>
      </c>
    </row>
    <row r="448" spans="1:5" ht="12.75">
      <c r="A448" s="35" t="s">
        <v>58</v>
      </c>
      <c r="E448" s="39" t="s">
        <v>5</v>
      </c>
    </row>
    <row r="449" spans="1:5" ht="12.75">
      <c r="A449" s="35" t="s">
        <v>59</v>
      </c>
      <c r="E449" s="40" t="s">
        <v>113</v>
      </c>
    </row>
    <row r="450" spans="1:5" ht="76.5">
      <c r="A450" t="s">
        <v>60</v>
      </c>
      <c r="E450" s="39" t="s">
        <v>206</v>
      </c>
    </row>
    <row r="451" spans="1:16" ht="12.75">
      <c r="A451" t="s">
        <v>52</v>
      </c>
      <c s="34" t="s">
        <v>189</v>
      </c>
      <c s="34" t="s">
        <v>211</v>
      </c>
      <c s="35" t="s">
        <v>5</v>
      </c>
      <c s="6" t="s">
        <v>212</v>
      </c>
      <c s="36" t="s">
        <v>85</v>
      </c>
      <c s="37">
        <v>1</v>
      </c>
      <c s="36">
        <v>0</v>
      </c>
      <c s="36">
        <f>ROUND(G451*H451,6)</f>
      </c>
      <c r="L451" s="38">
        <v>0</v>
      </c>
      <c s="32">
        <f>ROUND(ROUND(L451,2)*ROUND(G451,3),2)</f>
      </c>
      <c s="36" t="s">
        <v>64</v>
      </c>
      <c>
        <f>(M451*21)/100</f>
      </c>
      <c t="s">
        <v>27</v>
      </c>
    </row>
    <row r="452" spans="1:5" ht="12.75">
      <c r="A452" s="35" t="s">
        <v>58</v>
      </c>
      <c r="E452" s="39" t="s">
        <v>5</v>
      </c>
    </row>
    <row r="453" spans="1:5" ht="12.75">
      <c r="A453" s="35" t="s">
        <v>59</v>
      </c>
      <c r="E453" s="40" t="s">
        <v>213</v>
      </c>
    </row>
    <row r="454" spans="1:5" ht="102">
      <c r="A454" t="s">
        <v>60</v>
      </c>
      <c r="E454" s="39" t="s">
        <v>214</v>
      </c>
    </row>
    <row r="455" spans="1:16" ht="12.75">
      <c r="A455" t="s">
        <v>52</v>
      </c>
      <c s="34" t="s">
        <v>193</v>
      </c>
      <c s="34" t="s">
        <v>216</v>
      </c>
      <c s="35" t="s">
        <v>5</v>
      </c>
      <c s="6" t="s">
        <v>217</v>
      </c>
      <c s="36" t="s">
        <v>85</v>
      </c>
      <c s="37">
        <v>1</v>
      </c>
      <c s="36">
        <v>0</v>
      </c>
      <c s="36">
        <f>ROUND(G455*H455,6)</f>
      </c>
      <c r="L455" s="38">
        <v>0</v>
      </c>
      <c s="32">
        <f>ROUND(ROUND(L455,2)*ROUND(G455,3),2)</f>
      </c>
      <c s="36" t="s">
        <v>64</v>
      </c>
      <c>
        <f>(M455*21)/100</f>
      </c>
      <c t="s">
        <v>27</v>
      </c>
    </row>
    <row r="456" spans="1:5" ht="12.75">
      <c r="A456" s="35" t="s">
        <v>58</v>
      </c>
      <c r="E456" s="39" t="s">
        <v>5</v>
      </c>
    </row>
    <row r="457" spans="1:5" ht="12.75">
      <c r="A457" s="35" t="s">
        <v>59</v>
      </c>
      <c r="E457" s="40" t="s">
        <v>213</v>
      </c>
    </row>
    <row r="458" spans="1:5" ht="102">
      <c r="A458" t="s">
        <v>60</v>
      </c>
      <c r="E458" s="39" t="s">
        <v>218</v>
      </c>
    </row>
    <row r="459" spans="1:16" ht="25.5">
      <c r="A459" t="s">
        <v>52</v>
      </c>
      <c s="34" t="s">
        <v>196</v>
      </c>
      <c s="34" t="s">
        <v>404</v>
      </c>
      <c s="35" t="s">
        <v>5</v>
      </c>
      <c s="6" t="s">
        <v>339</v>
      </c>
      <c s="36" t="s">
        <v>85</v>
      </c>
      <c s="37">
        <v>1</v>
      </c>
      <c s="36">
        <v>0</v>
      </c>
      <c s="36">
        <f>ROUND(G459*H459,6)</f>
      </c>
      <c r="L459" s="38">
        <v>0</v>
      </c>
      <c s="32">
        <f>ROUND(ROUND(L459,2)*ROUND(G459,3),2)</f>
      </c>
      <c s="36" t="s">
        <v>64</v>
      </c>
      <c>
        <f>(M459*21)/100</f>
      </c>
      <c t="s">
        <v>27</v>
      </c>
    </row>
    <row r="460" spans="1:5" ht="12.75">
      <c r="A460" s="35" t="s">
        <v>58</v>
      </c>
      <c r="E460" s="39" t="s">
        <v>5</v>
      </c>
    </row>
    <row r="461" spans="1:5" ht="12.75">
      <c r="A461" s="35" t="s">
        <v>59</v>
      </c>
      <c r="E461" s="40" t="s">
        <v>311</v>
      </c>
    </row>
    <row r="462" spans="1:5" ht="51">
      <c r="A462" t="s">
        <v>60</v>
      </c>
      <c r="E462" s="39" t="s">
        <v>340</v>
      </c>
    </row>
    <row r="463" spans="1:16" ht="12.75">
      <c r="A463" t="s">
        <v>52</v>
      </c>
      <c s="34" t="s">
        <v>200</v>
      </c>
      <c s="34" t="s">
        <v>225</v>
      </c>
      <c s="35" t="s">
        <v>5</v>
      </c>
      <c s="6" t="s">
        <v>226</v>
      </c>
      <c s="36" t="s">
        <v>85</v>
      </c>
      <c s="37">
        <v>1</v>
      </c>
      <c s="36">
        <v>0</v>
      </c>
      <c s="36">
        <f>ROUND(G463*H463,6)</f>
      </c>
      <c r="L463" s="38">
        <v>0</v>
      </c>
      <c s="32">
        <f>ROUND(ROUND(L463,2)*ROUND(G463,3),2)</f>
      </c>
      <c s="36" t="s">
        <v>64</v>
      </c>
      <c>
        <f>(M463*21)/100</f>
      </c>
      <c t="s">
        <v>27</v>
      </c>
    </row>
    <row r="464" spans="1:5" ht="12.75">
      <c r="A464" s="35" t="s">
        <v>58</v>
      </c>
      <c r="E464" s="39" t="s">
        <v>5</v>
      </c>
    </row>
    <row r="465" spans="1:5" ht="12.75">
      <c r="A465" s="35" t="s">
        <v>59</v>
      </c>
      <c r="E465" s="40" t="s">
        <v>222</v>
      </c>
    </row>
    <row r="466" spans="1:5" ht="63.75">
      <c r="A466" t="s">
        <v>60</v>
      </c>
      <c r="E466" s="39" t="s">
        <v>227</v>
      </c>
    </row>
    <row r="467" spans="1:16" ht="12.75">
      <c r="A467" t="s">
        <v>52</v>
      </c>
      <c s="34" t="s">
        <v>203</v>
      </c>
      <c s="34" t="s">
        <v>229</v>
      </c>
      <c s="35" t="s">
        <v>5</v>
      </c>
      <c s="6" t="s">
        <v>230</v>
      </c>
      <c s="36" t="s">
        <v>85</v>
      </c>
      <c s="37">
        <v>1</v>
      </c>
      <c s="36">
        <v>0</v>
      </c>
      <c s="36">
        <f>ROUND(G467*H467,6)</f>
      </c>
      <c r="L467" s="38">
        <v>0</v>
      </c>
      <c s="32">
        <f>ROUND(ROUND(L467,2)*ROUND(G467,3),2)</f>
      </c>
      <c s="36" t="s">
        <v>64</v>
      </c>
      <c>
        <f>(M467*21)/100</f>
      </c>
      <c t="s">
        <v>27</v>
      </c>
    </row>
    <row r="468" spans="1:5" ht="12.75">
      <c r="A468" s="35" t="s">
        <v>58</v>
      </c>
      <c r="E468" s="39" t="s">
        <v>5</v>
      </c>
    </row>
    <row r="469" spans="1:5" ht="12.75">
      <c r="A469" s="35" t="s">
        <v>59</v>
      </c>
      <c r="E469" s="40" t="s">
        <v>222</v>
      </c>
    </row>
    <row r="470" spans="1:5" ht="89.25">
      <c r="A470" t="s">
        <v>60</v>
      </c>
      <c r="E470" s="39" t="s">
        <v>231</v>
      </c>
    </row>
    <row r="471" spans="1:16" ht="12.75">
      <c r="A471" t="s">
        <v>52</v>
      </c>
      <c s="34" t="s">
        <v>207</v>
      </c>
      <c s="34" t="s">
        <v>233</v>
      </c>
      <c s="35" t="s">
        <v>5</v>
      </c>
      <c s="6" t="s">
        <v>234</v>
      </c>
      <c s="36" t="s">
        <v>85</v>
      </c>
      <c s="37">
        <v>1</v>
      </c>
      <c s="36">
        <v>0</v>
      </c>
      <c s="36">
        <f>ROUND(G471*H471,6)</f>
      </c>
      <c r="L471" s="38">
        <v>0</v>
      </c>
      <c s="32">
        <f>ROUND(ROUND(L471,2)*ROUND(G471,3),2)</f>
      </c>
      <c s="36" t="s">
        <v>64</v>
      </c>
      <c>
        <f>(M471*21)/100</f>
      </c>
      <c t="s">
        <v>27</v>
      </c>
    </row>
    <row r="472" spans="1:5" ht="12.75">
      <c r="A472" s="35" t="s">
        <v>58</v>
      </c>
      <c r="E472" s="39" t="s">
        <v>5</v>
      </c>
    </row>
    <row r="473" spans="1:5" ht="12.75">
      <c r="A473" s="35" t="s">
        <v>59</v>
      </c>
      <c r="E473" s="40" t="s">
        <v>222</v>
      </c>
    </row>
    <row r="474" spans="1:5" ht="89.25">
      <c r="A474" t="s">
        <v>60</v>
      </c>
      <c r="E474" s="39" t="s">
        <v>235</v>
      </c>
    </row>
    <row r="475" spans="1:16" ht="12.75">
      <c r="A475" t="s">
        <v>52</v>
      </c>
      <c s="34" t="s">
        <v>159</v>
      </c>
      <c s="34" t="s">
        <v>237</v>
      </c>
      <c s="35" t="s">
        <v>5</v>
      </c>
      <c s="6" t="s">
        <v>238</v>
      </c>
      <c s="36" t="s">
        <v>85</v>
      </c>
      <c s="37">
        <v>1</v>
      </c>
      <c s="36">
        <v>0</v>
      </c>
      <c s="36">
        <f>ROUND(G475*H475,6)</f>
      </c>
      <c r="L475" s="38">
        <v>0</v>
      </c>
      <c s="32">
        <f>ROUND(ROUND(L475,2)*ROUND(G475,3),2)</f>
      </c>
      <c s="36" t="s">
        <v>64</v>
      </c>
      <c>
        <f>(M475*21)/100</f>
      </c>
      <c t="s">
        <v>27</v>
      </c>
    </row>
    <row r="476" spans="1:5" ht="12.75">
      <c r="A476" s="35" t="s">
        <v>58</v>
      </c>
      <c r="E476" s="39" t="s">
        <v>5</v>
      </c>
    </row>
    <row r="477" spans="1:5" ht="12.75">
      <c r="A477" s="35" t="s">
        <v>59</v>
      </c>
      <c r="E477" s="40" t="s">
        <v>222</v>
      </c>
    </row>
    <row r="478" spans="1:5" ht="127.5">
      <c r="A478" t="s">
        <v>60</v>
      </c>
      <c r="E478" s="39" t="s">
        <v>239</v>
      </c>
    </row>
    <row r="479" spans="1:16" ht="12.75">
      <c r="A479" t="s">
        <v>52</v>
      </c>
      <c s="34" t="s">
        <v>210</v>
      </c>
      <c s="34" t="s">
        <v>241</v>
      </c>
      <c s="35" t="s">
        <v>5</v>
      </c>
      <c s="6" t="s">
        <v>242</v>
      </c>
      <c s="36" t="s">
        <v>85</v>
      </c>
      <c s="37">
        <v>1</v>
      </c>
      <c s="36">
        <v>0</v>
      </c>
      <c s="36">
        <f>ROUND(G479*H479,6)</f>
      </c>
      <c r="L479" s="38">
        <v>0</v>
      </c>
      <c s="32">
        <f>ROUND(ROUND(L479,2)*ROUND(G479,3),2)</f>
      </c>
      <c s="36" t="s">
        <v>64</v>
      </c>
      <c>
        <f>(M479*21)/100</f>
      </c>
      <c t="s">
        <v>27</v>
      </c>
    </row>
    <row r="480" spans="1:5" ht="12.75">
      <c r="A480" s="35" t="s">
        <v>58</v>
      </c>
      <c r="E480" s="39" t="s">
        <v>5</v>
      </c>
    </row>
    <row r="481" spans="1:5" ht="12.75">
      <c r="A481" s="35" t="s">
        <v>59</v>
      </c>
      <c r="E481" s="40" t="s">
        <v>222</v>
      </c>
    </row>
    <row r="482" spans="1:5" ht="89.25">
      <c r="A482" t="s">
        <v>60</v>
      </c>
      <c r="E482" s="39" t="s">
        <v>243</v>
      </c>
    </row>
    <row r="483" spans="1:16" ht="12.75">
      <c r="A483" t="s">
        <v>52</v>
      </c>
      <c s="34" t="s">
        <v>215</v>
      </c>
      <c s="34" t="s">
        <v>245</v>
      </c>
      <c s="35" t="s">
        <v>5</v>
      </c>
      <c s="6" t="s">
        <v>246</v>
      </c>
      <c s="36" t="s">
        <v>85</v>
      </c>
      <c s="37">
        <v>1</v>
      </c>
      <c s="36">
        <v>0</v>
      </c>
      <c s="36">
        <f>ROUND(G483*H483,6)</f>
      </c>
      <c r="L483" s="38">
        <v>0</v>
      </c>
      <c s="32">
        <f>ROUND(ROUND(L483,2)*ROUND(G483,3),2)</f>
      </c>
      <c s="36" t="s">
        <v>64</v>
      </c>
      <c>
        <f>(M483*21)/100</f>
      </c>
      <c t="s">
        <v>27</v>
      </c>
    </row>
    <row r="484" spans="1:5" ht="12.75">
      <c r="A484" s="35" t="s">
        <v>58</v>
      </c>
      <c r="E484" s="39" t="s">
        <v>5</v>
      </c>
    </row>
    <row r="485" spans="1:5" ht="12.75">
      <c r="A485" s="35" t="s">
        <v>59</v>
      </c>
      <c r="E485" s="40" t="s">
        <v>222</v>
      </c>
    </row>
    <row r="486" spans="1:5" ht="89.25">
      <c r="A486" t="s">
        <v>60</v>
      </c>
      <c r="E486" s="39" t="s">
        <v>243</v>
      </c>
    </row>
    <row r="487" spans="1:16" ht="12.75">
      <c r="A487" t="s">
        <v>52</v>
      </c>
      <c s="34" t="s">
        <v>219</v>
      </c>
      <c s="34" t="s">
        <v>264</v>
      </c>
      <c s="35" t="s">
        <v>5</v>
      </c>
      <c s="6" t="s">
        <v>265</v>
      </c>
      <c s="36" t="s">
        <v>85</v>
      </c>
      <c s="37">
        <v>1</v>
      </c>
      <c s="36">
        <v>0</v>
      </c>
      <c s="36">
        <f>ROUND(G487*H487,6)</f>
      </c>
      <c r="L487" s="38">
        <v>0</v>
      </c>
      <c s="32">
        <f>ROUND(ROUND(L487,2)*ROUND(G487,3),2)</f>
      </c>
      <c s="36" t="s">
        <v>64</v>
      </c>
      <c>
        <f>(M487*21)/100</f>
      </c>
      <c t="s">
        <v>27</v>
      </c>
    </row>
    <row r="488" spans="1:5" ht="12.75">
      <c r="A488" s="35" t="s">
        <v>58</v>
      </c>
      <c r="E488" s="39" t="s">
        <v>5</v>
      </c>
    </row>
    <row r="489" spans="1:5" ht="12.75">
      <c r="A489" s="35" t="s">
        <v>59</v>
      </c>
      <c r="E489" s="40" t="s">
        <v>222</v>
      </c>
    </row>
    <row r="490" spans="1:5" ht="165.75">
      <c r="A490" t="s">
        <v>60</v>
      </c>
      <c r="E490" s="39" t="s">
        <v>266</v>
      </c>
    </row>
    <row r="491" spans="1:16" ht="12.75">
      <c r="A491" t="s">
        <v>52</v>
      </c>
      <c s="34" t="s">
        <v>224</v>
      </c>
      <c s="34" t="s">
        <v>268</v>
      </c>
      <c s="35" t="s">
        <v>5</v>
      </c>
      <c s="6" t="s">
        <v>269</v>
      </c>
      <c s="36" t="s">
        <v>85</v>
      </c>
      <c s="37">
        <v>1</v>
      </c>
      <c s="36">
        <v>0</v>
      </c>
      <c s="36">
        <f>ROUND(G491*H491,6)</f>
      </c>
      <c r="L491" s="38">
        <v>0</v>
      </c>
      <c s="32">
        <f>ROUND(ROUND(L491,2)*ROUND(G491,3),2)</f>
      </c>
      <c s="36" t="s">
        <v>64</v>
      </c>
      <c>
        <f>(M491*21)/100</f>
      </c>
      <c t="s">
        <v>27</v>
      </c>
    </row>
    <row r="492" spans="1:5" ht="12.75">
      <c r="A492" s="35" t="s">
        <v>58</v>
      </c>
      <c r="E492" s="39" t="s">
        <v>5</v>
      </c>
    </row>
    <row r="493" spans="1:5" ht="12.75">
      <c r="A493" s="35" t="s">
        <v>59</v>
      </c>
      <c r="E493" s="40" t="s">
        <v>222</v>
      </c>
    </row>
    <row r="494" spans="1:5" ht="165.75">
      <c r="A494" t="s">
        <v>60</v>
      </c>
      <c r="E494" s="39" t="s">
        <v>270</v>
      </c>
    </row>
    <row r="495" spans="1:16" ht="12.75">
      <c r="A495" t="s">
        <v>52</v>
      </c>
      <c s="34" t="s">
        <v>228</v>
      </c>
      <c s="34" t="s">
        <v>276</v>
      </c>
      <c s="35" t="s">
        <v>5</v>
      </c>
      <c s="6" t="s">
        <v>277</v>
      </c>
      <c s="36" t="s">
        <v>85</v>
      </c>
      <c s="37">
        <v>1</v>
      </c>
      <c s="36">
        <v>0</v>
      </c>
      <c s="36">
        <f>ROUND(G495*H495,6)</f>
      </c>
      <c r="L495" s="38">
        <v>0</v>
      </c>
      <c s="32">
        <f>ROUND(ROUND(L495,2)*ROUND(G495,3),2)</f>
      </c>
      <c s="36" t="s">
        <v>64</v>
      </c>
      <c>
        <f>(M495*21)/100</f>
      </c>
      <c t="s">
        <v>27</v>
      </c>
    </row>
    <row r="496" spans="1:5" ht="12.75">
      <c r="A496" s="35" t="s">
        <v>58</v>
      </c>
      <c r="E496" s="39" t="s">
        <v>5</v>
      </c>
    </row>
    <row r="497" spans="1:5" ht="12.75">
      <c r="A497" s="35" t="s">
        <v>59</v>
      </c>
      <c r="E497" s="40" t="s">
        <v>222</v>
      </c>
    </row>
    <row r="498" spans="1:5" ht="114.75">
      <c r="A498" t="s">
        <v>60</v>
      </c>
      <c r="E498" s="39" t="s">
        <v>278</v>
      </c>
    </row>
    <row r="499" spans="1:16" ht="12.75">
      <c r="A499" t="s">
        <v>52</v>
      </c>
      <c s="34" t="s">
        <v>232</v>
      </c>
      <c s="34" t="s">
        <v>280</v>
      </c>
      <c s="35" t="s">
        <v>5</v>
      </c>
      <c s="6" t="s">
        <v>281</v>
      </c>
      <c s="36" t="s">
        <v>85</v>
      </c>
      <c s="37">
        <v>1</v>
      </c>
      <c s="36">
        <v>0</v>
      </c>
      <c s="36">
        <f>ROUND(G499*H499,6)</f>
      </c>
      <c r="L499" s="38">
        <v>0</v>
      </c>
      <c s="32">
        <f>ROUND(ROUND(L499,2)*ROUND(G499,3),2)</f>
      </c>
      <c s="36" t="s">
        <v>64</v>
      </c>
      <c>
        <f>(M499*21)/100</f>
      </c>
      <c t="s">
        <v>27</v>
      </c>
    </row>
    <row r="500" spans="1:5" ht="12.75">
      <c r="A500" s="35" t="s">
        <v>58</v>
      </c>
      <c r="E500" s="39" t="s">
        <v>5</v>
      </c>
    </row>
    <row r="501" spans="1:5" ht="12.75">
      <c r="A501" s="35" t="s">
        <v>59</v>
      </c>
      <c r="E501" s="40" t="s">
        <v>222</v>
      </c>
    </row>
    <row r="502" spans="1:5" ht="89.25">
      <c r="A502" t="s">
        <v>60</v>
      </c>
      <c r="E502" s="39" t="s">
        <v>282</v>
      </c>
    </row>
    <row r="503" spans="1:16" ht="25.5">
      <c r="A503" t="s">
        <v>52</v>
      </c>
      <c s="34" t="s">
        <v>236</v>
      </c>
      <c s="34" t="s">
        <v>284</v>
      </c>
      <c s="35" t="s">
        <v>5</v>
      </c>
      <c s="6" t="s">
        <v>285</v>
      </c>
      <c s="36" t="s">
        <v>85</v>
      </c>
      <c s="37">
        <v>1</v>
      </c>
      <c s="36">
        <v>0</v>
      </c>
      <c s="36">
        <f>ROUND(G503*H503,6)</f>
      </c>
      <c r="L503" s="38">
        <v>0</v>
      </c>
      <c s="32">
        <f>ROUND(ROUND(L503,2)*ROUND(G503,3),2)</f>
      </c>
      <c s="36" t="s">
        <v>64</v>
      </c>
      <c>
        <f>(M503*21)/100</f>
      </c>
      <c t="s">
        <v>27</v>
      </c>
    </row>
    <row r="504" spans="1:5" ht="12.75">
      <c r="A504" s="35" t="s">
        <v>58</v>
      </c>
      <c r="E504" s="39" t="s">
        <v>5</v>
      </c>
    </row>
    <row r="505" spans="1:5" ht="12.75">
      <c r="A505" s="35" t="s">
        <v>59</v>
      </c>
      <c r="E505" s="40" t="s">
        <v>222</v>
      </c>
    </row>
    <row r="506" spans="1:5" ht="63.75">
      <c r="A506" t="s">
        <v>60</v>
      </c>
      <c r="E506" s="39" t="s">
        <v>286</v>
      </c>
    </row>
    <row r="507" spans="1:16" ht="25.5">
      <c r="A507" t="s">
        <v>52</v>
      </c>
      <c s="34" t="s">
        <v>240</v>
      </c>
      <c s="34" t="s">
        <v>288</v>
      </c>
      <c s="35" t="s">
        <v>5</v>
      </c>
      <c s="6" t="s">
        <v>289</v>
      </c>
      <c s="36" t="s">
        <v>85</v>
      </c>
      <c s="37">
        <v>1</v>
      </c>
      <c s="36">
        <v>0</v>
      </c>
      <c s="36">
        <f>ROUND(G507*H507,6)</f>
      </c>
      <c r="L507" s="38">
        <v>0</v>
      </c>
      <c s="32">
        <f>ROUND(ROUND(L507,2)*ROUND(G507,3),2)</f>
      </c>
      <c s="36" t="s">
        <v>64</v>
      </c>
      <c>
        <f>(M507*21)/100</f>
      </c>
      <c t="s">
        <v>27</v>
      </c>
    </row>
    <row r="508" spans="1:5" ht="12.75">
      <c r="A508" s="35" t="s">
        <v>58</v>
      </c>
      <c r="E508" s="39" t="s">
        <v>5</v>
      </c>
    </row>
    <row r="509" spans="1:5" ht="12.75">
      <c r="A509" s="35" t="s">
        <v>59</v>
      </c>
      <c r="E509" s="40" t="s">
        <v>222</v>
      </c>
    </row>
    <row r="510" spans="1:5" ht="76.5">
      <c r="A510" t="s">
        <v>60</v>
      </c>
      <c r="E510" s="39" t="s">
        <v>290</v>
      </c>
    </row>
    <row r="511" spans="1:16" ht="25.5">
      <c r="A511" t="s">
        <v>52</v>
      </c>
      <c s="34" t="s">
        <v>244</v>
      </c>
      <c s="34" t="s">
        <v>292</v>
      </c>
      <c s="35" t="s">
        <v>5</v>
      </c>
      <c s="6" t="s">
        <v>293</v>
      </c>
      <c s="36" t="s">
        <v>85</v>
      </c>
      <c s="37">
        <v>1</v>
      </c>
      <c s="36">
        <v>0</v>
      </c>
      <c s="36">
        <f>ROUND(G511*H511,6)</f>
      </c>
      <c r="L511" s="38">
        <v>0</v>
      </c>
      <c s="32">
        <f>ROUND(ROUND(L511,2)*ROUND(G511,3),2)</f>
      </c>
      <c s="36" t="s">
        <v>64</v>
      </c>
      <c>
        <f>(M511*21)/100</f>
      </c>
      <c t="s">
        <v>27</v>
      </c>
    </row>
    <row r="512" spans="1:5" ht="12.75">
      <c r="A512" s="35" t="s">
        <v>58</v>
      </c>
      <c r="E512" s="39" t="s">
        <v>5</v>
      </c>
    </row>
    <row r="513" spans="1:5" ht="12.75">
      <c r="A513" s="35" t="s">
        <v>59</v>
      </c>
      <c r="E513" s="40" t="s">
        <v>222</v>
      </c>
    </row>
    <row r="514" spans="1:5" ht="89.25">
      <c r="A514" t="s">
        <v>60</v>
      </c>
      <c r="E514" s="39" t="s">
        <v>294</v>
      </c>
    </row>
    <row r="515" spans="1:16" ht="12.75">
      <c r="A515" t="s">
        <v>52</v>
      </c>
      <c s="34" t="s">
        <v>247</v>
      </c>
      <c s="34" t="s">
        <v>300</v>
      </c>
      <c s="35" t="s">
        <v>5</v>
      </c>
      <c s="6" t="s">
        <v>301</v>
      </c>
      <c s="36" t="s">
        <v>85</v>
      </c>
      <c s="37">
        <v>1</v>
      </c>
      <c s="36">
        <v>0</v>
      </c>
      <c s="36">
        <f>ROUND(G515*H515,6)</f>
      </c>
      <c r="L515" s="38">
        <v>0</v>
      </c>
      <c s="32">
        <f>ROUND(ROUND(L515,2)*ROUND(G515,3),2)</f>
      </c>
      <c s="36" t="s">
        <v>64</v>
      </c>
      <c>
        <f>(M515*21)/100</f>
      </c>
      <c t="s">
        <v>27</v>
      </c>
    </row>
    <row r="516" spans="1:5" ht="12.75">
      <c r="A516" s="35" t="s">
        <v>58</v>
      </c>
      <c r="E516" s="39" t="s">
        <v>5</v>
      </c>
    </row>
    <row r="517" spans="1:5" ht="12.75">
      <c r="A517" s="35" t="s">
        <v>59</v>
      </c>
      <c r="E517" s="40" t="s">
        <v>222</v>
      </c>
    </row>
    <row r="518" spans="1:5" ht="127.5">
      <c r="A518" t="s">
        <v>60</v>
      </c>
      <c r="E518" s="39" t="s">
        <v>302</v>
      </c>
    </row>
    <row r="519" spans="1:16" ht="12.75">
      <c r="A519" t="s">
        <v>52</v>
      </c>
      <c s="34" t="s">
        <v>251</v>
      </c>
      <c s="34" t="s">
        <v>304</v>
      </c>
      <c s="35" t="s">
        <v>5</v>
      </c>
      <c s="6" t="s">
        <v>305</v>
      </c>
      <c s="36" t="s">
        <v>85</v>
      </c>
      <c s="37">
        <v>1</v>
      </c>
      <c s="36">
        <v>0</v>
      </c>
      <c s="36">
        <f>ROUND(G519*H519,6)</f>
      </c>
      <c r="L519" s="38">
        <v>0</v>
      </c>
      <c s="32">
        <f>ROUND(ROUND(L519,2)*ROUND(G519,3),2)</f>
      </c>
      <c s="36" t="s">
        <v>64</v>
      </c>
      <c>
        <f>(M519*21)/100</f>
      </c>
      <c t="s">
        <v>27</v>
      </c>
    </row>
    <row r="520" spans="1:5" ht="12.75">
      <c r="A520" s="35" t="s">
        <v>58</v>
      </c>
      <c r="E520" s="39" t="s">
        <v>5</v>
      </c>
    </row>
    <row r="521" spans="1:5" ht="12.75">
      <c r="A521" s="35" t="s">
        <v>59</v>
      </c>
      <c r="E521" s="40" t="s">
        <v>222</v>
      </c>
    </row>
    <row r="522" spans="1:5" ht="140.25">
      <c r="A522" t="s">
        <v>60</v>
      </c>
      <c r="E522" s="39" t="s">
        <v>306</v>
      </c>
    </row>
    <row r="523" spans="1:16" ht="12.75">
      <c r="A523" t="s">
        <v>52</v>
      </c>
      <c s="34" t="s">
        <v>259</v>
      </c>
      <c s="34" t="s">
        <v>308</v>
      </c>
      <c s="35" t="s">
        <v>5</v>
      </c>
      <c s="6" t="s">
        <v>309</v>
      </c>
      <c s="36" t="s">
        <v>310</v>
      </c>
      <c s="37">
        <v>24</v>
      </c>
      <c s="36">
        <v>0</v>
      </c>
      <c s="36">
        <f>ROUND(G523*H523,6)</f>
      </c>
      <c r="L523" s="38">
        <v>0</v>
      </c>
      <c s="32">
        <f>ROUND(ROUND(L523,2)*ROUND(G523,3),2)</f>
      </c>
      <c s="36" t="s">
        <v>64</v>
      </c>
      <c>
        <f>(M523*21)/100</f>
      </c>
      <c t="s">
        <v>27</v>
      </c>
    </row>
    <row r="524" spans="1:5" ht="12.75">
      <c r="A524" s="35" t="s">
        <v>58</v>
      </c>
      <c r="E524" s="39" t="s">
        <v>5</v>
      </c>
    </row>
    <row r="525" spans="1:5" ht="12.75">
      <c r="A525" s="35" t="s">
        <v>59</v>
      </c>
      <c r="E525" s="40" t="s">
        <v>311</v>
      </c>
    </row>
    <row r="526" spans="1:5" ht="114.75">
      <c r="A526" t="s">
        <v>60</v>
      </c>
      <c r="E526" s="39" t="s">
        <v>312</v>
      </c>
    </row>
    <row r="527" spans="1:16" ht="12.75">
      <c r="A527" t="s">
        <v>52</v>
      </c>
      <c s="34" t="s">
        <v>263</v>
      </c>
      <c s="34" t="s">
        <v>314</v>
      </c>
      <c s="35" t="s">
        <v>5</v>
      </c>
      <c s="6" t="s">
        <v>315</v>
      </c>
      <c s="36" t="s">
        <v>310</v>
      </c>
      <c s="37">
        <v>8</v>
      </c>
      <c s="36">
        <v>0</v>
      </c>
      <c s="36">
        <f>ROUND(G527*H527,6)</f>
      </c>
      <c r="L527" s="38">
        <v>0</v>
      </c>
      <c s="32">
        <f>ROUND(ROUND(L527,2)*ROUND(G527,3),2)</f>
      </c>
      <c s="36" t="s">
        <v>64</v>
      </c>
      <c>
        <f>(M527*21)/100</f>
      </c>
      <c t="s">
        <v>27</v>
      </c>
    </row>
    <row r="528" spans="1:5" ht="12.75">
      <c r="A528" s="35" t="s">
        <v>58</v>
      </c>
      <c r="E528" s="39" t="s">
        <v>5</v>
      </c>
    </row>
    <row r="529" spans="1:5" ht="12.75">
      <c r="A529" s="35" t="s">
        <v>59</v>
      </c>
      <c r="E529" s="40" t="s">
        <v>311</v>
      </c>
    </row>
    <row r="530" spans="1:5" ht="102">
      <c r="A530" t="s">
        <v>60</v>
      </c>
      <c r="E530" s="39" t="s">
        <v>316</v>
      </c>
    </row>
    <row r="531" spans="1:16" ht="12.75">
      <c r="A531" t="s">
        <v>52</v>
      </c>
      <c s="34" t="s">
        <v>267</v>
      </c>
      <c s="34" t="s">
        <v>318</v>
      </c>
      <c s="35" t="s">
        <v>5</v>
      </c>
      <c s="6" t="s">
        <v>319</v>
      </c>
      <c s="36" t="s">
        <v>85</v>
      </c>
      <c s="37">
        <v>2</v>
      </c>
      <c s="36">
        <v>0</v>
      </c>
      <c s="36">
        <f>ROUND(G531*H531,6)</f>
      </c>
      <c r="L531" s="38">
        <v>0</v>
      </c>
      <c s="32">
        <f>ROUND(ROUND(L531,2)*ROUND(G531,3),2)</f>
      </c>
      <c s="36" t="s">
        <v>64</v>
      </c>
      <c>
        <f>(M531*21)/100</f>
      </c>
      <c t="s">
        <v>27</v>
      </c>
    </row>
    <row r="532" spans="1:5" ht="12.75">
      <c r="A532" s="35" t="s">
        <v>58</v>
      </c>
      <c r="E532" s="39" t="s">
        <v>5</v>
      </c>
    </row>
    <row r="533" spans="1:5" ht="12.75">
      <c r="A533" s="35" t="s">
        <v>59</v>
      </c>
      <c r="E533" s="40" t="s">
        <v>311</v>
      </c>
    </row>
    <row r="534" spans="1:5" ht="140.25">
      <c r="A534" t="s">
        <v>60</v>
      </c>
      <c r="E534" s="39" t="s">
        <v>320</v>
      </c>
    </row>
    <row r="535" spans="1:16" ht="12.75">
      <c r="A535" t="s">
        <v>52</v>
      </c>
      <c s="34" t="s">
        <v>271</v>
      </c>
      <c s="34" t="s">
        <v>322</v>
      </c>
      <c s="35" t="s">
        <v>5</v>
      </c>
      <c s="6" t="s">
        <v>323</v>
      </c>
      <c s="36" t="s">
        <v>85</v>
      </c>
      <c s="37">
        <v>1</v>
      </c>
      <c s="36">
        <v>0</v>
      </c>
      <c s="36">
        <f>ROUND(G535*H535,6)</f>
      </c>
      <c r="L535" s="38">
        <v>0</v>
      </c>
      <c s="32">
        <f>ROUND(ROUND(L535,2)*ROUND(G535,3),2)</f>
      </c>
      <c s="36" t="s">
        <v>64</v>
      </c>
      <c>
        <f>(M535*21)/100</f>
      </c>
      <c t="s">
        <v>27</v>
      </c>
    </row>
    <row r="536" spans="1:5" ht="12.75">
      <c r="A536" s="35" t="s">
        <v>58</v>
      </c>
      <c r="E536" s="39" t="s">
        <v>5</v>
      </c>
    </row>
    <row r="537" spans="1:5" ht="12.75">
      <c r="A537" s="35" t="s">
        <v>59</v>
      </c>
      <c r="E537" s="40" t="s">
        <v>311</v>
      </c>
    </row>
    <row r="538" spans="1:5" ht="114.75">
      <c r="A538" t="s">
        <v>60</v>
      </c>
      <c r="E538" s="39" t="s">
        <v>324</v>
      </c>
    </row>
    <row r="539" spans="1:16" ht="25.5">
      <c r="A539" t="s">
        <v>52</v>
      </c>
      <c s="34" t="s">
        <v>275</v>
      </c>
      <c s="34" t="s">
        <v>326</v>
      </c>
      <c s="35" t="s">
        <v>5</v>
      </c>
      <c s="6" t="s">
        <v>327</v>
      </c>
      <c s="36" t="s">
        <v>85</v>
      </c>
      <c s="37">
        <v>1</v>
      </c>
      <c s="36">
        <v>0</v>
      </c>
      <c s="36">
        <f>ROUND(G539*H539,6)</f>
      </c>
      <c r="L539" s="38">
        <v>0</v>
      </c>
      <c s="32">
        <f>ROUND(ROUND(L539,2)*ROUND(G539,3),2)</f>
      </c>
      <c s="36" t="s">
        <v>64</v>
      </c>
      <c>
        <f>(M539*21)/100</f>
      </c>
      <c t="s">
        <v>27</v>
      </c>
    </row>
    <row r="540" spans="1:5" ht="12.75">
      <c r="A540" s="35" t="s">
        <v>58</v>
      </c>
      <c r="E540" s="39" t="s">
        <v>5</v>
      </c>
    </row>
    <row r="541" spans="1:5" ht="12.75">
      <c r="A541" s="35" t="s">
        <v>59</v>
      </c>
      <c r="E541" s="40" t="s">
        <v>311</v>
      </c>
    </row>
    <row r="542" spans="1:5" ht="51">
      <c r="A542" t="s">
        <v>60</v>
      </c>
      <c r="E542" s="39" t="s">
        <v>328</v>
      </c>
    </row>
    <row r="543" spans="1:16" ht="12.75">
      <c r="A543" t="s">
        <v>52</v>
      </c>
      <c s="34" t="s">
        <v>279</v>
      </c>
      <c s="34" t="s">
        <v>330</v>
      </c>
      <c s="35" t="s">
        <v>5</v>
      </c>
      <c s="6" t="s">
        <v>331</v>
      </c>
      <c s="36" t="s">
        <v>310</v>
      </c>
      <c s="37">
        <v>24</v>
      </c>
      <c s="36">
        <v>0</v>
      </c>
      <c s="36">
        <f>ROUND(G543*H543,6)</f>
      </c>
      <c r="L543" s="38">
        <v>0</v>
      </c>
      <c s="32">
        <f>ROUND(ROUND(L543,2)*ROUND(G543,3),2)</f>
      </c>
      <c s="36" t="s">
        <v>64</v>
      </c>
      <c>
        <f>(M543*21)/100</f>
      </c>
      <c t="s">
        <v>27</v>
      </c>
    </row>
    <row r="544" spans="1:5" ht="12.75">
      <c r="A544" s="35" t="s">
        <v>58</v>
      </c>
      <c r="E544" s="39" t="s">
        <v>5</v>
      </c>
    </row>
    <row r="545" spans="1:5" ht="12.75">
      <c r="A545" s="35" t="s">
        <v>59</v>
      </c>
      <c r="E545" s="40" t="s">
        <v>311</v>
      </c>
    </row>
    <row r="546" spans="1:5" ht="114.75">
      <c r="A546" t="s">
        <v>60</v>
      </c>
      <c r="E546" s="39" t="s">
        <v>332</v>
      </c>
    </row>
    <row r="547" spans="1:16" ht="12.75">
      <c r="A547" t="s">
        <v>52</v>
      </c>
      <c s="34" t="s">
        <v>283</v>
      </c>
      <c s="34" t="s">
        <v>334</v>
      </c>
      <c s="35" t="s">
        <v>5</v>
      </c>
      <c s="6" t="s">
        <v>335</v>
      </c>
      <c s="36" t="s">
        <v>85</v>
      </c>
      <c s="37">
        <v>1</v>
      </c>
      <c s="36">
        <v>0</v>
      </c>
      <c s="36">
        <f>ROUND(G547*H547,6)</f>
      </c>
      <c r="L547" s="38">
        <v>0</v>
      </c>
      <c s="32">
        <f>ROUND(ROUND(L547,2)*ROUND(G547,3),2)</f>
      </c>
      <c s="36" t="s">
        <v>64</v>
      </c>
      <c>
        <f>(M547*21)/100</f>
      </c>
      <c t="s">
        <v>27</v>
      </c>
    </row>
    <row r="548" spans="1:5" ht="12.75">
      <c r="A548" s="35" t="s">
        <v>58</v>
      </c>
      <c r="E548" s="39" t="s">
        <v>5</v>
      </c>
    </row>
    <row r="549" spans="1:5" ht="12.75">
      <c r="A549" s="35" t="s">
        <v>59</v>
      </c>
      <c r="E549" s="40" t="s">
        <v>311</v>
      </c>
    </row>
    <row r="550" spans="1:5" ht="76.5">
      <c r="A550" t="s">
        <v>60</v>
      </c>
      <c r="E550" s="39" t="s">
        <v>336</v>
      </c>
    </row>
    <row r="551" spans="1:16" ht="12.75">
      <c r="A551" t="s">
        <v>52</v>
      </c>
      <c s="34" t="s">
        <v>100</v>
      </c>
      <c s="34" t="s">
        <v>405</v>
      </c>
      <c s="35" t="s">
        <v>5</v>
      </c>
      <c s="6" t="s">
        <v>362</v>
      </c>
      <c s="36" t="s">
        <v>85</v>
      </c>
      <c s="37">
        <v>1</v>
      </c>
      <c s="36">
        <v>0</v>
      </c>
      <c s="36">
        <f>ROUND(G551*H551,6)</f>
      </c>
      <c r="L551" s="38">
        <v>0</v>
      </c>
      <c s="32">
        <f>ROUND(ROUND(L551,2)*ROUND(G551,3),2)</f>
      </c>
      <c s="36" t="s">
        <v>64</v>
      </c>
      <c>
        <f>(M551*21)/100</f>
      </c>
      <c t="s">
        <v>27</v>
      </c>
    </row>
    <row r="552" spans="1:5" ht="12.75">
      <c r="A552" s="35" t="s">
        <v>58</v>
      </c>
      <c r="E552" s="39" t="s">
        <v>5</v>
      </c>
    </row>
    <row r="553" spans="1:5" ht="12.75">
      <c r="A553" s="35" t="s">
        <v>59</v>
      </c>
      <c r="E553" s="40" t="s">
        <v>222</v>
      </c>
    </row>
    <row r="554" spans="1:5" ht="76.5">
      <c r="A554" t="s">
        <v>60</v>
      </c>
      <c r="E554" s="39" t="s">
        <v>170</v>
      </c>
    </row>
    <row r="555" spans="1:16" ht="12.75">
      <c r="A555" t="s">
        <v>52</v>
      </c>
      <c s="34" t="s">
        <v>104</v>
      </c>
      <c s="34" t="s">
        <v>406</v>
      </c>
      <c s="35" t="s">
        <v>5</v>
      </c>
      <c s="6" t="s">
        <v>365</v>
      </c>
      <c s="36" t="s">
        <v>85</v>
      </c>
      <c s="37">
        <v>1</v>
      </c>
      <c s="36">
        <v>0</v>
      </c>
      <c s="36">
        <f>ROUND(G555*H555,6)</f>
      </c>
      <c r="L555" s="38">
        <v>0</v>
      </c>
      <c s="32">
        <f>ROUND(ROUND(L555,2)*ROUND(G555,3),2)</f>
      </c>
      <c s="36" t="s">
        <v>64</v>
      </c>
      <c>
        <f>(M555*21)/100</f>
      </c>
      <c t="s">
        <v>27</v>
      </c>
    </row>
    <row r="556" spans="1:5" ht="12.75">
      <c r="A556" s="35" t="s">
        <v>58</v>
      </c>
      <c r="E556" s="39" t="s">
        <v>5</v>
      </c>
    </row>
    <row r="557" spans="1:5" ht="12.75">
      <c r="A557" s="35" t="s">
        <v>59</v>
      </c>
      <c r="E557" s="40" t="s">
        <v>222</v>
      </c>
    </row>
    <row r="558" spans="1:5" ht="89.25">
      <c r="A558" t="s">
        <v>60</v>
      </c>
      <c r="E558" s="39" t="s">
        <v>366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5510</v>
      </c>
      <c s="41">
        <f>Rekapitulace!C29</f>
      </c>
      <c s="20" t="s">
        <v>0</v>
      </c>
      <c t="s">
        <v>23</v>
      </c>
      <c t="s">
        <v>27</v>
      </c>
    </row>
    <row r="4" spans="1:16" ht="32" customHeight="1">
      <c r="A4" s="24" t="s">
        <v>20</v>
      </c>
      <c s="25" t="s">
        <v>28</v>
      </c>
      <c s="27" t="s">
        <v>5510</v>
      </c>
      <c r="E4" s="26" t="s">
        <v>2659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COUNTIFS(L8:L80,"=0",A8:A80,"P")+COUNTIFS(L8:L80,"",A8:A80,"P")+SUM(Q8:Q80)</f>
      </c>
    </row>
    <row r="8" spans="1:13" ht="12.75">
      <c r="A8" t="s">
        <v>44</v>
      </c>
      <c r="C8" s="28" t="s">
        <v>5548</v>
      </c>
      <c r="E8" s="30" t="s">
        <v>5547</v>
      </c>
      <c r="J8" s="29">
        <f>0+J9+J26+J67</f>
      </c>
      <c s="29">
        <f>0+K9+K26+K67</f>
      </c>
      <c s="29">
        <f>0+L9+L26+L67</f>
      </c>
      <c s="29">
        <f>0+M9+M26+M67</f>
      </c>
    </row>
    <row r="9" spans="1:13" ht="12.75">
      <c r="A9" t="s">
        <v>49</v>
      </c>
      <c r="C9" s="31" t="s">
        <v>53</v>
      </c>
      <c r="E9" s="33" t="s">
        <v>5549</v>
      </c>
      <c r="J9" s="32">
        <f>0</f>
      </c>
      <c s="32">
        <f>0</f>
      </c>
      <c s="32">
        <f>0+L10+L14+L18+L22</f>
      </c>
      <c s="32">
        <f>0+M10+M14+M18+M22</f>
      </c>
    </row>
    <row r="10" spans="1:16" ht="12.75">
      <c r="A10" t="s">
        <v>52</v>
      </c>
      <c s="34" t="s">
        <v>53</v>
      </c>
      <c s="34" t="s">
        <v>5550</v>
      </c>
      <c s="35" t="s">
        <v>5</v>
      </c>
      <c s="6" t="s">
        <v>5551</v>
      </c>
      <c s="36" t="s">
        <v>94</v>
      </c>
      <c s="37">
        <v>1</v>
      </c>
      <c s="36">
        <v>0</v>
      </c>
      <c s="36">
        <f>ROUND(G10*H10,6)</f>
      </c>
      <c r="L10" s="38">
        <v>0</v>
      </c>
      <c s="32">
        <f>ROUND(ROUND(L10,2)*ROUND(G10,3),2)</f>
      </c>
      <c s="36" t="s">
        <v>350</v>
      </c>
      <c>
        <f>(M10*21)/100</f>
      </c>
      <c t="s">
        <v>27</v>
      </c>
    </row>
    <row r="11" spans="1:5" ht="12.75">
      <c r="A11" s="35" t="s">
        <v>58</v>
      </c>
      <c r="E11" s="39" t="s">
        <v>5552</v>
      </c>
    </row>
    <row r="12" spans="1:5" ht="12.75">
      <c r="A12" s="35" t="s">
        <v>59</v>
      </c>
      <c r="E12" s="40" t="s">
        <v>5</v>
      </c>
    </row>
    <row r="13" spans="1:5" ht="12.75">
      <c r="A13" t="s">
        <v>60</v>
      </c>
      <c r="E13" s="39" t="s">
        <v>5</v>
      </c>
    </row>
    <row r="14" spans="1:16" ht="12.75">
      <c r="A14" t="s">
        <v>52</v>
      </c>
      <c s="34" t="s">
        <v>27</v>
      </c>
      <c s="34" t="s">
        <v>5553</v>
      </c>
      <c s="35" t="s">
        <v>5</v>
      </c>
      <c s="6" t="s">
        <v>5554</v>
      </c>
      <c s="36" t="s">
        <v>94</v>
      </c>
      <c s="37">
        <v>1</v>
      </c>
      <c s="36">
        <v>0</v>
      </c>
      <c s="36">
        <f>ROUND(G14*H14,6)</f>
      </c>
      <c r="L14" s="38">
        <v>0</v>
      </c>
      <c s="32">
        <f>ROUND(ROUND(L14,2)*ROUND(G14,3),2)</f>
      </c>
      <c s="36" t="s">
        <v>350</v>
      </c>
      <c>
        <f>(M14*21)/100</f>
      </c>
      <c t="s">
        <v>27</v>
      </c>
    </row>
    <row r="15" spans="1:5" ht="12.75">
      <c r="A15" s="35" t="s">
        <v>58</v>
      </c>
      <c r="E15" s="39" t="s">
        <v>5555</v>
      </c>
    </row>
    <row r="16" spans="1:5" ht="12.75">
      <c r="A16" s="35" t="s">
        <v>59</v>
      </c>
      <c r="E16" s="40" t="s">
        <v>5</v>
      </c>
    </row>
    <row r="17" spans="1:5" ht="12.75">
      <c r="A17" t="s">
        <v>60</v>
      </c>
      <c r="E17" s="39" t="s">
        <v>5</v>
      </c>
    </row>
    <row r="18" spans="1:16" ht="12.75">
      <c r="A18" t="s">
        <v>52</v>
      </c>
      <c s="34" t="s">
        <v>26</v>
      </c>
      <c s="34" t="s">
        <v>5556</v>
      </c>
      <c s="35" t="s">
        <v>5</v>
      </c>
      <c s="6" t="s">
        <v>5557</v>
      </c>
      <c s="36" t="s">
        <v>94</v>
      </c>
      <c s="37">
        <v>1</v>
      </c>
      <c s="36">
        <v>0</v>
      </c>
      <c s="36">
        <f>ROUND(G18*H18,6)</f>
      </c>
      <c r="L18" s="38">
        <v>0</v>
      </c>
      <c s="32">
        <f>ROUND(ROUND(L18,2)*ROUND(G18,3),2)</f>
      </c>
      <c s="36" t="s">
        <v>350</v>
      </c>
      <c>
        <f>(M18*21)/100</f>
      </c>
      <c t="s">
        <v>27</v>
      </c>
    </row>
    <row r="19" spans="1:5" ht="12.75">
      <c r="A19" s="35" t="s">
        <v>58</v>
      </c>
      <c r="E19" s="39" t="s">
        <v>5558</v>
      </c>
    </row>
    <row r="20" spans="1:5" ht="12.75">
      <c r="A20" s="35" t="s">
        <v>59</v>
      </c>
      <c r="E20" s="40" t="s">
        <v>5</v>
      </c>
    </row>
    <row r="21" spans="1:5" ht="12.75">
      <c r="A21" t="s">
        <v>60</v>
      </c>
      <c r="E21" s="39" t="s">
        <v>5</v>
      </c>
    </row>
    <row r="22" spans="1:16" ht="12.75">
      <c r="A22" t="s">
        <v>52</v>
      </c>
      <c s="34" t="s">
        <v>70</v>
      </c>
      <c s="34" t="s">
        <v>5559</v>
      </c>
      <c s="35" t="s">
        <v>5</v>
      </c>
      <c s="6" t="s">
        <v>5560</v>
      </c>
      <c s="36" t="s">
        <v>94</v>
      </c>
      <c s="37">
        <v>1</v>
      </c>
      <c s="36">
        <v>0</v>
      </c>
      <c s="36">
        <f>ROUND(G22*H22,6)</f>
      </c>
      <c r="L22" s="38">
        <v>0</v>
      </c>
      <c s="32">
        <f>ROUND(ROUND(L22,2)*ROUND(G22,3),2)</f>
      </c>
      <c s="36" t="s">
        <v>350</v>
      </c>
      <c>
        <f>(M22*21)/100</f>
      </c>
      <c t="s">
        <v>27</v>
      </c>
    </row>
    <row r="23" spans="1:5" ht="12.75">
      <c r="A23" s="35" t="s">
        <v>58</v>
      </c>
      <c r="E23" s="39" t="s">
        <v>5561</v>
      </c>
    </row>
    <row r="24" spans="1:5" ht="12.75">
      <c r="A24" s="35" t="s">
        <v>59</v>
      </c>
      <c r="E24" s="40" t="s">
        <v>5562</v>
      </c>
    </row>
    <row r="25" spans="1:5" ht="63.75">
      <c r="A25" t="s">
        <v>60</v>
      </c>
      <c r="E25" s="39" t="s">
        <v>5563</v>
      </c>
    </row>
    <row r="26" spans="1:13" ht="12.75">
      <c r="A26" t="s">
        <v>49</v>
      </c>
      <c r="C26" s="31" t="s">
        <v>27</v>
      </c>
      <c r="E26" s="33" t="s">
        <v>2659</v>
      </c>
      <c r="J26" s="32">
        <f>0</f>
      </c>
      <c s="32">
        <f>0</f>
      </c>
      <c s="32">
        <f>0+L27+L31+L35+L39+L43+L47+L51+L55+L59+L63</f>
      </c>
      <c s="32">
        <f>0+M27+M31+M35+M39+M43+M47+M51+M55+M59+M63</f>
      </c>
    </row>
    <row r="27" spans="1:16" ht="12.75">
      <c r="A27" t="s">
        <v>52</v>
      </c>
      <c s="34" t="s">
        <v>110</v>
      </c>
      <c s="34" t="s">
        <v>5564</v>
      </c>
      <c s="35" t="s">
        <v>5</v>
      </c>
      <c s="6" t="s">
        <v>5565</v>
      </c>
      <c s="36" t="s">
        <v>349</v>
      </c>
      <c s="37">
        <v>1</v>
      </c>
      <c s="36">
        <v>0</v>
      </c>
      <c s="36">
        <f>ROUND(G27*H27,6)</f>
      </c>
      <c r="L27" s="38">
        <v>0</v>
      </c>
      <c s="32">
        <f>ROUND(ROUND(L27,2)*ROUND(G27,3),2)</f>
      </c>
      <c s="36" t="s">
        <v>350</v>
      </c>
      <c>
        <f>(M27*21)/100</f>
      </c>
      <c t="s">
        <v>27</v>
      </c>
    </row>
    <row r="28" spans="1:5" ht="12.75">
      <c r="A28" s="35" t="s">
        <v>58</v>
      </c>
      <c r="E28" s="39" t="s">
        <v>5</v>
      </c>
    </row>
    <row r="29" spans="1:5" ht="12.75">
      <c r="A29" s="35" t="s">
        <v>59</v>
      </c>
      <c r="E29" s="40" t="s">
        <v>5</v>
      </c>
    </row>
    <row r="30" spans="1:5" ht="63.75">
      <c r="A30" t="s">
        <v>60</v>
      </c>
      <c r="E30" s="39" t="s">
        <v>5566</v>
      </c>
    </row>
    <row r="31" spans="1:16" ht="12.75">
      <c r="A31" t="s">
        <v>52</v>
      </c>
      <c s="34" t="s">
        <v>115</v>
      </c>
      <c s="34" t="s">
        <v>5567</v>
      </c>
      <c s="35" t="s">
        <v>5</v>
      </c>
      <c s="6" t="s">
        <v>5568</v>
      </c>
      <c s="36" t="s">
        <v>94</v>
      </c>
      <c s="37">
        <v>1</v>
      </c>
      <c s="36">
        <v>0</v>
      </c>
      <c s="36">
        <f>ROUND(G31*H31,6)</f>
      </c>
      <c r="L31" s="38">
        <v>0</v>
      </c>
      <c s="32">
        <f>ROUND(ROUND(L31,2)*ROUND(G31,3),2)</f>
      </c>
      <c s="36" t="s">
        <v>350</v>
      </c>
      <c>
        <f>(M31*21)/100</f>
      </c>
      <c t="s">
        <v>27</v>
      </c>
    </row>
    <row r="32" spans="1:5" ht="12.75">
      <c r="A32" s="35" t="s">
        <v>58</v>
      </c>
      <c r="E32" s="39" t="s">
        <v>5569</v>
      </c>
    </row>
    <row r="33" spans="1:5" ht="12.75">
      <c r="A33" s="35" t="s">
        <v>59</v>
      </c>
      <c r="E33" s="40" t="s">
        <v>5</v>
      </c>
    </row>
    <row r="34" spans="1:5" ht="12.75">
      <c r="A34" t="s">
        <v>60</v>
      </c>
      <c r="E34" s="39" t="s">
        <v>5</v>
      </c>
    </row>
    <row r="35" spans="1:16" ht="12.75">
      <c r="A35" t="s">
        <v>52</v>
      </c>
      <c s="34" t="s">
        <v>75</v>
      </c>
      <c s="34" t="s">
        <v>5570</v>
      </c>
      <c s="35" t="s">
        <v>5</v>
      </c>
      <c s="6" t="s">
        <v>5571</v>
      </c>
      <c s="36" t="s">
        <v>94</v>
      </c>
      <c s="37">
        <v>1</v>
      </c>
      <c s="36">
        <v>0</v>
      </c>
      <c s="36">
        <f>ROUND(G35*H35,6)</f>
      </c>
      <c r="L35" s="38">
        <v>0</v>
      </c>
      <c s="32">
        <f>ROUND(ROUND(L35,2)*ROUND(G35,3),2)</f>
      </c>
      <c s="36" t="s">
        <v>350</v>
      </c>
      <c>
        <f>(M35*21)/100</f>
      </c>
      <c t="s">
        <v>27</v>
      </c>
    </row>
    <row r="36" spans="1:5" ht="12.75">
      <c r="A36" s="35" t="s">
        <v>58</v>
      </c>
      <c r="E36" s="39" t="s">
        <v>5572</v>
      </c>
    </row>
    <row r="37" spans="1:5" ht="12.75">
      <c r="A37" s="35" t="s">
        <v>59</v>
      </c>
      <c r="E37" s="40" t="s">
        <v>5</v>
      </c>
    </row>
    <row r="38" spans="1:5" ht="12.75">
      <c r="A38" t="s">
        <v>60</v>
      </c>
      <c r="E38" s="39" t="s">
        <v>5</v>
      </c>
    </row>
    <row r="39" spans="1:16" ht="12.75">
      <c r="A39" t="s">
        <v>52</v>
      </c>
      <c s="34" t="s">
        <v>122</v>
      </c>
      <c s="34" t="s">
        <v>5573</v>
      </c>
      <c s="35" t="s">
        <v>5</v>
      </c>
      <c s="6" t="s">
        <v>5574</v>
      </c>
      <c s="36" t="s">
        <v>94</v>
      </c>
      <c s="37">
        <v>1</v>
      </c>
      <c s="36">
        <v>0</v>
      </c>
      <c s="36">
        <f>ROUND(G39*H39,6)</f>
      </c>
      <c r="L39" s="38">
        <v>0</v>
      </c>
      <c s="32">
        <f>ROUND(ROUND(L39,2)*ROUND(G39,3),2)</f>
      </c>
      <c s="36" t="s">
        <v>350</v>
      </c>
      <c>
        <f>(M39*21)/100</f>
      </c>
      <c t="s">
        <v>27</v>
      </c>
    </row>
    <row r="40" spans="1:5" ht="12.75">
      <c r="A40" s="35" t="s">
        <v>58</v>
      </c>
      <c r="E40" s="39" t="s">
        <v>5575</v>
      </c>
    </row>
    <row r="41" spans="1:5" ht="12.75">
      <c r="A41" s="35" t="s">
        <v>59</v>
      </c>
      <c r="E41" s="40" t="s">
        <v>5</v>
      </c>
    </row>
    <row r="42" spans="1:5" ht="12.75">
      <c r="A42" t="s">
        <v>60</v>
      </c>
      <c r="E42" s="39" t="s">
        <v>5</v>
      </c>
    </row>
    <row r="43" spans="1:16" ht="12.75">
      <c r="A43" t="s">
        <v>52</v>
      </c>
      <c s="34" t="s">
        <v>126</v>
      </c>
      <c s="34" t="s">
        <v>5576</v>
      </c>
      <c s="35" t="s">
        <v>5</v>
      </c>
      <c s="6" t="s">
        <v>5577</v>
      </c>
      <c s="36" t="s">
        <v>349</v>
      </c>
      <c s="37">
        <v>1</v>
      </c>
      <c s="36">
        <v>0</v>
      </c>
      <c s="36">
        <f>ROUND(G43*H43,6)</f>
      </c>
      <c r="L43" s="38">
        <v>0</v>
      </c>
      <c s="32">
        <f>ROUND(ROUND(L43,2)*ROUND(G43,3),2)</f>
      </c>
      <c s="36" t="s">
        <v>350</v>
      </c>
      <c>
        <f>(M43*21)/100</f>
      </c>
      <c t="s">
        <v>27</v>
      </c>
    </row>
    <row r="44" spans="1:5" ht="12.75">
      <c r="A44" s="35" t="s">
        <v>58</v>
      </c>
      <c r="E44" s="39" t="s">
        <v>5578</v>
      </c>
    </row>
    <row r="45" spans="1:5" ht="12.75">
      <c r="A45" s="35" t="s">
        <v>59</v>
      </c>
      <c r="E45" s="40" t="s">
        <v>5</v>
      </c>
    </row>
    <row r="46" spans="1:5" ht="12.75">
      <c r="A46" t="s">
        <v>60</v>
      </c>
      <c r="E46" s="39" t="s">
        <v>5</v>
      </c>
    </row>
    <row r="47" spans="1:16" ht="12.75">
      <c r="A47" t="s">
        <v>52</v>
      </c>
      <c s="34" t="s">
        <v>130</v>
      </c>
      <c s="34" t="s">
        <v>5579</v>
      </c>
      <c s="35" t="s">
        <v>5</v>
      </c>
      <c s="6" t="s">
        <v>5580</v>
      </c>
      <c s="36" t="s">
        <v>94</v>
      </c>
      <c s="37">
        <v>1</v>
      </c>
      <c s="36">
        <v>0</v>
      </c>
      <c s="36">
        <f>ROUND(G47*H47,6)</f>
      </c>
      <c r="L47" s="38">
        <v>0</v>
      </c>
      <c s="32">
        <f>ROUND(ROUND(L47,2)*ROUND(G47,3),2)</f>
      </c>
      <c s="36" t="s">
        <v>350</v>
      </c>
      <c>
        <f>(M47*21)/100</f>
      </c>
      <c t="s">
        <v>27</v>
      </c>
    </row>
    <row r="48" spans="1:5" ht="12.75">
      <c r="A48" s="35" t="s">
        <v>58</v>
      </c>
      <c r="E48" s="39" t="s">
        <v>5</v>
      </c>
    </row>
    <row r="49" spans="1:5" ht="25.5">
      <c r="A49" s="35" t="s">
        <v>59</v>
      </c>
      <c r="E49" s="40" t="s">
        <v>5581</v>
      </c>
    </row>
    <row r="50" spans="1:5" ht="51">
      <c r="A50" t="s">
        <v>60</v>
      </c>
      <c r="E50" s="39" t="s">
        <v>5582</v>
      </c>
    </row>
    <row r="51" spans="1:16" ht="12.75">
      <c r="A51" t="s">
        <v>52</v>
      </c>
      <c s="34" t="s">
        <v>134</v>
      </c>
      <c s="34" t="s">
        <v>5583</v>
      </c>
      <c s="35" t="s">
        <v>5</v>
      </c>
      <c s="6" t="s">
        <v>5584</v>
      </c>
      <c s="36" t="s">
        <v>94</v>
      </c>
      <c s="37">
        <v>1</v>
      </c>
      <c s="36">
        <v>0</v>
      </c>
      <c s="36">
        <f>ROUND(G51*H51,6)</f>
      </c>
      <c r="L51" s="38">
        <v>0</v>
      </c>
      <c s="32">
        <f>ROUND(ROUND(L51,2)*ROUND(G51,3),2)</f>
      </c>
      <c s="36" t="s">
        <v>350</v>
      </c>
      <c>
        <f>(M51*21)/100</f>
      </c>
      <c t="s">
        <v>27</v>
      </c>
    </row>
    <row r="52" spans="1:5" ht="12.75">
      <c r="A52" s="35" t="s">
        <v>58</v>
      </c>
      <c r="E52" s="39" t="s">
        <v>5</v>
      </c>
    </row>
    <row r="53" spans="1:5" ht="12.75">
      <c r="A53" s="35" t="s">
        <v>59</v>
      </c>
      <c r="E53" s="40" t="s">
        <v>5585</v>
      </c>
    </row>
    <row r="54" spans="1:5" ht="344.25">
      <c r="A54" t="s">
        <v>60</v>
      </c>
      <c r="E54" s="39" t="s">
        <v>5586</v>
      </c>
    </row>
    <row r="55" spans="1:16" ht="12.75">
      <c r="A55" t="s">
        <v>52</v>
      </c>
      <c s="34" t="s">
        <v>138</v>
      </c>
      <c s="34" t="s">
        <v>5587</v>
      </c>
      <c s="35" t="s">
        <v>5</v>
      </c>
      <c s="6" t="s">
        <v>5588</v>
      </c>
      <c s="36" t="s">
        <v>94</v>
      </c>
      <c s="37">
        <v>1</v>
      </c>
      <c s="36">
        <v>0</v>
      </c>
      <c s="36">
        <f>ROUND(G55*H55,6)</f>
      </c>
      <c r="L55" s="38">
        <v>0</v>
      </c>
      <c s="32">
        <f>ROUND(ROUND(L55,2)*ROUND(G55,3),2)</f>
      </c>
      <c s="36" t="s">
        <v>350</v>
      </c>
      <c>
        <f>(M55*21)/100</f>
      </c>
      <c t="s">
        <v>27</v>
      </c>
    </row>
    <row r="56" spans="1:5" ht="12.75">
      <c r="A56" s="35" t="s">
        <v>58</v>
      </c>
      <c r="E56" s="39" t="s">
        <v>5589</v>
      </c>
    </row>
    <row r="57" spans="1:5" ht="12.75">
      <c r="A57" s="35" t="s">
        <v>59</v>
      </c>
      <c r="E57" s="40" t="s">
        <v>5</v>
      </c>
    </row>
    <row r="58" spans="1:5" ht="12.75">
      <c r="A58" t="s">
        <v>60</v>
      </c>
      <c r="E58" s="39" t="s">
        <v>5</v>
      </c>
    </row>
    <row r="59" spans="1:16" ht="12.75">
      <c r="A59" t="s">
        <v>52</v>
      </c>
      <c s="34" t="s">
        <v>143</v>
      </c>
      <c s="34" t="s">
        <v>5590</v>
      </c>
      <c s="35" t="s">
        <v>5</v>
      </c>
      <c s="6" t="s">
        <v>5591</v>
      </c>
      <c s="36" t="s">
        <v>94</v>
      </c>
      <c s="37">
        <v>1</v>
      </c>
      <c s="36">
        <v>0</v>
      </c>
      <c s="36">
        <f>ROUND(G59*H59,6)</f>
      </c>
      <c r="L59" s="38">
        <v>0</v>
      </c>
      <c s="32">
        <f>ROUND(ROUND(L59,2)*ROUND(G59,3),2)</f>
      </c>
      <c s="36" t="s">
        <v>350</v>
      </c>
      <c>
        <f>(M59*21)/100</f>
      </c>
      <c t="s">
        <v>27</v>
      </c>
    </row>
    <row r="60" spans="1:5" ht="12.75">
      <c r="A60" s="35" t="s">
        <v>58</v>
      </c>
      <c r="E60" s="39" t="s">
        <v>5</v>
      </c>
    </row>
    <row r="61" spans="1:5" ht="12.75">
      <c r="A61" s="35" t="s">
        <v>59</v>
      </c>
      <c r="E61" s="40" t="s">
        <v>5</v>
      </c>
    </row>
    <row r="62" spans="1:5" ht="114.75">
      <c r="A62" t="s">
        <v>60</v>
      </c>
      <c r="E62" s="39" t="s">
        <v>5592</v>
      </c>
    </row>
    <row r="63" spans="1:16" ht="12.75">
      <c r="A63" t="s">
        <v>52</v>
      </c>
      <c s="34" t="s">
        <v>82</v>
      </c>
      <c s="34" t="s">
        <v>5593</v>
      </c>
      <c s="35" t="s">
        <v>5</v>
      </c>
      <c s="6" t="s">
        <v>5594</v>
      </c>
      <c s="36" t="s">
        <v>94</v>
      </c>
      <c s="37">
        <v>1</v>
      </c>
      <c s="36">
        <v>0</v>
      </c>
      <c s="36">
        <f>ROUND(G63*H63,6)</f>
      </c>
      <c r="L63" s="38">
        <v>0</v>
      </c>
      <c s="32">
        <f>ROUND(ROUND(L63,2)*ROUND(G63,3),2)</f>
      </c>
      <c s="36" t="s">
        <v>350</v>
      </c>
      <c>
        <f>(M63*21)/100</f>
      </c>
      <c t="s">
        <v>27</v>
      </c>
    </row>
    <row r="64" spans="1:5" ht="12.75">
      <c r="A64" s="35" t="s">
        <v>58</v>
      </c>
      <c r="E64" s="39" t="s">
        <v>5</v>
      </c>
    </row>
    <row r="65" spans="1:5" ht="25.5">
      <c r="A65" s="35" t="s">
        <v>59</v>
      </c>
      <c r="E65" s="40" t="s">
        <v>5595</v>
      </c>
    </row>
    <row r="66" spans="1:5" ht="63.75">
      <c r="A66" t="s">
        <v>60</v>
      </c>
      <c r="E66" s="39" t="s">
        <v>5596</v>
      </c>
    </row>
    <row r="67" spans="1:13" ht="12.75">
      <c r="A67" t="s">
        <v>49</v>
      </c>
      <c r="C67" s="31" t="s">
        <v>26</v>
      </c>
      <c r="E67" s="33" t="s">
        <v>5597</v>
      </c>
      <c r="J67" s="32">
        <f>0</f>
      </c>
      <c s="32">
        <f>0</f>
      </c>
      <c s="32">
        <f>0+L68+L72+L76+L80</f>
      </c>
      <c s="32">
        <f>0+M68+M72+M76+M80</f>
      </c>
    </row>
    <row r="68" spans="1:16" ht="12.75">
      <c r="A68" t="s">
        <v>52</v>
      </c>
      <c s="34" t="s">
        <v>147</v>
      </c>
      <c s="34" t="s">
        <v>5598</v>
      </c>
      <c s="35" t="s">
        <v>5</v>
      </c>
      <c s="6" t="s">
        <v>5599</v>
      </c>
      <c s="36" t="s">
        <v>94</v>
      </c>
      <c s="37">
        <v>1</v>
      </c>
      <c s="36">
        <v>0</v>
      </c>
      <c s="36">
        <f>ROUND(G68*H68,6)</f>
      </c>
      <c r="L68" s="38">
        <v>0</v>
      </c>
      <c s="32">
        <f>ROUND(ROUND(L68,2)*ROUND(G68,3),2)</f>
      </c>
      <c s="36" t="s">
        <v>350</v>
      </c>
      <c>
        <f>(M68*21)/100</f>
      </c>
      <c t="s">
        <v>27</v>
      </c>
    </row>
    <row r="69" spans="1:5" ht="12.75">
      <c r="A69" s="35" t="s">
        <v>58</v>
      </c>
      <c r="E69" s="39" t="s">
        <v>5600</v>
      </c>
    </row>
    <row r="70" spans="1:5" ht="12.75">
      <c r="A70" s="35" t="s">
        <v>59</v>
      </c>
      <c r="E70" s="40" t="s">
        <v>5601</v>
      </c>
    </row>
    <row r="71" spans="1:5" ht="51">
      <c r="A71" t="s">
        <v>60</v>
      </c>
      <c r="E71" s="39" t="s">
        <v>5602</v>
      </c>
    </row>
    <row r="72" spans="1:16" ht="12.75">
      <c r="A72" t="s">
        <v>52</v>
      </c>
      <c s="34" t="s">
        <v>151</v>
      </c>
      <c s="34" t="s">
        <v>5603</v>
      </c>
      <c s="35" t="s">
        <v>5</v>
      </c>
      <c s="6" t="s">
        <v>5604</v>
      </c>
      <c s="36" t="s">
        <v>94</v>
      </c>
      <c s="37">
        <v>30</v>
      </c>
      <c s="36">
        <v>0</v>
      </c>
      <c s="36">
        <f>ROUND(G72*H72,6)</f>
      </c>
      <c r="L72" s="38">
        <v>0</v>
      </c>
      <c s="32">
        <f>ROUND(ROUND(L72,2)*ROUND(G72,3),2)</f>
      </c>
      <c s="36" t="s">
        <v>350</v>
      </c>
      <c>
        <f>(M72*21)/100</f>
      </c>
      <c t="s">
        <v>27</v>
      </c>
    </row>
    <row r="73" spans="1:5" ht="12.75">
      <c r="A73" s="35" t="s">
        <v>58</v>
      </c>
      <c r="E73" s="39" t="s">
        <v>5605</v>
      </c>
    </row>
    <row r="74" spans="1:5" ht="12.75">
      <c r="A74" s="35" t="s">
        <v>59</v>
      </c>
      <c r="E74" s="40" t="s">
        <v>5606</v>
      </c>
    </row>
    <row r="75" spans="1:5" ht="25.5">
      <c r="A75" t="s">
        <v>60</v>
      </c>
      <c r="E75" s="39" t="s">
        <v>5607</v>
      </c>
    </row>
    <row r="76" spans="1:16" ht="12.75">
      <c r="A76" t="s">
        <v>52</v>
      </c>
      <c s="34" t="s">
        <v>155</v>
      </c>
      <c s="34" t="s">
        <v>5608</v>
      </c>
      <c s="35" t="s">
        <v>5</v>
      </c>
      <c s="6" t="s">
        <v>5609</v>
      </c>
      <c s="36" t="s">
        <v>94</v>
      </c>
      <c s="37">
        <v>1</v>
      </c>
      <c s="36">
        <v>0</v>
      </c>
      <c s="36">
        <f>ROUND(G76*H76,6)</f>
      </c>
      <c r="L76" s="38">
        <v>0</v>
      </c>
      <c s="32">
        <f>ROUND(ROUND(L76,2)*ROUND(G76,3),2)</f>
      </c>
      <c s="36" t="s">
        <v>350</v>
      </c>
      <c>
        <f>(M76*21)/100</f>
      </c>
      <c t="s">
        <v>27</v>
      </c>
    </row>
    <row r="77" spans="1:5" ht="12.75">
      <c r="A77" s="35" t="s">
        <v>58</v>
      </c>
      <c r="E77" s="39" t="s">
        <v>5610</v>
      </c>
    </row>
    <row r="78" spans="1:5" ht="12.75">
      <c r="A78" s="35" t="s">
        <v>59</v>
      </c>
      <c r="E78" s="40" t="s">
        <v>5601</v>
      </c>
    </row>
    <row r="79" spans="1:5" ht="51">
      <c r="A79" t="s">
        <v>60</v>
      </c>
      <c r="E79" s="39" t="s">
        <v>5611</v>
      </c>
    </row>
    <row r="80" spans="1:16" ht="12.75">
      <c r="A80" t="s">
        <v>52</v>
      </c>
      <c s="34" t="s">
        <v>77</v>
      </c>
      <c s="34" t="s">
        <v>5612</v>
      </c>
      <c s="35" t="s">
        <v>5</v>
      </c>
      <c s="6" t="s">
        <v>5613</v>
      </c>
      <c s="36" t="s">
        <v>94</v>
      </c>
      <c s="37">
        <v>1</v>
      </c>
      <c s="36">
        <v>0</v>
      </c>
      <c s="36">
        <f>ROUND(G80*H80,6)</f>
      </c>
      <c r="L80" s="38">
        <v>0</v>
      </c>
      <c s="32">
        <f>ROUND(ROUND(L80,2)*ROUND(G80,3),2)</f>
      </c>
      <c s="36" t="s">
        <v>350</v>
      </c>
      <c>
        <f>(M80*21)/100</f>
      </c>
      <c t="s">
        <v>27</v>
      </c>
    </row>
    <row r="81" spans="1:5" ht="25.5">
      <c r="A81" s="35" t="s">
        <v>58</v>
      </c>
      <c r="E81" s="39" t="s">
        <v>5614</v>
      </c>
    </row>
    <row r="82" spans="1:5" ht="12.75">
      <c r="A82" s="35" t="s">
        <v>59</v>
      </c>
      <c r="E82" s="40" t="s">
        <v>5601</v>
      </c>
    </row>
    <row r="83" spans="1:5" ht="51">
      <c r="A83" t="s">
        <v>60</v>
      </c>
      <c r="E83" s="39" t="s">
        <v>5615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8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COUNTIFS(L8:L1840,"=0",A8:A1840,"P")+COUNTIFS(L8:L1840,"",A8:A1840,"P")+SUM(Q8:Q1840)</f>
      </c>
    </row>
    <row r="8" spans="1:13" ht="12.75">
      <c r="A8" t="s">
        <v>44</v>
      </c>
      <c r="C8" s="28" t="s">
        <v>409</v>
      </c>
      <c r="E8" s="30" t="s">
        <v>408</v>
      </c>
      <c r="J8" s="29">
        <f>0+J9</f>
      </c>
      <c s="29">
        <f>0+K9</f>
      </c>
      <c s="29">
        <f>0+L9</f>
      </c>
      <c s="29">
        <f>0+M9</f>
      </c>
    </row>
    <row r="9" spans="1:13" ht="12.75">
      <c r="A9" t="s">
        <v>46</v>
      </c>
      <c r="C9" s="31" t="s">
        <v>410</v>
      </c>
      <c r="E9" s="33" t="s">
        <v>411</v>
      </c>
      <c r="J9" s="32">
        <f>0+J10+J23+J180</f>
      </c>
      <c s="32">
        <f>0+K10+K23+K180</f>
      </c>
      <c s="32">
        <f>0+L10+L23+L180</f>
      </c>
      <c s="32">
        <f>0+M10+M23+M180</f>
      </c>
    </row>
    <row r="10" spans="1:13" ht="12.75">
      <c r="A10" t="s">
        <v>49</v>
      </c>
      <c r="C10" s="31" t="s">
        <v>53</v>
      </c>
      <c r="E10" s="33" t="s">
        <v>412</v>
      </c>
      <c r="J10" s="32">
        <f>0</f>
      </c>
      <c s="32">
        <f>0</f>
      </c>
      <c s="32">
        <f>0+L11+L15+L19</f>
      </c>
      <c s="32">
        <f>0+M11+M15+M19</f>
      </c>
    </row>
    <row r="11" spans="1:16" ht="12.75">
      <c r="A11" t="s">
        <v>52</v>
      </c>
      <c s="34" t="s">
        <v>53</v>
      </c>
      <c s="34" t="s">
        <v>413</v>
      </c>
      <c s="35" t="s">
        <v>5</v>
      </c>
      <c s="6" t="s">
        <v>414</v>
      </c>
      <c s="36" t="s">
        <v>56</v>
      </c>
      <c s="37">
        <v>3.25</v>
      </c>
      <c s="36">
        <v>0</v>
      </c>
      <c s="36">
        <f>ROUND(G11*H11,6)</f>
      </c>
      <c r="L11" s="38">
        <v>0</v>
      </c>
      <c s="32">
        <f>ROUND(ROUND(L11,2)*ROUND(G11,3),2)</f>
      </c>
      <c s="36" t="s">
        <v>350</v>
      </c>
      <c>
        <f>(M11*21)/100</f>
      </c>
      <c t="s">
        <v>27</v>
      </c>
    </row>
    <row r="12" spans="1:5" ht="12.75">
      <c r="A12" s="35" t="s">
        <v>58</v>
      </c>
      <c r="E12" s="39" t="s">
        <v>5</v>
      </c>
    </row>
    <row r="13" spans="1:5" ht="38.25">
      <c r="A13" s="35" t="s">
        <v>59</v>
      </c>
      <c r="E13" s="40" t="s">
        <v>415</v>
      </c>
    </row>
    <row r="14" spans="1:5" ht="357">
      <c r="A14" t="s">
        <v>60</v>
      </c>
      <c r="E14" s="39" t="s">
        <v>416</v>
      </c>
    </row>
    <row r="15" spans="1:16" ht="12.75">
      <c r="A15" t="s">
        <v>52</v>
      </c>
      <c s="34" t="s">
        <v>27</v>
      </c>
      <c s="34" t="s">
        <v>417</v>
      </c>
      <c s="35" t="s">
        <v>5</v>
      </c>
      <c s="6" t="s">
        <v>418</v>
      </c>
      <c s="36" t="s">
        <v>56</v>
      </c>
      <c s="37">
        <v>0.65</v>
      </c>
      <c s="36">
        <v>0</v>
      </c>
      <c s="36">
        <f>ROUND(G15*H15,6)</f>
      </c>
      <c r="L15" s="38">
        <v>0</v>
      </c>
      <c s="32">
        <f>ROUND(ROUND(L15,2)*ROUND(G15,3),2)</f>
      </c>
      <c s="36" t="s">
        <v>350</v>
      </c>
      <c>
        <f>(M15*21)/100</f>
      </c>
      <c t="s">
        <v>27</v>
      </c>
    </row>
    <row r="16" spans="1:5" ht="12.75">
      <c r="A16" s="35" t="s">
        <v>58</v>
      </c>
      <c r="E16" s="39" t="s">
        <v>5</v>
      </c>
    </row>
    <row r="17" spans="1:5" ht="38.25">
      <c r="A17" s="35" t="s">
        <v>59</v>
      </c>
      <c r="E17" s="40" t="s">
        <v>419</v>
      </c>
    </row>
    <row r="18" spans="1:5" ht="293.25">
      <c r="A18" t="s">
        <v>60</v>
      </c>
      <c r="E18" s="39" t="s">
        <v>420</v>
      </c>
    </row>
    <row r="19" spans="1:16" ht="12.75">
      <c r="A19" t="s">
        <v>52</v>
      </c>
      <c s="34" t="s">
        <v>26</v>
      </c>
      <c s="34" t="s">
        <v>67</v>
      </c>
      <c s="35" t="s">
        <v>5</v>
      </c>
      <c s="6" t="s">
        <v>421</v>
      </c>
      <c s="36" t="s">
        <v>56</v>
      </c>
      <c s="37">
        <v>3.25</v>
      </c>
      <c s="36">
        <v>0</v>
      </c>
      <c s="36">
        <f>ROUND(G19*H19,6)</f>
      </c>
      <c r="L19" s="38">
        <v>0</v>
      </c>
      <c s="32">
        <f>ROUND(ROUND(L19,2)*ROUND(G19,3),2)</f>
      </c>
      <c s="36" t="s">
        <v>350</v>
      </c>
      <c>
        <f>(M19*21)/100</f>
      </c>
      <c t="s">
        <v>27</v>
      </c>
    </row>
    <row r="20" spans="1:5" ht="12.75">
      <c r="A20" s="35" t="s">
        <v>58</v>
      </c>
      <c r="E20" s="39" t="s">
        <v>5</v>
      </c>
    </row>
    <row r="21" spans="1:5" ht="38.25">
      <c r="A21" s="35" t="s">
        <v>59</v>
      </c>
      <c r="E21" s="40" t="s">
        <v>415</v>
      </c>
    </row>
    <row r="22" spans="1:5" ht="229.5">
      <c r="A22" t="s">
        <v>60</v>
      </c>
      <c r="E22" s="39" t="s">
        <v>422</v>
      </c>
    </row>
    <row r="23" spans="1:13" ht="12.75">
      <c r="A23" t="s">
        <v>49</v>
      </c>
      <c r="C23" s="31" t="s">
        <v>75</v>
      </c>
      <c r="E23" s="33" t="s">
        <v>76</v>
      </c>
      <c r="J23" s="32">
        <f>0</f>
      </c>
      <c s="32">
        <f>0</f>
      </c>
      <c s="32">
        <f>0+L24+L28+L32+L36+L40+L44+L48+L52+L56+L60+L64+L68+L72+L76+L80+L84+L88+L92+L96+L100+L104+L108+L112+L116+L120+L124+L128+L132+L136+L140+L144+L148+L152+L156+L160+L164+L168+L172+L176</f>
      </c>
      <c s="32">
        <f>0+M24+M28+M32+M36+M40+M44+M48+M52+M56+M60+M64+M68+M72+M76+M80+M84+M88+M92+M96+M100+M104+M108+M112+M116+M120+M124+M128+M132+M136+M140+M144+M148+M152+M156+M160+M164+M168+M172+M176</f>
      </c>
    </row>
    <row r="24" spans="1:16" ht="12.75">
      <c r="A24" t="s">
        <v>52</v>
      </c>
      <c s="34" t="s">
        <v>70</v>
      </c>
      <c s="34" t="s">
        <v>123</v>
      </c>
      <c s="35" t="s">
        <v>5</v>
      </c>
      <c s="6" t="s">
        <v>423</v>
      </c>
      <c s="36" t="s">
        <v>80</v>
      </c>
      <c s="37">
        <v>13</v>
      </c>
      <c s="36">
        <v>0</v>
      </c>
      <c s="36">
        <f>ROUND(G24*H24,6)</f>
      </c>
      <c r="L24" s="38">
        <v>0</v>
      </c>
      <c s="32">
        <f>ROUND(ROUND(L24,2)*ROUND(G24,3),2)</f>
      </c>
      <c s="36" t="s">
        <v>350</v>
      </c>
      <c>
        <f>(M24*21)/100</f>
      </c>
      <c t="s">
        <v>27</v>
      </c>
    </row>
    <row r="25" spans="1:5" ht="12.75">
      <c r="A25" s="35" t="s">
        <v>58</v>
      </c>
      <c r="E25" s="39" t="s">
        <v>5</v>
      </c>
    </row>
    <row r="26" spans="1:5" ht="12.75">
      <c r="A26" s="35" t="s">
        <v>59</v>
      </c>
      <c r="E26" s="40" t="s">
        <v>424</v>
      </c>
    </row>
    <row r="27" spans="1:5" ht="114.75">
      <c r="A27" t="s">
        <v>60</v>
      </c>
      <c r="E27" s="39" t="s">
        <v>425</v>
      </c>
    </row>
    <row r="28" spans="1:16" ht="12.75">
      <c r="A28" t="s">
        <v>52</v>
      </c>
      <c s="34" t="s">
        <v>110</v>
      </c>
      <c s="34" t="s">
        <v>426</v>
      </c>
      <c s="35" t="s">
        <v>5</v>
      </c>
      <c s="6" t="s">
        <v>427</v>
      </c>
      <c s="36" t="s">
        <v>80</v>
      </c>
      <c s="37">
        <v>14.3</v>
      </c>
      <c s="36">
        <v>0</v>
      </c>
      <c s="36">
        <f>ROUND(G28*H28,6)</f>
      </c>
      <c r="L28" s="38">
        <v>0</v>
      </c>
      <c s="32">
        <f>ROUND(ROUND(L28,2)*ROUND(G28,3),2)</f>
      </c>
      <c s="36" t="s">
        <v>350</v>
      </c>
      <c>
        <f>(M28*21)/100</f>
      </c>
      <c t="s">
        <v>27</v>
      </c>
    </row>
    <row r="29" spans="1:5" ht="12.75">
      <c r="A29" s="35" t="s">
        <v>58</v>
      </c>
      <c r="E29" s="39" t="s">
        <v>5</v>
      </c>
    </row>
    <row r="30" spans="1:5" ht="25.5">
      <c r="A30" s="35" t="s">
        <v>59</v>
      </c>
      <c r="E30" s="40" t="s">
        <v>428</v>
      </c>
    </row>
    <row r="31" spans="1:5" ht="153">
      <c r="A31" t="s">
        <v>60</v>
      </c>
      <c r="E31" s="39" t="s">
        <v>429</v>
      </c>
    </row>
    <row r="32" spans="1:16" ht="25.5">
      <c r="A32" t="s">
        <v>52</v>
      </c>
      <c s="34" t="s">
        <v>115</v>
      </c>
      <c s="34" t="s">
        <v>430</v>
      </c>
      <c s="35" t="s">
        <v>5</v>
      </c>
      <c s="6" t="s">
        <v>431</v>
      </c>
      <c s="36" t="s">
        <v>80</v>
      </c>
      <c s="37">
        <v>13</v>
      </c>
      <c s="36">
        <v>0</v>
      </c>
      <c s="36">
        <f>ROUND(G32*H32,6)</f>
      </c>
      <c r="L32" s="38">
        <v>0</v>
      </c>
      <c s="32">
        <f>ROUND(ROUND(L32,2)*ROUND(G32,3),2)</f>
      </c>
      <c s="36" t="s">
        <v>350</v>
      </c>
      <c>
        <f>(M32*21)/100</f>
      </c>
      <c t="s">
        <v>27</v>
      </c>
    </row>
    <row r="33" spans="1:5" ht="12.75">
      <c r="A33" s="35" t="s">
        <v>58</v>
      </c>
      <c r="E33" s="39" t="s">
        <v>5</v>
      </c>
    </row>
    <row r="34" spans="1:5" ht="12.75">
      <c r="A34" s="35" t="s">
        <v>59</v>
      </c>
      <c r="E34" s="40" t="s">
        <v>424</v>
      </c>
    </row>
    <row r="35" spans="1:5" ht="153">
      <c r="A35" t="s">
        <v>60</v>
      </c>
      <c r="E35" s="39" t="s">
        <v>429</v>
      </c>
    </row>
    <row r="36" spans="1:16" ht="12.75">
      <c r="A36" t="s">
        <v>52</v>
      </c>
      <c s="34" t="s">
        <v>75</v>
      </c>
      <c s="34" t="s">
        <v>432</v>
      </c>
      <c s="35" t="s">
        <v>5</v>
      </c>
      <c s="6" t="s">
        <v>433</v>
      </c>
      <c s="36" t="s">
        <v>85</v>
      </c>
      <c s="37">
        <v>5</v>
      </c>
      <c s="36">
        <v>0</v>
      </c>
      <c s="36">
        <f>ROUND(G36*H36,6)</f>
      </c>
      <c r="L36" s="38">
        <v>0</v>
      </c>
      <c s="32">
        <f>ROUND(ROUND(L36,2)*ROUND(G36,3),2)</f>
      </c>
      <c s="36" t="s">
        <v>350</v>
      </c>
      <c>
        <f>(M36*21)/100</f>
      </c>
      <c t="s">
        <v>27</v>
      </c>
    </row>
    <row r="37" spans="1:5" ht="12.75">
      <c r="A37" s="35" t="s">
        <v>58</v>
      </c>
      <c r="E37" s="39" t="s">
        <v>5</v>
      </c>
    </row>
    <row r="38" spans="1:5" ht="12.75">
      <c r="A38" s="35" t="s">
        <v>59</v>
      </c>
      <c r="E38" s="40" t="s">
        <v>5</v>
      </c>
    </row>
    <row r="39" spans="1:5" ht="76.5">
      <c r="A39" t="s">
        <v>60</v>
      </c>
      <c r="E39" s="39" t="s">
        <v>434</v>
      </c>
    </row>
    <row r="40" spans="1:16" ht="12.75">
      <c r="A40" t="s">
        <v>52</v>
      </c>
      <c s="34" t="s">
        <v>122</v>
      </c>
      <c s="34" t="s">
        <v>435</v>
      </c>
      <c s="35" t="s">
        <v>5</v>
      </c>
      <c s="6" t="s">
        <v>436</v>
      </c>
      <c s="36" t="s">
        <v>73</v>
      </c>
      <c s="37">
        <v>0.5</v>
      </c>
      <c s="36">
        <v>0</v>
      </c>
      <c s="36">
        <f>ROUND(G40*H40,6)</f>
      </c>
      <c r="L40" s="38">
        <v>0</v>
      </c>
      <c s="32">
        <f>ROUND(ROUND(L40,2)*ROUND(G40,3),2)</f>
      </c>
      <c s="36" t="s">
        <v>350</v>
      </c>
      <c>
        <f>(M40*21)/100</f>
      </c>
      <c t="s">
        <v>27</v>
      </c>
    </row>
    <row r="41" spans="1:5" ht="12.75">
      <c r="A41" s="35" t="s">
        <v>58</v>
      </c>
      <c r="E41" s="39" t="s">
        <v>5</v>
      </c>
    </row>
    <row r="42" spans="1:5" ht="12.75">
      <c r="A42" s="35" t="s">
        <v>59</v>
      </c>
      <c r="E42" s="40" t="s">
        <v>5</v>
      </c>
    </row>
    <row r="43" spans="1:5" ht="38.25">
      <c r="A43" t="s">
        <v>60</v>
      </c>
      <c r="E43" s="39" t="s">
        <v>142</v>
      </c>
    </row>
    <row r="44" spans="1:16" ht="25.5">
      <c r="A44" t="s">
        <v>52</v>
      </c>
      <c s="34" t="s">
        <v>126</v>
      </c>
      <c s="34" t="s">
        <v>144</v>
      </c>
      <c s="35" t="s">
        <v>5</v>
      </c>
      <c s="6" t="s">
        <v>145</v>
      </c>
      <c s="36" t="s">
        <v>85</v>
      </c>
      <c s="37">
        <v>10</v>
      </c>
      <c s="36">
        <v>0</v>
      </c>
      <c s="36">
        <f>ROUND(G44*H44,6)</f>
      </c>
      <c r="L44" s="38">
        <v>0</v>
      </c>
      <c s="32">
        <f>ROUND(ROUND(L44,2)*ROUND(G44,3),2)</f>
      </c>
      <c s="36" t="s">
        <v>350</v>
      </c>
      <c>
        <f>(M44*21)/100</f>
      </c>
      <c t="s">
        <v>27</v>
      </c>
    </row>
    <row r="45" spans="1:5" ht="12.75">
      <c r="A45" s="35" t="s">
        <v>58</v>
      </c>
      <c r="E45" s="39" t="s">
        <v>5</v>
      </c>
    </row>
    <row r="46" spans="1:5" ht="12.75">
      <c r="A46" s="35" t="s">
        <v>59</v>
      </c>
      <c r="E46" s="40" t="s">
        <v>5</v>
      </c>
    </row>
    <row r="47" spans="1:5" ht="38.25">
      <c r="A47" t="s">
        <v>60</v>
      </c>
      <c r="E47" s="39" t="s">
        <v>437</v>
      </c>
    </row>
    <row r="48" spans="1:16" ht="25.5">
      <c r="A48" t="s">
        <v>52</v>
      </c>
      <c s="34" t="s">
        <v>130</v>
      </c>
      <c s="34" t="s">
        <v>152</v>
      </c>
      <c s="35" t="s">
        <v>5</v>
      </c>
      <c s="6" t="s">
        <v>153</v>
      </c>
      <c s="36" t="s">
        <v>85</v>
      </c>
      <c s="37">
        <v>5</v>
      </c>
      <c s="36">
        <v>0</v>
      </c>
      <c s="36">
        <f>ROUND(G48*H48,6)</f>
      </c>
      <c r="L48" s="38">
        <v>0</v>
      </c>
      <c s="32">
        <f>ROUND(ROUND(L48,2)*ROUND(G48,3),2)</f>
      </c>
      <c s="36" t="s">
        <v>350</v>
      </c>
      <c>
        <f>(M48*21)/100</f>
      </c>
      <c t="s">
        <v>27</v>
      </c>
    </row>
    <row r="49" spans="1:5" ht="12.75">
      <c r="A49" s="35" t="s">
        <v>58</v>
      </c>
      <c r="E49" s="39" t="s">
        <v>5</v>
      </c>
    </row>
    <row r="50" spans="1:5" ht="12.75">
      <c r="A50" s="35" t="s">
        <v>59</v>
      </c>
      <c r="E50" s="40" t="s">
        <v>5</v>
      </c>
    </row>
    <row r="51" spans="1:5" ht="114.75">
      <c r="A51" t="s">
        <v>60</v>
      </c>
      <c r="E51" s="39" t="s">
        <v>425</v>
      </c>
    </row>
    <row r="52" spans="1:16" ht="12.75">
      <c r="A52" t="s">
        <v>52</v>
      </c>
      <c s="34" t="s">
        <v>134</v>
      </c>
      <c s="34" t="s">
        <v>156</v>
      </c>
      <c s="35" t="s">
        <v>5</v>
      </c>
      <c s="6" t="s">
        <v>157</v>
      </c>
      <c s="36" t="s">
        <v>80</v>
      </c>
      <c s="37">
        <v>14.3</v>
      </c>
      <c s="36">
        <v>0</v>
      </c>
      <c s="36">
        <f>ROUND(G52*H52,6)</f>
      </c>
      <c r="L52" s="38">
        <v>0</v>
      </c>
      <c s="32">
        <f>ROUND(ROUND(L52,2)*ROUND(G52,3),2)</f>
      </c>
      <c s="36" t="s">
        <v>350</v>
      </c>
      <c>
        <f>(M52*21)/100</f>
      </c>
      <c t="s">
        <v>27</v>
      </c>
    </row>
    <row r="53" spans="1:5" ht="12.75">
      <c r="A53" s="35" t="s">
        <v>58</v>
      </c>
      <c r="E53" s="39" t="s">
        <v>5</v>
      </c>
    </row>
    <row r="54" spans="1:5" ht="25.5">
      <c r="A54" s="35" t="s">
        <v>59</v>
      </c>
      <c r="E54" s="40" t="s">
        <v>428</v>
      </c>
    </row>
    <row r="55" spans="1:5" ht="127.5">
      <c r="A55" t="s">
        <v>60</v>
      </c>
      <c r="E55" s="39" t="s">
        <v>438</v>
      </c>
    </row>
    <row r="56" spans="1:16" ht="12.75">
      <c r="A56" t="s">
        <v>52</v>
      </c>
      <c s="34" t="s">
        <v>138</v>
      </c>
      <c s="34" t="s">
        <v>439</v>
      </c>
      <c s="35" t="s">
        <v>5</v>
      </c>
      <c s="6" t="s">
        <v>440</v>
      </c>
      <c s="36" t="s">
        <v>441</v>
      </c>
      <c s="37">
        <v>0.092</v>
      </c>
      <c s="36">
        <v>0</v>
      </c>
      <c s="36">
        <f>ROUND(G56*H56,6)</f>
      </c>
      <c r="L56" s="38">
        <v>0</v>
      </c>
      <c s="32">
        <f>ROUND(ROUND(L56,2)*ROUND(G56,3),2)</f>
      </c>
      <c s="36" t="s">
        <v>350</v>
      </c>
      <c>
        <f>(M56*21)/100</f>
      </c>
      <c t="s">
        <v>27</v>
      </c>
    </row>
    <row r="57" spans="1:5" ht="12.75">
      <c r="A57" s="35" t="s">
        <v>58</v>
      </c>
      <c r="E57" s="39" t="s">
        <v>5</v>
      </c>
    </row>
    <row r="58" spans="1:5" ht="25.5">
      <c r="A58" s="35" t="s">
        <v>59</v>
      </c>
      <c r="E58" s="40" t="s">
        <v>442</v>
      </c>
    </row>
    <row r="59" spans="1:5" ht="153">
      <c r="A59" t="s">
        <v>60</v>
      </c>
      <c r="E59" s="39" t="s">
        <v>443</v>
      </c>
    </row>
    <row r="60" spans="1:16" ht="25.5">
      <c r="A60" t="s">
        <v>52</v>
      </c>
      <c s="34" t="s">
        <v>143</v>
      </c>
      <c s="34" t="s">
        <v>444</v>
      </c>
      <c s="35" t="s">
        <v>5</v>
      </c>
      <c s="6" t="s">
        <v>445</v>
      </c>
      <c s="36" t="s">
        <v>80</v>
      </c>
      <c s="37">
        <v>92.4</v>
      </c>
      <c s="36">
        <v>0</v>
      </c>
      <c s="36">
        <f>ROUND(G60*H60,6)</f>
      </c>
      <c r="L60" s="38">
        <v>0</v>
      </c>
      <c s="32">
        <f>ROUND(ROUND(L60,2)*ROUND(G60,3),2)</f>
      </c>
      <c s="36" t="s">
        <v>350</v>
      </c>
      <c>
        <f>(M60*21)/100</f>
      </c>
      <c t="s">
        <v>27</v>
      </c>
    </row>
    <row r="61" spans="1:5" ht="12.75">
      <c r="A61" s="35" t="s">
        <v>58</v>
      </c>
      <c r="E61" s="39" t="s">
        <v>5</v>
      </c>
    </row>
    <row r="62" spans="1:5" ht="25.5">
      <c r="A62" s="35" t="s">
        <v>59</v>
      </c>
      <c r="E62" s="40" t="s">
        <v>446</v>
      </c>
    </row>
    <row r="63" spans="1:5" ht="114.75">
      <c r="A63" t="s">
        <v>60</v>
      </c>
      <c r="E63" s="39" t="s">
        <v>447</v>
      </c>
    </row>
    <row r="64" spans="1:16" ht="12.75">
      <c r="A64" t="s">
        <v>52</v>
      </c>
      <c s="34" t="s">
        <v>147</v>
      </c>
      <c s="34" t="s">
        <v>448</v>
      </c>
      <c s="35" t="s">
        <v>5</v>
      </c>
      <c s="6" t="s">
        <v>449</v>
      </c>
      <c s="36" t="s">
        <v>85</v>
      </c>
      <c s="37">
        <v>1</v>
      </c>
      <c s="36">
        <v>0</v>
      </c>
      <c s="36">
        <f>ROUND(G64*H64,6)</f>
      </c>
      <c r="L64" s="38">
        <v>0</v>
      </c>
      <c s="32">
        <f>ROUND(ROUND(L64,2)*ROUND(G64,3),2)</f>
      </c>
      <c s="36" t="s">
        <v>350</v>
      </c>
      <c>
        <f>(M64*21)/100</f>
      </c>
      <c t="s">
        <v>27</v>
      </c>
    </row>
    <row r="65" spans="1:5" ht="12.75">
      <c r="A65" s="35" t="s">
        <v>58</v>
      </c>
      <c r="E65" s="39" t="s">
        <v>5</v>
      </c>
    </row>
    <row r="66" spans="1:5" ht="12.75">
      <c r="A66" s="35" t="s">
        <v>59</v>
      </c>
      <c r="E66" s="40" t="s">
        <v>5</v>
      </c>
    </row>
    <row r="67" spans="1:5" ht="178.5">
      <c r="A67" t="s">
        <v>60</v>
      </c>
      <c r="E67" s="39" t="s">
        <v>450</v>
      </c>
    </row>
    <row r="68" spans="1:16" ht="12.75">
      <c r="A68" t="s">
        <v>52</v>
      </c>
      <c s="34" t="s">
        <v>151</v>
      </c>
      <c s="34" t="s">
        <v>451</v>
      </c>
      <c s="35" t="s">
        <v>5</v>
      </c>
      <c s="6" t="s">
        <v>452</v>
      </c>
      <c s="36" t="s">
        <v>85</v>
      </c>
      <c s="37">
        <v>1</v>
      </c>
      <c s="36">
        <v>0</v>
      </c>
      <c s="36">
        <f>ROUND(G68*H68,6)</f>
      </c>
      <c r="L68" s="38">
        <v>0</v>
      </c>
      <c s="32">
        <f>ROUND(ROUND(L68,2)*ROUND(G68,3),2)</f>
      </c>
      <c s="36" t="s">
        <v>350</v>
      </c>
      <c>
        <f>(M68*21)/100</f>
      </c>
      <c t="s">
        <v>27</v>
      </c>
    </row>
    <row r="69" spans="1:5" ht="12.75">
      <c r="A69" s="35" t="s">
        <v>58</v>
      </c>
      <c r="E69" s="39" t="s">
        <v>5</v>
      </c>
    </row>
    <row r="70" spans="1:5" ht="12.75">
      <c r="A70" s="35" t="s">
        <v>59</v>
      </c>
      <c r="E70" s="40" t="s">
        <v>5</v>
      </c>
    </row>
    <row r="71" spans="1:5" ht="127.5">
      <c r="A71" t="s">
        <v>60</v>
      </c>
      <c r="E71" s="39" t="s">
        <v>453</v>
      </c>
    </row>
    <row r="72" spans="1:16" ht="12.75">
      <c r="A72" t="s">
        <v>52</v>
      </c>
      <c s="34" t="s">
        <v>155</v>
      </c>
      <c s="34" t="s">
        <v>454</v>
      </c>
      <c s="35" t="s">
        <v>5</v>
      </c>
      <c s="6" t="s">
        <v>455</v>
      </c>
      <c s="36" t="s">
        <v>85</v>
      </c>
      <c s="37">
        <v>1</v>
      </c>
      <c s="36">
        <v>0</v>
      </c>
      <c s="36">
        <f>ROUND(G72*H72,6)</f>
      </c>
      <c r="L72" s="38">
        <v>0</v>
      </c>
      <c s="32">
        <f>ROUND(ROUND(L72,2)*ROUND(G72,3),2)</f>
      </c>
      <c s="36" t="s">
        <v>350</v>
      </c>
      <c>
        <f>(M72*21)/100</f>
      </c>
      <c t="s">
        <v>27</v>
      </c>
    </row>
    <row r="73" spans="1:5" ht="12.75">
      <c r="A73" s="35" t="s">
        <v>58</v>
      </c>
      <c r="E73" s="39" t="s">
        <v>5</v>
      </c>
    </row>
    <row r="74" spans="1:5" ht="12.75">
      <c r="A74" s="35" t="s">
        <v>59</v>
      </c>
      <c r="E74" s="40" t="s">
        <v>5</v>
      </c>
    </row>
    <row r="75" spans="1:5" ht="178.5">
      <c r="A75" t="s">
        <v>60</v>
      </c>
      <c r="E75" s="39" t="s">
        <v>450</v>
      </c>
    </row>
    <row r="76" spans="1:16" ht="12.75">
      <c r="A76" t="s">
        <v>52</v>
      </c>
      <c s="34" t="s">
        <v>77</v>
      </c>
      <c s="34" t="s">
        <v>456</v>
      </c>
      <c s="35" t="s">
        <v>5</v>
      </c>
      <c s="6" t="s">
        <v>457</v>
      </c>
      <c s="36" t="s">
        <v>85</v>
      </c>
      <c s="37">
        <v>1</v>
      </c>
      <c s="36">
        <v>0</v>
      </c>
      <c s="36">
        <f>ROUND(G76*H76,6)</f>
      </c>
      <c r="L76" s="38">
        <v>0</v>
      </c>
      <c s="32">
        <f>ROUND(ROUND(L76,2)*ROUND(G76,3),2)</f>
      </c>
      <c s="36" t="s">
        <v>350</v>
      </c>
      <c>
        <f>(M76*21)/100</f>
      </c>
      <c t="s">
        <v>27</v>
      </c>
    </row>
    <row r="77" spans="1:5" ht="12.75">
      <c r="A77" s="35" t="s">
        <v>58</v>
      </c>
      <c r="E77" s="39" t="s">
        <v>5</v>
      </c>
    </row>
    <row r="78" spans="1:5" ht="12.75">
      <c r="A78" s="35" t="s">
        <v>59</v>
      </c>
      <c r="E78" s="40" t="s">
        <v>5</v>
      </c>
    </row>
    <row r="79" spans="1:5" ht="127.5">
      <c r="A79" t="s">
        <v>60</v>
      </c>
      <c r="E79" s="39" t="s">
        <v>453</v>
      </c>
    </row>
    <row r="80" spans="1:16" ht="12.75">
      <c r="A80" t="s">
        <v>52</v>
      </c>
      <c s="34" t="s">
        <v>82</v>
      </c>
      <c s="34" t="s">
        <v>458</v>
      </c>
      <c s="35" t="s">
        <v>5</v>
      </c>
      <c s="6" t="s">
        <v>459</v>
      </c>
      <c s="36" t="s">
        <v>85</v>
      </c>
      <c s="37">
        <v>1</v>
      </c>
      <c s="36">
        <v>0</v>
      </c>
      <c s="36">
        <f>ROUND(G80*H80,6)</f>
      </c>
      <c r="L80" s="38">
        <v>0</v>
      </c>
      <c s="32">
        <f>ROUND(ROUND(L80,2)*ROUND(G80,3),2)</f>
      </c>
      <c s="36" t="s">
        <v>350</v>
      </c>
      <c>
        <f>(M80*21)/100</f>
      </c>
      <c t="s">
        <v>27</v>
      </c>
    </row>
    <row r="81" spans="1:5" ht="12.75">
      <c r="A81" s="35" t="s">
        <v>58</v>
      </c>
      <c r="E81" s="39" t="s">
        <v>5</v>
      </c>
    </row>
    <row r="82" spans="1:5" ht="12.75">
      <c r="A82" s="35" t="s">
        <v>59</v>
      </c>
      <c r="E82" s="40" t="s">
        <v>5</v>
      </c>
    </row>
    <row r="83" spans="1:5" ht="178.5">
      <c r="A83" t="s">
        <v>60</v>
      </c>
      <c r="E83" s="39" t="s">
        <v>450</v>
      </c>
    </row>
    <row r="84" spans="1:16" ht="12.75">
      <c r="A84" t="s">
        <v>52</v>
      </c>
      <c s="34" t="s">
        <v>87</v>
      </c>
      <c s="34" t="s">
        <v>460</v>
      </c>
      <c s="35" t="s">
        <v>5</v>
      </c>
      <c s="6" t="s">
        <v>461</v>
      </c>
      <c s="36" t="s">
        <v>85</v>
      </c>
      <c s="37">
        <v>1</v>
      </c>
      <c s="36">
        <v>0</v>
      </c>
      <c s="36">
        <f>ROUND(G84*H84,6)</f>
      </c>
      <c r="L84" s="38">
        <v>0</v>
      </c>
      <c s="32">
        <f>ROUND(ROUND(L84,2)*ROUND(G84,3),2)</f>
      </c>
      <c s="36" t="s">
        <v>350</v>
      </c>
      <c>
        <f>(M84*21)/100</f>
      </c>
      <c t="s">
        <v>27</v>
      </c>
    </row>
    <row r="85" spans="1:5" ht="12.75">
      <c r="A85" s="35" t="s">
        <v>58</v>
      </c>
      <c r="E85" s="39" t="s">
        <v>5</v>
      </c>
    </row>
    <row r="86" spans="1:5" ht="12.75">
      <c r="A86" s="35" t="s">
        <v>59</v>
      </c>
      <c r="E86" s="40" t="s">
        <v>5</v>
      </c>
    </row>
    <row r="87" spans="1:5" ht="127.5">
      <c r="A87" t="s">
        <v>60</v>
      </c>
      <c r="E87" s="39" t="s">
        <v>453</v>
      </c>
    </row>
    <row r="88" spans="1:16" ht="12.75">
      <c r="A88" t="s">
        <v>52</v>
      </c>
      <c s="34" t="s">
        <v>91</v>
      </c>
      <c s="34" t="s">
        <v>462</v>
      </c>
      <c s="35" t="s">
        <v>5</v>
      </c>
      <c s="6" t="s">
        <v>463</v>
      </c>
      <c s="36" t="s">
        <v>85</v>
      </c>
      <c s="37">
        <v>1</v>
      </c>
      <c s="36">
        <v>0</v>
      </c>
      <c s="36">
        <f>ROUND(G88*H88,6)</f>
      </c>
      <c r="L88" s="38">
        <v>0</v>
      </c>
      <c s="32">
        <f>ROUND(ROUND(L88,2)*ROUND(G88,3),2)</f>
      </c>
      <c s="36" t="s">
        <v>350</v>
      </c>
      <c>
        <f>(M88*21)/100</f>
      </c>
      <c t="s">
        <v>27</v>
      </c>
    </row>
    <row r="89" spans="1:5" ht="12.75">
      <c r="A89" s="35" t="s">
        <v>58</v>
      </c>
      <c r="E89" s="39" t="s">
        <v>5</v>
      </c>
    </row>
    <row r="90" spans="1:5" ht="12.75">
      <c r="A90" s="35" t="s">
        <v>59</v>
      </c>
      <c r="E90" s="40" t="s">
        <v>5</v>
      </c>
    </row>
    <row r="91" spans="1:5" ht="178.5">
      <c r="A91" t="s">
        <v>60</v>
      </c>
      <c r="E91" s="39" t="s">
        <v>450</v>
      </c>
    </row>
    <row r="92" spans="1:16" ht="12.75">
      <c r="A92" t="s">
        <v>52</v>
      </c>
      <c s="34" t="s">
        <v>96</v>
      </c>
      <c s="34" t="s">
        <v>464</v>
      </c>
      <c s="35" t="s">
        <v>5</v>
      </c>
      <c s="6" t="s">
        <v>465</v>
      </c>
      <c s="36" t="s">
        <v>85</v>
      </c>
      <c s="37">
        <v>1</v>
      </c>
      <c s="36">
        <v>0</v>
      </c>
      <c s="36">
        <f>ROUND(G92*H92,6)</f>
      </c>
      <c r="L92" s="38">
        <v>0</v>
      </c>
      <c s="32">
        <f>ROUND(ROUND(L92,2)*ROUND(G92,3),2)</f>
      </c>
      <c s="36" t="s">
        <v>350</v>
      </c>
      <c>
        <f>(M92*21)/100</f>
      </c>
      <c t="s">
        <v>27</v>
      </c>
    </row>
    <row r="93" spans="1:5" ht="12.75">
      <c r="A93" s="35" t="s">
        <v>58</v>
      </c>
      <c r="E93" s="39" t="s">
        <v>5</v>
      </c>
    </row>
    <row r="94" spans="1:5" ht="12.75">
      <c r="A94" s="35" t="s">
        <v>59</v>
      </c>
      <c r="E94" s="40" t="s">
        <v>5</v>
      </c>
    </row>
    <row r="95" spans="1:5" ht="127.5">
      <c r="A95" t="s">
        <v>60</v>
      </c>
      <c r="E95" s="39" t="s">
        <v>453</v>
      </c>
    </row>
    <row r="96" spans="1:16" ht="12.75">
      <c r="A96" t="s">
        <v>52</v>
      </c>
      <c s="34" t="s">
        <v>181</v>
      </c>
      <c s="34" t="s">
        <v>466</v>
      </c>
      <c s="35" t="s">
        <v>5</v>
      </c>
      <c s="6" t="s">
        <v>467</v>
      </c>
      <c s="36" t="s">
        <v>85</v>
      </c>
      <c s="37">
        <v>1</v>
      </c>
      <c s="36">
        <v>0</v>
      </c>
      <c s="36">
        <f>ROUND(G96*H96,6)</f>
      </c>
      <c r="L96" s="38">
        <v>0</v>
      </c>
      <c s="32">
        <f>ROUND(ROUND(L96,2)*ROUND(G96,3),2)</f>
      </c>
      <c s="36" t="s">
        <v>350</v>
      </c>
      <c>
        <f>(M96*21)/100</f>
      </c>
      <c t="s">
        <v>27</v>
      </c>
    </row>
    <row r="97" spans="1:5" ht="12.75">
      <c r="A97" s="35" t="s">
        <v>58</v>
      </c>
      <c r="E97" s="39" t="s">
        <v>5</v>
      </c>
    </row>
    <row r="98" spans="1:5" ht="12.75">
      <c r="A98" s="35" t="s">
        <v>59</v>
      </c>
      <c r="E98" s="40" t="s">
        <v>5</v>
      </c>
    </row>
    <row r="99" spans="1:5" ht="178.5">
      <c r="A99" t="s">
        <v>60</v>
      </c>
      <c r="E99" s="39" t="s">
        <v>450</v>
      </c>
    </row>
    <row r="100" spans="1:16" ht="12.75">
      <c r="A100" t="s">
        <v>52</v>
      </c>
      <c s="34" t="s">
        <v>186</v>
      </c>
      <c s="34" t="s">
        <v>468</v>
      </c>
      <c s="35" t="s">
        <v>5</v>
      </c>
      <c s="6" t="s">
        <v>469</v>
      </c>
      <c s="36" t="s">
        <v>85</v>
      </c>
      <c s="37">
        <v>1</v>
      </c>
      <c s="36">
        <v>0</v>
      </c>
      <c s="36">
        <f>ROUND(G100*H100,6)</f>
      </c>
      <c r="L100" s="38">
        <v>0</v>
      </c>
      <c s="32">
        <f>ROUND(ROUND(L100,2)*ROUND(G100,3),2)</f>
      </c>
      <c s="36" t="s">
        <v>350</v>
      </c>
      <c>
        <f>(M100*21)/100</f>
      </c>
      <c t="s">
        <v>27</v>
      </c>
    </row>
    <row r="101" spans="1:5" ht="12.75">
      <c r="A101" s="35" t="s">
        <v>58</v>
      </c>
      <c r="E101" s="39" t="s">
        <v>5</v>
      </c>
    </row>
    <row r="102" spans="1:5" ht="12.75">
      <c r="A102" s="35" t="s">
        <v>59</v>
      </c>
      <c r="E102" s="40" t="s">
        <v>5</v>
      </c>
    </row>
    <row r="103" spans="1:5" ht="127.5">
      <c r="A103" t="s">
        <v>60</v>
      </c>
      <c r="E103" s="39" t="s">
        <v>453</v>
      </c>
    </row>
    <row r="104" spans="1:16" ht="12.75">
      <c r="A104" t="s">
        <v>52</v>
      </c>
      <c s="34" t="s">
        <v>189</v>
      </c>
      <c s="34" t="s">
        <v>470</v>
      </c>
      <c s="35" t="s">
        <v>5</v>
      </c>
      <c s="6" t="s">
        <v>471</v>
      </c>
      <c s="36" t="s">
        <v>85</v>
      </c>
      <c s="37">
        <v>6</v>
      </c>
      <c s="36">
        <v>0</v>
      </c>
      <c s="36">
        <f>ROUND(G104*H104,6)</f>
      </c>
      <c r="L104" s="38">
        <v>0</v>
      </c>
      <c s="32">
        <f>ROUND(ROUND(L104,2)*ROUND(G104,3),2)</f>
      </c>
      <c s="36" t="s">
        <v>350</v>
      </c>
      <c>
        <f>(M104*21)/100</f>
      </c>
      <c t="s">
        <v>27</v>
      </c>
    </row>
    <row r="105" spans="1:5" ht="12.75">
      <c r="A105" s="35" t="s">
        <v>58</v>
      </c>
      <c r="E105" s="39" t="s">
        <v>5</v>
      </c>
    </row>
    <row r="106" spans="1:5" ht="12.75">
      <c r="A106" s="35" t="s">
        <v>59</v>
      </c>
      <c r="E106" s="40" t="s">
        <v>5</v>
      </c>
    </row>
    <row r="107" spans="1:5" ht="178.5">
      <c r="A107" t="s">
        <v>60</v>
      </c>
      <c r="E107" s="39" t="s">
        <v>450</v>
      </c>
    </row>
    <row r="108" spans="1:16" ht="12.75">
      <c r="A108" t="s">
        <v>52</v>
      </c>
      <c s="34" t="s">
        <v>193</v>
      </c>
      <c s="34" t="s">
        <v>472</v>
      </c>
      <c s="35" t="s">
        <v>5</v>
      </c>
      <c s="6" t="s">
        <v>473</v>
      </c>
      <c s="36" t="s">
        <v>85</v>
      </c>
      <c s="37">
        <v>6</v>
      </c>
      <c s="36">
        <v>0</v>
      </c>
      <c s="36">
        <f>ROUND(G108*H108,6)</f>
      </c>
      <c r="L108" s="38">
        <v>0</v>
      </c>
      <c s="32">
        <f>ROUND(ROUND(L108,2)*ROUND(G108,3),2)</f>
      </c>
      <c s="36" t="s">
        <v>350</v>
      </c>
      <c>
        <f>(M108*21)/100</f>
      </c>
      <c t="s">
        <v>27</v>
      </c>
    </row>
    <row r="109" spans="1:5" ht="12.75">
      <c r="A109" s="35" t="s">
        <v>58</v>
      </c>
      <c r="E109" s="39" t="s">
        <v>5</v>
      </c>
    </row>
    <row r="110" spans="1:5" ht="12.75">
      <c r="A110" s="35" t="s">
        <v>59</v>
      </c>
      <c r="E110" s="40" t="s">
        <v>5</v>
      </c>
    </row>
    <row r="111" spans="1:5" ht="127.5">
      <c r="A111" t="s">
        <v>60</v>
      </c>
      <c r="E111" s="39" t="s">
        <v>453</v>
      </c>
    </row>
    <row r="112" spans="1:16" ht="12.75">
      <c r="A112" t="s">
        <v>52</v>
      </c>
      <c s="34" t="s">
        <v>196</v>
      </c>
      <c s="34" t="s">
        <v>474</v>
      </c>
      <c s="35" t="s">
        <v>5</v>
      </c>
      <c s="6" t="s">
        <v>475</v>
      </c>
      <c s="36" t="s">
        <v>85</v>
      </c>
      <c s="37">
        <v>2</v>
      </c>
      <c s="36">
        <v>0</v>
      </c>
      <c s="36">
        <f>ROUND(G112*H112,6)</f>
      </c>
      <c r="L112" s="38">
        <v>0</v>
      </c>
      <c s="32">
        <f>ROUND(ROUND(L112,2)*ROUND(G112,3),2)</f>
      </c>
      <c s="36" t="s">
        <v>350</v>
      </c>
      <c>
        <f>(M112*21)/100</f>
      </c>
      <c t="s">
        <v>27</v>
      </c>
    </row>
    <row r="113" spans="1:5" ht="12.75">
      <c r="A113" s="35" t="s">
        <v>58</v>
      </c>
      <c r="E113" s="39" t="s">
        <v>5</v>
      </c>
    </row>
    <row r="114" spans="1:5" ht="12.75">
      <c r="A114" s="35" t="s">
        <v>59</v>
      </c>
      <c r="E114" s="40" t="s">
        <v>5</v>
      </c>
    </row>
    <row r="115" spans="1:5" ht="140.25">
      <c r="A115" t="s">
        <v>60</v>
      </c>
      <c r="E115" s="39" t="s">
        <v>476</v>
      </c>
    </row>
    <row r="116" spans="1:16" ht="12.75">
      <c r="A116" t="s">
        <v>52</v>
      </c>
      <c s="34" t="s">
        <v>200</v>
      </c>
      <c s="34" t="s">
        <v>477</v>
      </c>
      <c s="35" t="s">
        <v>5</v>
      </c>
      <c s="6" t="s">
        <v>478</v>
      </c>
      <c s="36" t="s">
        <v>85</v>
      </c>
      <c s="37">
        <v>2</v>
      </c>
      <c s="36">
        <v>0</v>
      </c>
      <c s="36">
        <f>ROUND(G116*H116,6)</f>
      </c>
      <c r="L116" s="38">
        <v>0</v>
      </c>
      <c s="32">
        <f>ROUND(ROUND(L116,2)*ROUND(G116,3),2)</f>
      </c>
      <c s="36" t="s">
        <v>350</v>
      </c>
      <c>
        <f>(M116*21)/100</f>
      </c>
      <c t="s">
        <v>27</v>
      </c>
    </row>
    <row r="117" spans="1:5" ht="12.75">
      <c r="A117" s="35" t="s">
        <v>58</v>
      </c>
      <c r="E117" s="39" t="s">
        <v>5</v>
      </c>
    </row>
    <row r="118" spans="1:5" ht="12.75">
      <c r="A118" s="35" t="s">
        <v>59</v>
      </c>
      <c r="E118" s="40" t="s">
        <v>5</v>
      </c>
    </row>
    <row r="119" spans="1:5" ht="140.25">
      <c r="A119" t="s">
        <v>60</v>
      </c>
      <c r="E119" s="39" t="s">
        <v>476</v>
      </c>
    </row>
    <row r="120" spans="1:16" ht="12.75">
      <c r="A120" t="s">
        <v>52</v>
      </c>
      <c s="34" t="s">
        <v>203</v>
      </c>
      <c s="34" t="s">
        <v>479</v>
      </c>
      <c s="35" t="s">
        <v>5</v>
      </c>
      <c s="6" t="s">
        <v>480</v>
      </c>
      <c s="36" t="s">
        <v>85</v>
      </c>
      <c s="37">
        <v>2</v>
      </c>
      <c s="36">
        <v>0</v>
      </c>
      <c s="36">
        <f>ROUND(G120*H120,6)</f>
      </c>
      <c r="L120" s="38">
        <v>0</v>
      </c>
      <c s="32">
        <f>ROUND(ROUND(L120,2)*ROUND(G120,3),2)</f>
      </c>
      <c s="36" t="s">
        <v>350</v>
      </c>
      <c>
        <f>(M120*21)/100</f>
      </c>
      <c t="s">
        <v>27</v>
      </c>
    </row>
    <row r="121" spans="1:5" ht="12.75">
      <c r="A121" s="35" t="s">
        <v>58</v>
      </c>
      <c r="E121" s="39" t="s">
        <v>5</v>
      </c>
    </row>
    <row r="122" spans="1:5" ht="12.75">
      <c r="A122" s="35" t="s">
        <v>59</v>
      </c>
      <c r="E122" s="40" t="s">
        <v>5</v>
      </c>
    </row>
    <row r="123" spans="1:5" ht="165.75">
      <c r="A123" t="s">
        <v>60</v>
      </c>
      <c r="E123" s="39" t="s">
        <v>481</v>
      </c>
    </row>
    <row r="124" spans="1:16" ht="12.75">
      <c r="A124" t="s">
        <v>52</v>
      </c>
      <c s="34" t="s">
        <v>207</v>
      </c>
      <c s="34" t="s">
        <v>482</v>
      </c>
      <c s="35" t="s">
        <v>5</v>
      </c>
      <c s="6" t="s">
        <v>483</v>
      </c>
      <c s="36" t="s">
        <v>85</v>
      </c>
      <c s="37">
        <v>2</v>
      </c>
      <c s="36">
        <v>0</v>
      </c>
      <c s="36">
        <f>ROUND(G124*H124,6)</f>
      </c>
      <c r="L124" s="38">
        <v>0</v>
      </c>
      <c s="32">
        <f>ROUND(ROUND(L124,2)*ROUND(G124,3),2)</f>
      </c>
      <c s="36" t="s">
        <v>350</v>
      </c>
      <c>
        <f>(M124*21)/100</f>
      </c>
      <c t="s">
        <v>27</v>
      </c>
    </row>
    <row r="125" spans="1:5" ht="12.75">
      <c r="A125" s="35" t="s">
        <v>58</v>
      </c>
      <c r="E125" s="39" t="s">
        <v>5</v>
      </c>
    </row>
    <row r="126" spans="1:5" ht="12.75">
      <c r="A126" s="35" t="s">
        <v>59</v>
      </c>
      <c r="E126" s="40" t="s">
        <v>5</v>
      </c>
    </row>
    <row r="127" spans="1:5" ht="127.5">
      <c r="A127" t="s">
        <v>60</v>
      </c>
      <c r="E127" s="39" t="s">
        <v>453</v>
      </c>
    </row>
    <row r="128" spans="1:16" ht="12.75">
      <c r="A128" t="s">
        <v>52</v>
      </c>
      <c s="34" t="s">
        <v>159</v>
      </c>
      <c s="34" t="s">
        <v>484</v>
      </c>
      <c s="35" t="s">
        <v>5</v>
      </c>
      <c s="6" t="s">
        <v>485</v>
      </c>
      <c s="36" t="s">
        <v>85</v>
      </c>
      <c s="37">
        <v>2</v>
      </c>
      <c s="36">
        <v>0</v>
      </c>
      <c s="36">
        <f>ROUND(G128*H128,6)</f>
      </c>
      <c r="L128" s="38">
        <v>0</v>
      </c>
      <c s="32">
        <f>ROUND(ROUND(L128,2)*ROUND(G128,3),2)</f>
      </c>
      <c s="36" t="s">
        <v>350</v>
      </c>
      <c>
        <f>(M128*21)/100</f>
      </c>
      <c t="s">
        <v>27</v>
      </c>
    </row>
    <row r="129" spans="1:5" ht="12.75">
      <c r="A129" s="35" t="s">
        <v>58</v>
      </c>
      <c r="E129" s="39" t="s">
        <v>5</v>
      </c>
    </row>
    <row r="130" spans="1:5" ht="12.75">
      <c r="A130" s="35" t="s">
        <v>59</v>
      </c>
      <c r="E130" s="40" t="s">
        <v>5</v>
      </c>
    </row>
    <row r="131" spans="1:5" ht="165.75">
      <c r="A131" t="s">
        <v>60</v>
      </c>
      <c r="E131" s="39" t="s">
        <v>481</v>
      </c>
    </row>
    <row r="132" spans="1:16" ht="12.75">
      <c r="A132" t="s">
        <v>52</v>
      </c>
      <c s="34" t="s">
        <v>210</v>
      </c>
      <c s="34" t="s">
        <v>486</v>
      </c>
      <c s="35" t="s">
        <v>5</v>
      </c>
      <c s="6" t="s">
        <v>487</v>
      </c>
      <c s="36" t="s">
        <v>85</v>
      </c>
      <c s="37">
        <v>2</v>
      </c>
      <c s="36">
        <v>0</v>
      </c>
      <c s="36">
        <f>ROUND(G132*H132,6)</f>
      </c>
      <c r="L132" s="38">
        <v>0</v>
      </c>
      <c s="32">
        <f>ROUND(ROUND(L132,2)*ROUND(G132,3),2)</f>
      </c>
      <c s="36" t="s">
        <v>350</v>
      </c>
      <c>
        <f>(M132*21)/100</f>
      </c>
      <c t="s">
        <v>27</v>
      </c>
    </row>
    <row r="133" spans="1:5" ht="12.75">
      <c r="A133" s="35" t="s">
        <v>58</v>
      </c>
      <c r="E133" s="39" t="s">
        <v>5</v>
      </c>
    </row>
    <row r="134" spans="1:5" ht="12.75">
      <c r="A134" s="35" t="s">
        <v>59</v>
      </c>
      <c r="E134" s="40" t="s">
        <v>5</v>
      </c>
    </row>
    <row r="135" spans="1:5" ht="127.5">
      <c r="A135" t="s">
        <v>60</v>
      </c>
      <c r="E135" s="39" t="s">
        <v>453</v>
      </c>
    </row>
    <row r="136" spans="1:16" ht="12.75">
      <c r="A136" t="s">
        <v>52</v>
      </c>
      <c s="34" t="s">
        <v>215</v>
      </c>
      <c s="34" t="s">
        <v>164</v>
      </c>
      <c s="35" t="s">
        <v>5</v>
      </c>
      <c s="6" t="s">
        <v>488</v>
      </c>
      <c s="36" t="s">
        <v>85</v>
      </c>
      <c s="37">
        <v>2</v>
      </c>
      <c s="36">
        <v>0</v>
      </c>
      <c s="36">
        <f>ROUND(G136*H136,6)</f>
      </c>
      <c r="L136" s="38">
        <v>0</v>
      </c>
      <c s="32">
        <f>ROUND(ROUND(L136,2)*ROUND(G136,3),2)</f>
      </c>
      <c s="36" t="s">
        <v>350</v>
      </c>
      <c>
        <f>(M136*21)/100</f>
      </c>
      <c t="s">
        <v>27</v>
      </c>
    </row>
    <row r="137" spans="1:5" ht="12.75">
      <c r="A137" s="35" t="s">
        <v>58</v>
      </c>
      <c r="E137" s="39" t="s">
        <v>5</v>
      </c>
    </row>
    <row r="138" spans="1:5" ht="12.75">
      <c r="A138" s="35" t="s">
        <v>59</v>
      </c>
      <c r="E138" s="40" t="s">
        <v>5</v>
      </c>
    </row>
    <row r="139" spans="1:5" ht="165.75">
      <c r="A139" t="s">
        <v>60</v>
      </c>
      <c r="E139" s="39" t="s">
        <v>481</v>
      </c>
    </row>
    <row r="140" spans="1:16" ht="12.75">
      <c r="A140" t="s">
        <v>52</v>
      </c>
      <c s="34" t="s">
        <v>219</v>
      </c>
      <c s="34" t="s">
        <v>168</v>
      </c>
      <c s="35" t="s">
        <v>5</v>
      </c>
      <c s="6" t="s">
        <v>169</v>
      </c>
      <c s="36" t="s">
        <v>85</v>
      </c>
      <c s="37">
        <v>2</v>
      </c>
      <c s="36">
        <v>0</v>
      </c>
      <c s="36">
        <f>ROUND(G140*H140,6)</f>
      </c>
      <c r="L140" s="38">
        <v>0</v>
      </c>
      <c s="32">
        <f>ROUND(ROUND(L140,2)*ROUND(G140,3),2)</f>
      </c>
      <c s="36" t="s">
        <v>350</v>
      </c>
      <c>
        <f>(M140*21)/100</f>
      </c>
      <c t="s">
        <v>27</v>
      </c>
    </row>
    <row r="141" spans="1:5" ht="12.75">
      <c r="A141" s="35" t="s">
        <v>58</v>
      </c>
      <c r="E141" s="39" t="s">
        <v>5</v>
      </c>
    </row>
    <row r="142" spans="1:5" ht="12.75">
      <c r="A142" s="35" t="s">
        <v>59</v>
      </c>
      <c r="E142" s="40" t="s">
        <v>5</v>
      </c>
    </row>
    <row r="143" spans="1:5" ht="127.5">
      <c r="A143" t="s">
        <v>60</v>
      </c>
      <c r="E143" s="39" t="s">
        <v>453</v>
      </c>
    </row>
    <row r="144" spans="1:16" ht="12.75">
      <c r="A144" t="s">
        <v>52</v>
      </c>
      <c s="34" t="s">
        <v>224</v>
      </c>
      <c s="34" t="s">
        <v>489</v>
      </c>
      <c s="35" t="s">
        <v>5</v>
      </c>
      <c s="6" t="s">
        <v>490</v>
      </c>
      <c s="36" t="s">
        <v>85</v>
      </c>
      <c s="37">
        <v>6</v>
      </c>
      <c s="36">
        <v>0</v>
      </c>
      <c s="36">
        <f>ROUND(G144*H144,6)</f>
      </c>
      <c r="L144" s="38">
        <v>0</v>
      </c>
      <c s="32">
        <f>ROUND(ROUND(L144,2)*ROUND(G144,3),2)</f>
      </c>
      <c s="36" t="s">
        <v>350</v>
      </c>
      <c>
        <f>(M144*21)/100</f>
      </c>
      <c t="s">
        <v>27</v>
      </c>
    </row>
    <row r="145" spans="1:5" ht="12.75">
      <c r="A145" s="35" t="s">
        <v>58</v>
      </c>
      <c r="E145" s="39" t="s">
        <v>5</v>
      </c>
    </row>
    <row r="146" spans="1:5" ht="12.75">
      <c r="A146" s="35" t="s">
        <v>59</v>
      </c>
      <c r="E146" s="40" t="s">
        <v>5</v>
      </c>
    </row>
    <row r="147" spans="1:5" ht="127.5">
      <c r="A147" t="s">
        <v>60</v>
      </c>
      <c r="E147" s="39" t="s">
        <v>491</v>
      </c>
    </row>
    <row r="148" spans="1:16" ht="12.75">
      <c r="A148" t="s">
        <v>52</v>
      </c>
      <c s="34" t="s">
        <v>228</v>
      </c>
      <c s="34" t="s">
        <v>492</v>
      </c>
      <c s="35" t="s">
        <v>5</v>
      </c>
      <c s="6" t="s">
        <v>493</v>
      </c>
      <c s="36" t="s">
        <v>184</v>
      </c>
      <c s="37">
        <v>0.22</v>
      </c>
      <c s="36">
        <v>0</v>
      </c>
      <c s="36">
        <f>ROUND(G148*H148,6)</f>
      </c>
      <c r="L148" s="38">
        <v>0</v>
      </c>
      <c s="32">
        <f>ROUND(ROUND(L148,2)*ROUND(G148,3),2)</f>
      </c>
      <c s="36" t="s">
        <v>350</v>
      </c>
      <c>
        <f>(M148*21)/100</f>
      </c>
      <c t="s">
        <v>27</v>
      </c>
    </row>
    <row r="149" spans="1:5" ht="12.75">
      <c r="A149" s="35" t="s">
        <v>58</v>
      </c>
      <c r="E149" s="39" t="s">
        <v>5</v>
      </c>
    </row>
    <row r="150" spans="1:5" ht="38.25">
      <c r="A150" s="35" t="s">
        <v>59</v>
      </c>
      <c r="E150" s="40" t="s">
        <v>494</v>
      </c>
    </row>
    <row r="151" spans="1:5" ht="140.25">
      <c r="A151" t="s">
        <v>60</v>
      </c>
      <c r="E151" s="39" t="s">
        <v>495</v>
      </c>
    </row>
    <row r="152" spans="1:16" ht="12.75">
      <c r="A152" t="s">
        <v>52</v>
      </c>
      <c s="34" t="s">
        <v>232</v>
      </c>
      <c s="34" t="s">
        <v>496</v>
      </c>
      <c s="35" t="s">
        <v>5</v>
      </c>
      <c s="6" t="s">
        <v>497</v>
      </c>
      <c s="36" t="s">
        <v>80</v>
      </c>
      <c s="37">
        <v>11</v>
      </c>
      <c s="36">
        <v>0</v>
      </c>
      <c s="36">
        <f>ROUND(G152*H152,6)</f>
      </c>
      <c r="L152" s="38">
        <v>0</v>
      </c>
      <c s="32">
        <f>ROUND(ROUND(L152,2)*ROUND(G152,3),2)</f>
      </c>
      <c s="36" t="s">
        <v>350</v>
      </c>
      <c>
        <f>(M152*21)/100</f>
      </c>
      <c t="s">
        <v>27</v>
      </c>
    </row>
    <row r="153" spans="1:5" ht="12.75">
      <c r="A153" s="35" t="s">
        <v>58</v>
      </c>
      <c r="E153" s="39" t="s">
        <v>5</v>
      </c>
    </row>
    <row r="154" spans="1:5" ht="25.5">
      <c r="A154" s="35" t="s">
        <v>59</v>
      </c>
      <c r="E154" s="40" t="s">
        <v>498</v>
      </c>
    </row>
    <row r="155" spans="1:5" ht="102">
      <c r="A155" t="s">
        <v>60</v>
      </c>
      <c r="E155" s="39" t="s">
        <v>499</v>
      </c>
    </row>
    <row r="156" spans="1:16" ht="12.75">
      <c r="A156" t="s">
        <v>52</v>
      </c>
      <c s="34" t="s">
        <v>236</v>
      </c>
      <c s="34" t="s">
        <v>500</v>
      </c>
      <c s="35" t="s">
        <v>5</v>
      </c>
      <c s="6" t="s">
        <v>501</v>
      </c>
      <c s="36" t="s">
        <v>85</v>
      </c>
      <c s="37">
        <v>3</v>
      </c>
      <c s="36">
        <v>0</v>
      </c>
      <c s="36">
        <f>ROUND(G156*H156,6)</f>
      </c>
      <c r="L156" s="38">
        <v>0</v>
      </c>
      <c s="32">
        <f>ROUND(ROUND(L156,2)*ROUND(G156,3),2)</f>
      </c>
      <c s="36" t="s">
        <v>350</v>
      </c>
      <c>
        <f>(M156*21)/100</f>
      </c>
      <c t="s">
        <v>27</v>
      </c>
    </row>
    <row r="157" spans="1:5" ht="12.75">
      <c r="A157" s="35" t="s">
        <v>58</v>
      </c>
      <c r="E157" s="39" t="s">
        <v>5</v>
      </c>
    </row>
    <row r="158" spans="1:5" ht="12.75">
      <c r="A158" s="35" t="s">
        <v>59</v>
      </c>
      <c r="E158" s="40" t="s">
        <v>5</v>
      </c>
    </row>
    <row r="159" spans="1:5" ht="114.75">
      <c r="A159" t="s">
        <v>60</v>
      </c>
      <c r="E159" s="39" t="s">
        <v>502</v>
      </c>
    </row>
    <row r="160" spans="1:16" ht="12.75">
      <c r="A160" t="s">
        <v>52</v>
      </c>
      <c s="34" t="s">
        <v>240</v>
      </c>
      <c s="34" t="s">
        <v>503</v>
      </c>
      <c s="35" t="s">
        <v>5</v>
      </c>
      <c s="6" t="s">
        <v>504</v>
      </c>
      <c s="36" t="s">
        <v>85</v>
      </c>
      <c s="37">
        <v>3</v>
      </c>
      <c s="36">
        <v>0</v>
      </c>
      <c s="36">
        <f>ROUND(G160*H160,6)</f>
      </c>
      <c r="L160" s="38">
        <v>0</v>
      </c>
      <c s="32">
        <f>ROUND(ROUND(L160,2)*ROUND(G160,3),2)</f>
      </c>
      <c s="36" t="s">
        <v>350</v>
      </c>
      <c>
        <f>(M160*21)/100</f>
      </c>
      <c t="s">
        <v>27</v>
      </c>
    </row>
    <row r="161" spans="1:5" ht="12.75">
      <c r="A161" s="35" t="s">
        <v>58</v>
      </c>
      <c r="E161" s="39" t="s">
        <v>5</v>
      </c>
    </row>
    <row r="162" spans="1:5" ht="12.75">
      <c r="A162" s="35" t="s">
        <v>59</v>
      </c>
      <c r="E162" s="40" t="s">
        <v>5</v>
      </c>
    </row>
    <row r="163" spans="1:5" ht="140.25">
      <c r="A163" t="s">
        <v>60</v>
      </c>
      <c r="E163" s="39" t="s">
        <v>505</v>
      </c>
    </row>
    <row r="164" spans="1:16" ht="12.75">
      <c r="A164" t="s">
        <v>52</v>
      </c>
      <c s="34" t="s">
        <v>255</v>
      </c>
      <c s="34" t="s">
        <v>506</v>
      </c>
      <c s="35" t="s">
        <v>5</v>
      </c>
      <c s="6" t="s">
        <v>507</v>
      </c>
      <c s="36" t="s">
        <v>94</v>
      </c>
      <c s="37">
        <v>0.15</v>
      </c>
      <c s="36">
        <v>0</v>
      </c>
      <c s="36">
        <f>ROUND(G164*H164,6)</f>
      </c>
      <c r="L164" s="38">
        <v>0</v>
      </c>
      <c s="32">
        <f>ROUND(ROUND(L164,2)*ROUND(G164,3),2)</f>
      </c>
      <c s="36" t="s">
        <v>350</v>
      </c>
      <c>
        <f>(M164*21)/100</f>
      </c>
      <c t="s">
        <v>27</v>
      </c>
    </row>
    <row r="165" spans="1:5" ht="12.75">
      <c r="A165" s="35" t="s">
        <v>58</v>
      </c>
      <c r="E165" s="39" t="s">
        <v>5</v>
      </c>
    </row>
    <row r="166" spans="1:5" ht="12.75">
      <c r="A166" s="35" t="s">
        <v>59</v>
      </c>
      <c r="E166" s="40" t="s">
        <v>5</v>
      </c>
    </row>
    <row r="167" spans="1:5" ht="140.25">
      <c r="A167" t="s">
        <v>60</v>
      </c>
      <c r="E167" s="39" t="s">
        <v>508</v>
      </c>
    </row>
    <row r="168" spans="1:16" ht="12.75">
      <c r="A168" t="s">
        <v>52</v>
      </c>
      <c s="34" t="s">
        <v>259</v>
      </c>
      <c s="34" t="s">
        <v>509</v>
      </c>
      <c s="35" t="s">
        <v>5</v>
      </c>
      <c s="6" t="s">
        <v>510</v>
      </c>
      <c s="36" t="s">
        <v>310</v>
      </c>
      <c s="37">
        <v>40</v>
      </c>
      <c s="36">
        <v>0</v>
      </c>
      <c s="36">
        <f>ROUND(G168*H168,6)</f>
      </c>
      <c r="L168" s="38">
        <v>0</v>
      </c>
      <c s="32">
        <f>ROUND(ROUND(L168,2)*ROUND(G168,3),2)</f>
      </c>
      <c s="36" t="s">
        <v>350</v>
      </c>
      <c>
        <f>(M168*21)/100</f>
      </c>
      <c t="s">
        <v>27</v>
      </c>
    </row>
    <row r="169" spans="1:5" ht="12.75">
      <c r="A169" s="35" t="s">
        <v>58</v>
      </c>
      <c r="E169" s="39" t="s">
        <v>5</v>
      </c>
    </row>
    <row r="170" spans="1:5" ht="12.75">
      <c r="A170" s="35" t="s">
        <v>59</v>
      </c>
      <c r="E170" s="40" t="s">
        <v>5</v>
      </c>
    </row>
    <row r="171" spans="1:5" ht="89.25">
      <c r="A171" t="s">
        <v>60</v>
      </c>
      <c r="E171" s="39" t="s">
        <v>511</v>
      </c>
    </row>
    <row r="172" spans="1:16" ht="12.75">
      <c r="A172" t="s">
        <v>52</v>
      </c>
      <c s="34" t="s">
        <v>263</v>
      </c>
      <c s="34" t="s">
        <v>512</v>
      </c>
      <c s="35" t="s">
        <v>5</v>
      </c>
      <c s="6" t="s">
        <v>513</v>
      </c>
      <c s="36" t="s">
        <v>514</v>
      </c>
      <c s="37">
        <v>1</v>
      </c>
      <c s="36">
        <v>0</v>
      </c>
      <c s="36">
        <f>ROUND(G172*H172,6)</f>
      </c>
      <c r="L172" s="38">
        <v>0</v>
      </c>
      <c s="32">
        <f>ROUND(ROUND(L172,2)*ROUND(G172,3),2)</f>
      </c>
      <c s="36" t="s">
        <v>350</v>
      </c>
      <c>
        <f>(M172*21)/100</f>
      </c>
      <c t="s">
        <v>27</v>
      </c>
    </row>
    <row r="173" spans="1:5" ht="12.75">
      <c r="A173" s="35" t="s">
        <v>58</v>
      </c>
      <c r="E173" s="39" t="s">
        <v>5</v>
      </c>
    </row>
    <row r="174" spans="1:5" ht="12.75">
      <c r="A174" s="35" t="s">
        <v>59</v>
      </c>
      <c r="E174" s="40" t="s">
        <v>5</v>
      </c>
    </row>
    <row r="175" spans="1:5" ht="153">
      <c r="A175" t="s">
        <v>60</v>
      </c>
      <c r="E175" s="39" t="s">
        <v>515</v>
      </c>
    </row>
    <row r="176" spans="1:16" ht="12.75">
      <c r="A176" t="s">
        <v>52</v>
      </c>
      <c s="34" t="s">
        <v>267</v>
      </c>
      <c s="34" t="s">
        <v>516</v>
      </c>
      <c s="35" t="s">
        <v>5</v>
      </c>
      <c s="6" t="s">
        <v>517</v>
      </c>
      <c s="36" t="s">
        <v>80</v>
      </c>
      <c s="37">
        <v>84</v>
      </c>
      <c s="36">
        <v>0</v>
      </c>
      <c s="36">
        <f>ROUND(G176*H176,6)</f>
      </c>
      <c r="L176" s="38">
        <v>0</v>
      </c>
      <c s="32">
        <f>ROUND(ROUND(L176,2)*ROUND(G176,3),2)</f>
      </c>
      <c s="36" t="s">
        <v>350</v>
      </c>
      <c>
        <f>(M176*21)/100</f>
      </c>
      <c t="s">
        <v>27</v>
      </c>
    </row>
    <row r="177" spans="1:5" ht="12.75">
      <c r="A177" s="35" t="s">
        <v>58</v>
      </c>
      <c r="E177" s="39" t="s">
        <v>5</v>
      </c>
    </row>
    <row r="178" spans="1:5" ht="12.75">
      <c r="A178" s="35" t="s">
        <v>59</v>
      </c>
      <c r="E178" s="40" t="s">
        <v>518</v>
      </c>
    </row>
    <row r="179" spans="1:5" ht="114.75">
      <c r="A179" t="s">
        <v>60</v>
      </c>
      <c r="E179" s="39" t="s">
        <v>519</v>
      </c>
    </row>
    <row r="180" spans="1:13" ht="12.75">
      <c r="A180" t="s">
        <v>49</v>
      </c>
      <c r="C180" s="31" t="s">
        <v>367</v>
      </c>
      <c r="E180" s="33" t="s">
        <v>520</v>
      </c>
      <c r="J180" s="32">
        <f>0</f>
      </c>
      <c s="32">
        <f>0</f>
      </c>
      <c s="32">
        <f>0+L181+L185+L189</f>
      </c>
      <c s="32">
        <f>0+M181+M185+M189</f>
      </c>
    </row>
    <row r="181" spans="1:16" ht="25.5">
      <c r="A181" t="s">
        <v>52</v>
      </c>
      <c s="34" t="s">
        <v>244</v>
      </c>
      <c s="34" t="s">
        <v>521</v>
      </c>
      <c s="35" t="s">
        <v>522</v>
      </c>
      <c s="6" t="s">
        <v>523</v>
      </c>
      <c s="36" t="s">
        <v>373</v>
      </c>
      <c s="37">
        <v>0.02</v>
      </c>
      <c s="36">
        <v>0</v>
      </c>
      <c s="36">
        <f>ROUND(G181*H181,6)</f>
      </c>
      <c r="L181" s="38">
        <v>0</v>
      </c>
      <c s="32">
        <f>ROUND(ROUND(L181,2)*ROUND(G181,3),2)</f>
      </c>
      <c s="36" t="s">
        <v>350</v>
      </c>
      <c>
        <f>(M181*21)/100</f>
      </c>
      <c t="s">
        <v>27</v>
      </c>
    </row>
    <row r="182" spans="1:5" ht="12.75">
      <c r="A182" s="35" t="s">
        <v>58</v>
      </c>
      <c r="E182" s="39" t="s">
        <v>374</v>
      </c>
    </row>
    <row r="183" spans="1:5" ht="12.75">
      <c r="A183" s="35" t="s">
        <v>59</v>
      </c>
      <c r="E183" s="40" t="s">
        <v>5</v>
      </c>
    </row>
    <row r="184" spans="1:5" ht="165.75">
      <c r="A184" t="s">
        <v>60</v>
      </c>
      <c r="E184" s="39" t="s">
        <v>524</v>
      </c>
    </row>
    <row r="185" spans="1:16" ht="38.25">
      <c r="A185" t="s">
        <v>52</v>
      </c>
      <c s="34" t="s">
        <v>247</v>
      </c>
      <c s="34" t="s">
        <v>525</v>
      </c>
      <c s="35" t="s">
        <v>526</v>
      </c>
      <c s="6" t="s">
        <v>527</v>
      </c>
      <c s="36" t="s">
        <v>373</v>
      </c>
      <c s="37">
        <v>0.1</v>
      </c>
      <c s="36">
        <v>0</v>
      </c>
      <c s="36">
        <f>ROUND(G185*H185,6)</f>
      </c>
      <c r="L185" s="38">
        <v>0</v>
      </c>
      <c s="32">
        <f>ROUND(ROUND(L185,2)*ROUND(G185,3),2)</f>
      </c>
      <c s="36" t="s">
        <v>350</v>
      </c>
      <c>
        <f>(M185*21)/100</f>
      </c>
      <c t="s">
        <v>27</v>
      </c>
    </row>
    <row r="186" spans="1:5" ht="25.5">
      <c r="A186" s="35" t="s">
        <v>58</v>
      </c>
      <c r="E186" s="39" t="s">
        <v>528</v>
      </c>
    </row>
    <row r="187" spans="1:5" ht="12.75">
      <c r="A187" s="35" t="s">
        <v>59</v>
      </c>
      <c r="E187" s="40" t="s">
        <v>5</v>
      </c>
    </row>
    <row r="188" spans="1:5" ht="165.75">
      <c r="A188" t="s">
        <v>60</v>
      </c>
      <c r="E188" s="39" t="s">
        <v>524</v>
      </c>
    </row>
    <row r="189" spans="1:16" ht="25.5">
      <c r="A189" t="s">
        <v>52</v>
      </c>
      <c s="34" t="s">
        <v>251</v>
      </c>
      <c s="34" t="s">
        <v>389</v>
      </c>
      <c s="35" t="s">
        <v>390</v>
      </c>
      <c s="6" t="s">
        <v>391</v>
      </c>
      <c s="36" t="s">
        <v>373</v>
      </c>
      <c s="37">
        <v>0.02</v>
      </c>
      <c s="36">
        <v>0</v>
      </c>
      <c s="36">
        <f>ROUND(G189*H189,6)</f>
      </c>
      <c r="L189" s="38">
        <v>0</v>
      </c>
      <c s="32">
        <f>ROUND(ROUND(L189,2)*ROUND(G189,3),2)</f>
      </c>
      <c s="36" t="s">
        <v>350</v>
      </c>
      <c>
        <f>(M189*21)/100</f>
      </c>
      <c t="s">
        <v>27</v>
      </c>
    </row>
    <row r="190" spans="1:5" ht="12.75">
      <c r="A190" s="35" t="s">
        <v>58</v>
      </c>
      <c r="E190" s="39" t="s">
        <v>374</v>
      </c>
    </row>
    <row r="191" spans="1:5" ht="12.75">
      <c r="A191" s="35" t="s">
        <v>59</v>
      </c>
      <c r="E191" s="40" t="s">
        <v>5</v>
      </c>
    </row>
    <row r="192" spans="1:5" ht="165.75">
      <c r="A192" t="s">
        <v>60</v>
      </c>
      <c r="E192" s="39" t="s">
        <v>524</v>
      </c>
    </row>
    <row r="193" spans="1:13" ht="12.75">
      <c r="A193" t="s">
        <v>46</v>
      </c>
      <c r="C193" s="31" t="s">
        <v>529</v>
      </c>
      <c r="E193" s="33" t="s">
        <v>530</v>
      </c>
      <c r="J193" s="32">
        <f>0+J194+J199+J284</f>
      </c>
      <c s="32">
        <f>0+K194+K199+K284</f>
      </c>
      <c s="32">
        <f>0+L194+L199+L284</f>
      </c>
      <c s="32">
        <f>0+M194+M199+M284</f>
      </c>
    </row>
    <row r="194" spans="1:13" ht="12.75">
      <c r="A194" t="s">
        <v>49</v>
      </c>
      <c r="C194" s="31" t="s">
        <v>53</v>
      </c>
      <c r="E194" s="33" t="s">
        <v>412</v>
      </c>
      <c r="J194" s="32">
        <f>0</f>
      </c>
      <c s="32">
        <f>0</f>
      </c>
      <c s="32">
        <f>0+L195</f>
      </c>
      <c s="32">
        <f>0+M195</f>
      </c>
    </row>
    <row r="195" spans="1:16" ht="12.75">
      <c r="A195" t="s">
        <v>52</v>
      </c>
      <c s="34" t="s">
        <v>53</v>
      </c>
      <c s="34" t="s">
        <v>531</v>
      </c>
      <c s="35" t="s">
        <v>5</v>
      </c>
      <c s="6" t="s">
        <v>532</v>
      </c>
      <c s="36" t="s">
        <v>56</v>
      </c>
      <c s="37">
        <v>96.3</v>
      </c>
      <c s="36">
        <v>0</v>
      </c>
      <c s="36">
        <f>ROUND(G195*H195,6)</f>
      </c>
      <c r="L195" s="38">
        <v>0</v>
      </c>
      <c s="32">
        <f>ROUND(ROUND(L195,2)*ROUND(G195,3),2)</f>
      </c>
      <c s="36" t="s">
        <v>350</v>
      </c>
      <c>
        <f>(M195*21)/100</f>
      </c>
      <c t="s">
        <v>27</v>
      </c>
    </row>
    <row r="196" spans="1:5" ht="12.75">
      <c r="A196" s="35" t="s">
        <v>58</v>
      </c>
      <c r="E196" s="39" t="s">
        <v>5</v>
      </c>
    </row>
    <row r="197" spans="1:5" ht="204">
      <c r="A197" s="35" t="s">
        <v>59</v>
      </c>
      <c r="E197" s="40" t="s">
        <v>533</v>
      </c>
    </row>
    <row r="198" spans="1:5" ht="357">
      <c r="A198" t="s">
        <v>60</v>
      </c>
      <c r="E198" s="39" t="s">
        <v>534</v>
      </c>
    </row>
    <row r="199" spans="1:13" ht="12.75">
      <c r="A199" t="s">
        <v>49</v>
      </c>
      <c r="C199" s="31" t="s">
        <v>75</v>
      </c>
      <c r="E199" s="33" t="s">
        <v>76</v>
      </c>
      <c r="J199" s="32">
        <f>0</f>
      </c>
      <c s="32">
        <f>0</f>
      </c>
      <c s="32">
        <f>0+L200+L204+L208+L212+L216+L220+L224+L228+L232+L236+L240+L244+L248+L252+L256+L260+L264+L268+L272+L276+L280</f>
      </c>
      <c s="32">
        <f>0+M200+M204+M208+M212+M216+M220+M224+M228+M232+M236+M240+M244+M248+M252+M256+M260+M264+M268+M272+M276+M280</f>
      </c>
    </row>
    <row r="200" spans="1:16" ht="12.75">
      <c r="A200" t="s">
        <v>52</v>
      </c>
      <c s="34" t="s">
        <v>27</v>
      </c>
      <c s="34" t="s">
        <v>123</v>
      </c>
      <c s="35" t="s">
        <v>5</v>
      </c>
      <c s="6" t="s">
        <v>423</v>
      </c>
      <c s="36" t="s">
        <v>80</v>
      </c>
      <c s="37">
        <v>285</v>
      </c>
      <c s="36">
        <v>0</v>
      </c>
      <c s="36">
        <f>ROUND(G200*H200,6)</f>
      </c>
      <c r="L200" s="38">
        <v>0</v>
      </c>
      <c s="32">
        <f>ROUND(ROUND(L200,2)*ROUND(G200,3),2)</f>
      </c>
      <c s="36" t="s">
        <v>350</v>
      </c>
      <c>
        <f>(M200*21)/100</f>
      </c>
      <c t="s">
        <v>27</v>
      </c>
    </row>
    <row r="201" spans="1:5" ht="12.75">
      <c r="A201" s="35" t="s">
        <v>58</v>
      </c>
      <c r="E201" s="39" t="s">
        <v>5</v>
      </c>
    </row>
    <row r="202" spans="1:5" ht="51">
      <c r="A202" s="35" t="s">
        <v>59</v>
      </c>
      <c r="E202" s="40" t="s">
        <v>535</v>
      </c>
    </row>
    <row r="203" spans="1:5" ht="114.75">
      <c r="A203" t="s">
        <v>60</v>
      </c>
      <c r="E203" s="39" t="s">
        <v>425</v>
      </c>
    </row>
    <row r="204" spans="1:16" ht="12.75">
      <c r="A204" t="s">
        <v>52</v>
      </c>
      <c s="34" t="s">
        <v>26</v>
      </c>
      <c s="34" t="s">
        <v>536</v>
      </c>
      <c s="35" t="s">
        <v>5</v>
      </c>
      <c s="6" t="s">
        <v>537</v>
      </c>
      <c s="36" t="s">
        <v>80</v>
      </c>
      <c s="37">
        <v>400</v>
      </c>
      <c s="36">
        <v>0</v>
      </c>
      <c s="36">
        <f>ROUND(G204*H204,6)</f>
      </c>
      <c r="L204" s="38">
        <v>0</v>
      </c>
      <c s="32">
        <f>ROUND(ROUND(L204,2)*ROUND(G204,3),2)</f>
      </c>
      <c s="36" t="s">
        <v>350</v>
      </c>
      <c>
        <f>(M204*21)/100</f>
      </c>
      <c t="s">
        <v>27</v>
      </c>
    </row>
    <row r="205" spans="1:5" ht="12.75">
      <c r="A205" s="35" t="s">
        <v>58</v>
      </c>
      <c r="E205" s="39" t="s">
        <v>5</v>
      </c>
    </row>
    <row r="206" spans="1:5" ht="38.25">
      <c r="A206" s="35" t="s">
        <v>59</v>
      </c>
      <c r="E206" s="40" t="s">
        <v>538</v>
      </c>
    </row>
    <row r="207" spans="1:5" ht="102">
      <c r="A207" t="s">
        <v>60</v>
      </c>
      <c r="E207" s="39" t="s">
        <v>539</v>
      </c>
    </row>
    <row r="208" spans="1:16" ht="25.5">
      <c r="A208" t="s">
        <v>52</v>
      </c>
      <c s="34" t="s">
        <v>70</v>
      </c>
      <c s="34" t="s">
        <v>430</v>
      </c>
      <c s="35" t="s">
        <v>5</v>
      </c>
      <c s="6" t="s">
        <v>431</v>
      </c>
      <c s="36" t="s">
        <v>80</v>
      </c>
      <c s="37">
        <v>285</v>
      </c>
      <c s="36">
        <v>0</v>
      </c>
      <c s="36">
        <f>ROUND(G208*H208,6)</f>
      </c>
      <c r="L208" s="38">
        <v>0</v>
      </c>
      <c s="32">
        <f>ROUND(ROUND(L208,2)*ROUND(G208,3),2)</f>
      </c>
      <c s="36" t="s">
        <v>350</v>
      </c>
      <c>
        <f>(M208*21)/100</f>
      </c>
      <c t="s">
        <v>27</v>
      </c>
    </row>
    <row r="209" spans="1:5" ht="12.75">
      <c r="A209" s="35" t="s">
        <v>58</v>
      </c>
      <c r="E209" s="39" t="s">
        <v>5</v>
      </c>
    </row>
    <row r="210" spans="1:5" ht="51">
      <c r="A210" s="35" t="s">
        <v>59</v>
      </c>
      <c r="E210" s="40" t="s">
        <v>535</v>
      </c>
    </row>
    <row r="211" spans="1:5" ht="153">
      <c r="A211" t="s">
        <v>60</v>
      </c>
      <c r="E211" s="39" t="s">
        <v>429</v>
      </c>
    </row>
    <row r="212" spans="1:16" ht="12.75">
      <c r="A212" t="s">
        <v>52</v>
      </c>
      <c s="34" t="s">
        <v>110</v>
      </c>
      <c s="34" t="s">
        <v>540</v>
      </c>
      <c s="35" t="s">
        <v>5</v>
      </c>
      <c s="6" t="s">
        <v>541</v>
      </c>
      <c s="36" t="s">
        <v>85</v>
      </c>
      <c s="37">
        <v>4</v>
      </c>
      <c s="36">
        <v>0</v>
      </c>
      <c s="36">
        <f>ROUND(G212*H212,6)</f>
      </c>
      <c r="L212" s="38">
        <v>0</v>
      </c>
      <c s="32">
        <f>ROUND(ROUND(L212,2)*ROUND(G212,3),2)</f>
      </c>
      <c s="36" t="s">
        <v>350</v>
      </c>
      <c>
        <f>(M212*21)/100</f>
      </c>
      <c t="s">
        <v>27</v>
      </c>
    </row>
    <row r="213" spans="1:5" ht="12.75">
      <c r="A213" s="35" t="s">
        <v>58</v>
      </c>
      <c r="E213" s="39" t="s">
        <v>5</v>
      </c>
    </row>
    <row r="214" spans="1:5" ht="76.5">
      <c r="A214" s="35" t="s">
        <v>59</v>
      </c>
      <c r="E214" s="40" t="s">
        <v>542</v>
      </c>
    </row>
    <row r="215" spans="1:5" ht="178.5">
      <c r="A215" t="s">
        <v>60</v>
      </c>
      <c r="E215" s="39" t="s">
        <v>450</v>
      </c>
    </row>
    <row r="216" spans="1:16" ht="12.75">
      <c r="A216" t="s">
        <v>52</v>
      </c>
      <c s="34" t="s">
        <v>115</v>
      </c>
      <c s="34" t="s">
        <v>458</v>
      </c>
      <c s="35" t="s">
        <v>5</v>
      </c>
      <c s="6" t="s">
        <v>459</v>
      </c>
      <c s="36" t="s">
        <v>85</v>
      </c>
      <c s="37">
        <v>2</v>
      </c>
      <c s="36">
        <v>0</v>
      </c>
      <c s="36">
        <f>ROUND(G216*H216,6)</f>
      </c>
      <c r="L216" s="38">
        <v>0</v>
      </c>
      <c s="32">
        <f>ROUND(ROUND(L216,2)*ROUND(G216,3),2)</f>
      </c>
      <c s="36" t="s">
        <v>350</v>
      </c>
      <c>
        <f>(M216*21)/100</f>
      </c>
      <c t="s">
        <v>27</v>
      </c>
    </row>
    <row r="217" spans="1:5" ht="12.75">
      <c r="A217" s="35" t="s">
        <v>58</v>
      </c>
      <c r="E217" s="39" t="s">
        <v>5</v>
      </c>
    </row>
    <row r="218" spans="1:5" ht="76.5">
      <c r="A218" s="35" t="s">
        <v>59</v>
      </c>
      <c r="E218" s="40" t="s">
        <v>543</v>
      </c>
    </row>
    <row r="219" spans="1:5" ht="178.5">
      <c r="A219" t="s">
        <v>60</v>
      </c>
      <c r="E219" s="39" t="s">
        <v>450</v>
      </c>
    </row>
    <row r="220" spans="1:16" ht="12.75">
      <c r="A220" t="s">
        <v>52</v>
      </c>
      <c s="34" t="s">
        <v>75</v>
      </c>
      <c s="34" t="s">
        <v>460</v>
      </c>
      <c s="35" t="s">
        <v>5</v>
      </c>
      <c s="6" t="s">
        <v>461</v>
      </c>
      <c s="36" t="s">
        <v>85</v>
      </c>
      <c s="37">
        <v>2</v>
      </c>
      <c s="36">
        <v>0</v>
      </c>
      <c s="36">
        <f>ROUND(G220*H220,6)</f>
      </c>
      <c r="L220" s="38">
        <v>0</v>
      </c>
      <c s="32">
        <f>ROUND(ROUND(L220,2)*ROUND(G220,3),2)</f>
      </c>
      <c s="36" t="s">
        <v>350</v>
      </c>
      <c>
        <f>(M220*21)/100</f>
      </c>
      <c t="s">
        <v>27</v>
      </c>
    </row>
    <row r="221" spans="1:5" ht="12.75">
      <c r="A221" s="35" t="s">
        <v>58</v>
      </c>
      <c r="E221" s="39" t="s">
        <v>5</v>
      </c>
    </row>
    <row r="222" spans="1:5" ht="76.5">
      <c r="A222" s="35" t="s">
        <v>59</v>
      </c>
      <c r="E222" s="40" t="s">
        <v>543</v>
      </c>
    </row>
    <row r="223" spans="1:5" ht="127.5">
      <c r="A223" t="s">
        <v>60</v>
      </c>
      <c r="E223" s="39" t="s">
        <v>453</v>
      </c>
    </row>
    <row r="224" spans="1:16" ht="12.75">
      <c r="A224" t="s">
        <v>52</v>
      </c>
      <c s="34" t="s">
        <v>122</v>
      </c>
      <c s="34" t="s">
        <v>544</v>
      </c>
      <c s="35" t="s">
        <v>5</v>
      </c>
      <c s="6" t="s">
        <v>545</v>
      </c>
      <c s="36" t="s">
        <v>184</v>
      </c>
      <c s="37">
        <v>0.08</v>
      </c>
      <c s="36">
        <v>0</v>
      </c>
      <c s="36">
        <f>ROUND(G224*H224,6)</f>
      </c>
      <c r="L224" s="38">
        <v>0</v>
      </c>
      <c s="32">
        <f>ROUND(ROUND(L224,2)*ROUND(G224,3),2)</f>
      </c>
      <c s="36" t="s">
        <v>350</v>
      </c>
      <c>
        <f>(M224*21)/100</f>
      </c>
      <c t="s">
        <v>27</v>
      </c>
    </row>
    <row r="225" spans="1:5" ht="12.75">
      <c r="A225" s="35" t="s">
        <v>58</v>
      </c>
      <c r="E225" s="39" t="s">
        <v>5</v>
      </c>
    </row>
    <row r="226" spans="1:5" ht="51">
      <c r="A226" s="35" t="s">
        <v>59</v>
      </c>
      <c r="E226" s="40" t="s">
        <v>546</v>
      </c>
    </row>
    <row r="227" spans="1:5" ht="102">
      <c r="A227" t="s">
        <v>60</v>
      </c>
      <c r="E227" s="39" t="s">
        <v>547</v>
      </c>
    </row>
    <row r="228" spans="1:16" ht="25.5">
      <c r="A228" t="s">
        <v>52</v>
      </c>
      <c s="34" t="s">
        <v>126</v>
      </c>
      <c s="34" t="s">
        <v>548</v>
      </c>
      <c s="35" t="s">
        <v>5</v>
      </c>
      <c s="6" t="s">
        <v>549</v>
      </c>
      <c s="36" t="s">
        <v>85</v>
      </c>
      <c s="37">
        <v>1</v>
      </c>
      <c s="36">
        <v>0</v>
      </c>
      <c s="36">
        <f>ROUND(G228*H228,6)</f>
      </c>
      <c r="L228" s="38">
        <v>0</v>
      </c>
      <c s="32">
        <f>ROUND(ROUND(L228,2)*ROUND(G228,3),2)</f>
      </c>
      <c s="36" t="s">
        <v>350</v>
      </c>
      <c>
        <f>(M228*21)/100</f>
      </c>
      <c t="s">
        <v>27</v>
      </c>
    </row>
    <row r="229" spans="1:5" ht="12.75">
      <c r="A229" s="35" t="s">
        <v>58</v>
      </c>
      <c r="E229" s="39" t="s">
        <v>5</v>
      </c>
    </row>
    <row r="230" spans="1:5" ht="12.75">
      <c r="A230" s="35" t="s">
        <v>59</v>
      </c>
      <c r="E230" s="40" t="s">
        <v>5</v>
      </c>
    </row>
    <row r="231" spans="1:5" ht="191.25">
      <c r="A231" t="s">
        <v>60</v>
      </c>
      <c r="E231" s="39" t="s">
        <v>550</v>
      </c>
    </row>
    <row r="232" spans="1:16" ht="12.75">
      <c r="A232" t="s">
        <v>52</v>
      </c>
      <c s="34" t="s">
        <v>130</v>
      </c>
      <c s="34" t="s">
        <v>551</v>
      </c>
      <c s="35" t="s">
        <v>5</v>
      </c>
      <c s="6" t="s">
        <v>552</v>
      </c>
      <c s="36" t="s">
        <v>85</v>
      </c>
      <c s="37">
        <v>2</v>
      </c>
      <c s="36">
        <v>0</v>
      </c>
      <c s="36">
        <f>ROUND(G232*H232,6)</f>
      </c>
      <c r="L232" s="38">
        <v>0</v>
      </c>
      <c s="32">
        <f>ROUND(ROUND(L232,2)*ROUND(G232,3),2)</f>
      </c>
      <c s="36" t="s">
        <v>350</v>
      </c>
      <c>
        <f>(M232*21)/100</f>
      </c>
      <c t="s">
        <v>27</v>
      </c>
    </row>
    <row r="233" spans="1:5" ht="12.75">
      <c r="A233" s="35" t="s">
        <v>58</v>
      </c>
      <c r="E233" s="39" t="s">
        <v>5</v>
      </c>
    </row>
    <row r="234" spans="1:5" ht="76.5">
      <c r="A234" s="35" t="s">
        <v>59</v>
      </c>
      <c r="E234" s="40" t="s">
        <v>543</v>
      </c>
    </row>
    <row r="235" spans="1:5" ht="140.25">
      <c r="A235" t="s">
        <v>60</v>
      </c>
      <c r="E235" s="39" t="s">
        <v>505</v>
      </c>
    </row>
    <row r="236" spans="1:16" ht="12.75">
      <c r="A236" t="s">
        <v>52</v>
      </c>
      <c s="34" t="s">
        <v>134</v>
      </c>
      <c s="34" t="s">
        <v>553</v>
      </c>
      <c s="35" t="s">
        <v>5</v>
      </c>
      <c s="6" t="s">
        <v>554</v>
      </c>
      <c s="36" t="s">
        <v>85</v>
      </c>
      <c s="37">
        <v>1</v>
      </c>
      <c s="36">
        <v>0</v>
      </c>
      <c s="36">
        <f>ROUND(G236*H236,6)</f>
      </c>
      <c r="L236" s="38">
        <v>0</v>
      </c>
      <c s="32">
        <f>ROUND(ROUND(L236,2)*ROUND(G236,3),2)</f>
      </c>
      <c s="36" t="s">
        <v>350</v>
      </c>
      <c>
        <f>(M236*21)/100</f>
      </c>
      <c t="s">
        <v>27</v>
      </c>
    </row>
    <row r="237" spans="1:5" ht="12.75">
      <c r="A237" s="35" t="s">
        <v>58</v>
      </c>
      <c r="E237" s="39" t="s">
        <v>5</v>
      </c>
    </row>
    <row r="238" spans="1:5" ht="38.25">
      <c r="A238" s="35" t="s">
        <v>59</v>
      </c>
      <c r="E238" s="40" t="s">
        <v>555</v>
      </c>
    </row>
    <row r="239" spans="1:5" ht="165.75">
      <c r="A239" t="s">
        <v>60</v>
      </c>
      <c r="E239" s="39" t="s">
        <v>556</v>
      </c>
    </row>
    <row r="240" spans="1:16" ht="12.75">
      <c r="A240" t="s">
        <v>52</v>
      </c>
      <c s="34" t="s">
        <v>138</v>
      </c>
      <c s="34" t="s">
        <v>557</v>
      </c>
      <c s="35" t="s">
        <v>5</v>
      </c>
      <c s="6" t="s">
        <v>558</v>
      </c>
      <c s="36" t="s">
        <v>85</v>
      </c>
      <c s="37">
        <v>11</v>
      </c>
      <c s="36">
        <v>0</v>
      </c>
      <c s="36">
        <f>ROUND(G240*H240,6)</f>
      </c>
      <c r="L240" s="38">
        <v>0</v>
      </c>
      <c s="32">
        <f>ROUND(ROUND(L240,2)*ROUND(G240,3),2)</f>
      </c>
      <c s="36" t="s">
        <v>350</v>
      </c>
      <c>
        <f>(M240*21)/100</f>
      </c>
      <c t="s">
        <v>27</v>
      </c>
    </row>
    <row r="241" spans="1:5" ht="12.75">
      <c r="A241" s="35" t="s">
        <v>58</v>
      </c>
      <c r="E241" s="39" t="s">
        <v>5</v>
      </c>
    </row>
    <row r="242" spans="1:5" ht="12.75">
      <c r="A242" s="35" t="s">
        <v>59</v>
      </c>
      <c r="E242" s="40" t="s">
        <v>5</v>
      </c>
    </row>
    <row r="243" spans="1:5" ht="191.25">
      <c r="A243" t="s">
        <v>60</v>
      </c>
      <c r="E243" s="39" t="s">
        <v>550</v>
      </c>
    </row>
    <row r="244" spans="1:16" ht="12.75">
      <c r="A244" t="s">
        <v>52</v>
      </c>
      <c s="34" t="s">
        <v>143</v>
      </c>
      <c s="34" t="s">
        <v>559</v>
      </c>
      <c s="35" t="s">
        <v>5</v>
      </c>
      <c s="6" t="s">
        <v>560</v>
      </c>
      <c s="36" t="s">
        <v>85</v>
      </c>
      <c s="37">
        <v>11</v>
      </c>
      <c s="36">
        <v>0</v>
      </c>
      <c s="36">
        <f>ROUND(G244*H244,6)</f>
      </c>
      <c r="L244" s="38">
        <v>0</v>
      </c>
      <c s="32">
        <f>ROUND(ROUND(L244,2)*ROUND(G244,3),2)</f>
      </c>
      <c s="36" t="s">
        <v>350</v>
      </c>
      <c>
        <f>(M244*21)/100</f>
      </c>
      <c t="s">
        <v>27</v>
      </c>
    </row>
    <row r="245" spans="1:5" ht="12.75">
      <c r="A245" s="35" t="s">
        <v>58</v>
      </c>
      <c r="E245" s="39" t="s">
        <v>5</v>
      </c>
    </row>
    <row r="246" spans="1:5" ht="89.25">
      <c r="A246" s="35" t="s">
        <v>59</v>
      </c>
      <c r="E246" s="40" t="s">
        <v>561</v>
      </c>
    </row>
    <row r="247" spans="1:5" ht="191.25">
      <c r="A247" t="s">
        <v>60</v>
      </c>
      <c r="E247" s="39" t="s">
        <v>550</v>
      </c>
    </row>
    <row r="248" spans="1:16" ht="12.75">
      <c r="A248" t="s">
        <v>52</v>
      </c>
      <c s="34" t="s">
        <v>147</v>
      </c>
      <c s="34" t="s">
        <v>562</v>
      </c>
      <c s="35" t="s">
        <v>5</v>
      </c>
      <c s="6" t="s">
        <v>563</v>
      </c>
      <c s="36" t="s">
        <v>85</v>
      </c>
      <c s="37">
        <v>11</v>
      </c>
      <c s="36">
        <v>0</v>
      </c>
      <c s="36">
        <f>ROUND(G248*H248,6)</f>
      </c>
      <c r="L248" s="38">
        <v>0</v>
      </c>
      <c s="32">
        <f>ROUND(ROUND(L248,2)*ROUND(G248,3),2)</f>
      </c>
      <c s="36" t="s">
        <v>350</v>
      </c>
      <c>
        <f>(M248*21)/100</f>
      </c>
      <c t="s">
        <v>27</v>
      </c>
    </row>
    <row r="249" spans="1:5" ht="12.75">
      <c r="A249" s="35" t="s">
        <v>58</v>
      </c>
      <c r="E249" s="39" t="s">
        <v>5</v>
      </c>
    </row>
    <row r="250" spans="1:5" ht="89.25">
      <c r="A250" s="35" t="s">
        <v>59</v>
      </c>
      <c r="E250" s="40" t="s">
        <v>561</v>
      </c>
    </row>
    <row r="251" spans="1:5" ht="140.25">
      <c r="A251" t="s">
        <v>60</v>
      </c>
      <c r="E251" s="39" t="s">
        <v>505</v>
      </c>
    </row>
    <row r="252" spans="1:16" ht="12.75">
      <c r="A252" t="s">
        <v>52</v>
      </c>
      <c s="34" t="s">
        <v>151</v>
      </c>
      <c s="34" t="s">
        <v>564</v>
      </c>
      <c s="35" t="s">
        <v>5</v>
      </c>
      <c s="6" t="s">
        <v>565</v>
      </c>
      <c s="36" t="s">
        <v>85</v>
      </c>
      <c s="37">
        <v>6</v>
      </c>
      <c s="36">
        <v>0</v>
      </c>
      <c s="36">
        <f>ROUND(G252*H252,6)</f>
      </c>
      <c r="L252" s="38">
        <v>0</v>
      </c>
      <c s="32">
        <f>ROUND(ROUND(L252,2)*ROUND(G252,3),2)</f>
      </c>
      <c s="36" t="s">
        <v>350</v>
      </c>
      <c>
        <f>(M252*21)/100</f>
      </c>
      <c t="s">
        <v>27</v>
      </c>
    </row>
    <row r="253" spans="1:5" ht="12.75">
      <c r="A253" s="35" t="s">
        <v>58</v>
      </c>
      <c r="E253" s="39" t="s">
        <v>5</v>
      </c>
    </row>
    <row r="254" spans="1:5" ht="12.75">
      <c r="A254" s="35" t="s">
        <v>59</v>
      </c>
      <c r="E254" s="40" t="s">
        <v>5</v>
      </c>
    </row>
    <row r="255" spans="1:5" ht="191.25">
      <c r="A255" t="s">
        <v>60</v>
      </c>
      <c r="E255" s="39" t="s">
        <v>566</v>
      </c>
    </row>
    <row r="256" spans="1:16" ht="12.75">
      <c r="A256" t="s">
        <v>52</v>
      </c>
      <c s="34" t="s">
        <v>155</v>
      </c>
      <c s="34" t="s">
        <v>567</v>
      </c>
      <c s="35" t="s">
        <v>5</v>
      </c>
      <c s="6" t="s">
        <v>568</v>
      </c>
      <c s="36" t="s">
        <v>85</v>
      </c>
      <c s="37">
        <v>6</v>
      </c>
      <c s="36">
        <v>0</v>
      </c>
      <c s="36">
        <f>ROUND(G256*H256,6)</f>
      </c>
      <c r="L256" s="38">
        <v>0</v>
      </c>
      <c s="32">
        <f>ROUND(ROUND(L256,2)*ROUND(G256,3),2)</f>
      </c>
      <c s="36" t="s">
        <v>350</v>
      </c>
      <c>
        <f>(M256*21)/100</f>
      </c>
      <c t="s">
        <v>27</v>
      </c>
    </row>
    <row r="257" spans="1:5" ht="12.75">
      <c r="A257" s="35" t="s">
        <v>58</v>
      </c>
      <c r="E257" s="39" t="s">
        <v>5</v>
      </c>
    </row>
    <row r="258" spans="1:5" ht="12.75">
      <c r="A258" s="35" t="s">
        <v>59</v>
      </c>
      <c r="E258" s="40" t="s">
        <v>5</v>
      </c>
    </row>
    <row r="259" spans="1:5" ht="140.25">
      <c r="A259" t="s">
        <v>60</v>
      </c>
      <c r="E259" s="39" t="s">
        <v>569</v>
      </c>
    </row>
    <row r="260" spans="1:16" ht="12.75">
      <c r="A260" t="s">
        <v>52</v>
      </c>
      <c s="34" t="s">
        <v>77</v>
      </c>
      <c s="34" t="s">
        <v>570</v>
      </c>
      <c s="35" t="s">
        <v>5</v>
      </c>
      <c s="6" t="s">
        <v>571</v>
      </c>
      <c s="36" t="s">
        <v>572</v>
      </c>
      <c s="37">
        <v>2.068</v>
      </c>
      <c s="36">
        <v>0</v>
      </c>
      <c s="36">
        <f>ROUND(G260*H260,6)</f>
      </c>
      <c r="L260" s="38">
        <v>0</v>
      </c>
      <c s="32">
        <f>ROUND(ROUND(L260,2)*ROUND(G260,3),2)</f>
      </c>
      <c s="36" t="s">
        <v>350</v>
      </c>
      <c>
        <f>(M260*21)/100</f>
      </c>
      <c t="s">
        <v>27</v>
      </c>
    </row>
    <row r="261" spans="1:5" ht="12.75">
      <c r="A261" s="35" t="s">
        <v>58</v>
      </c>
      <c r="E261" s="39" t="s">
        <v>5</v>
      </c>
    </row>
    <row r="262" spans="1:5" ht="165.75">
      <c r="A262" s="35" t="s">
        <v>59</v>
      </c>
      <c r="E262" s="40" t="s">
        <v>573</v>
      </c>
    </row>
    <row r="263" spans="1:5" ht="178.5">
      <c r="A263" t="s">
        <v>60</v>
      </c>
      <c r="E263" s="39" t="s">
        <v>574</v>
      </c>
    </row>
    <row r="264" spans="1:16" ht="12.75">
      <c r="A264" t="s">
        <v>52</v>
      </c>
      <c s="34" t="s">
        <v>82</v>
      </c>
      <c s="34" t="s">
        <v>575</v>
      </c>
      <c s="35" t="s">
        <v>5</v>
      </c>
      <c s="6" t="s">
        <v>576</v>
      </c>
      <c s="36" t="s">
        <v>572</v>
      </c>
      <c s="37">
        <v>1.738</v>
      </c>
      <c s="36">
        <v>0</v>
      </c>
      <c s="36">
        <f>ROUND(G264*H264,6)</f>
      </c>
      <c r="L264" s="38">
        <v>0</v>
      </c>
      <c s="32">
        <f>ROUND(ROUND(L264,2)*ROUND(G264,3),2)</f>
      </c>
      <c s="36" t="s">
        <v>350</v>
      </c>
      <c>
        <f>(M264*21)/100</f>
      </c>
      <c t="s">
        <v>27</v>
      </c>
    </row>
    <row r="265" spans="1:5" ht="12.75">
      <c r="A265" s="35" t="s">
        <v>58</v>
      </c>
      <c r="E265" s="39" t="s">
        <v>5</v>
      </c>
    </row>
    <row r="266" spans="1:5" ht="165.75">
      <c r="A266" s="35" t="s">
        <v>59</v>
      </c>
      <c r="E266" s="40" t="s">
        <v>577</v>
      </c>
    </row>
    <row r="267" spans="1:5" ht="102">
      <c r="A267" t="s">
        <v>60</v>
      </c>
      <c r="E267" s="39" t="s">
        <v>578</v>
      </c>
    </row>
    <row r="268" spans="1:16" ht="12.75">
      <c r="A268" t="s">
        <v>52</v>
      </c>
      <c s="34" t="s">
        <v>87</v>
      </c>
      <c s="34" t="s">
        <v>579</v>
      </c>
      <c s="35" t="s">
        <v>5</v>
      </c>
      <c s="6" t="s">
        <v>580</v>
      </c>
      <c s="36" t="s">
        <v>581</v>
      </c>
      <c s="37">
        <v>1</v>
      </c>
      <c s="36">
        <v>0</v>
      </c>
      <c s="36">
        <f>ROUND(G268*H268,6)</f>
      </c>
      <c r="L268" s="38">
        <v>0</v>
      </c>
      <c s="32">
        <f>ROUND(ROUND(L268,2)*ROUND(G268,3),2)</f>
      </c>
      <c s="36" t="s">
        <v>350</v>
      </c>
      <c>
        <f>(M268*21)/100</f>
      </c>
      <c t="s">
        <v>27</v>
      </c>
    </row>
    <row r="269" spans="1:5" ht="12.75">
      <c r="A269" s="35" t="s">
        <v>58</v>
      </c>
      <c r="E269" s="39" t="s">
        <v>5</v>
      </c>
    </row>
    <row r="270" spans="1:5" ht="12.75">
      <c r="A270" s="35" t="s">
        <v>59</v>
      </c>
      <c r="E270" s="40" t="s">
        <v>5</v>
      </c>
    </row>
    <row r="271" spans="1:5" ht="140.25">
      <c r="A271" t="s">
        <v>60</v>
      </c>
      <c r="E271" s="39" t="s">
        <v>582</v>
      </c>
    </row>
    <row r="272" spans="1:16" ht="12.75">
      <c r="A272" t="s">
        <v>52</v>
      </c>
      <c s="34" t="s">
        <v>91</v>
      </c>
      <c s="34" t="s">
        <v>583</v>
      </c>
      <c s="35" t="s">
        <v>5</v>
      </c>
      <c s="6" t="s">
        <v>584</v>
      </c>
      <c s="36" t="s">
        <v>581</v>
      </c>
      <c s="37">
        <v>1</v>
      </c>
      <c s="36">
        <v>0</v>
      </c>
      <c s="36">
        <f>ROUND(G272*H272,6)</f>
      </c>
      <c r="L272" s="38">
        <v>0</v>
      </c>
      <c s="32">
        <f>ROUND(ROUND(L272,2)*ROUND(G272,3),2)</f>
      </c>
      <c s="36" t="s">
        <v>350</v>
      </c>
      <c>
        <f>(M272*21)/100</f>
      </c>
      <c t="s">
        <v>27</v>
      </c>
    </row>
    <row r="273" spans="1:5" ht="12.75">
      <c r="A273" s="35" t="s">
        <v>58</v>
      </c>
      <c r="E273" s="39" t="s">
        <v>5</v>
      </c>
    </row>
    <row r="274" spans="1:5" ht="12.75">
      <c r="A274" s="35" t="s">
        <v>59</v>
      </c>
      <c r="E274" s="40" t="s">
        <v>5</v>
      </c>
    </row>
    <row r="275" spans="1:5" ht="140.25">
      <c r="A275" t="s">
        <v>60</v>
      </c>
      <c r="E275" s="39" t="s">
        <v>585</v>
      </c>
    </row>
    <row r="276" spans="1:16" ht="12.75">
      <c r="A276" t="s">
        <v>52</v>
      </c>
      <c s="34" t="s">
        <v>96</v>
      </c>
      <c s="34" t="s">
        <v>586</v>
      </c>
      <c s="35" t="s">
        <v>5</v>
      </c>
      <c s="6" t="s">
        <v>587</v>
      </c>
      <c s="36" t="s">
        <v>80</v>
      </c>
      <c s="37">
        <v>50</v>
      </c>
      <c s="36">
        <v>0</v>
      </c>
      <c s="36">
        <f>ROUND(G276*H276,6)</f>
      </c>
      <c r="L276" s="38">
        <v>0</v>
      </c>
      <c s="32">
        <f>ROUND(ROUND(L276,2)*ROUND(G276,3),2)</f>
      </c>
      <c s="36" t="s">
        <v>350</v>
      </c>
      <c>
        <f>(M276*21)/100</f>
      </c>
      <c t="s">
        <v>27</v>
      </c>
    </row>
    <row r="277" spans="1:5" ht="12.75">
      <c r="A277" s="35" t="s">
        <v>58</v>
      </c>
      <c r="E277" s="39" t="s">
        <v>5</v>
      </c>
    </row>
    <row r="278" spans="1:5" ht="12.75">
      <c r="A278" s="35" t="s">
        <v>59</v>
      </c>
      <c r="E278" s="40" t="s">
        <v>5</v>
      </c>
    </row>
    <row r="279" spans="1:5" ht="165.75">
      <c r="A279" t="s">
        <v>60</v>
      </c>
      <c r="E279" s="39" t="s">
        <v>588</v>
      </c>
    </row>
    <row r="280" spans="1:16" ht="12.75">
      <c r="A280" t="s">
        <v>52</v>
      </c>
      <c s="34" t="s">
        <v>181</v>
      </c>
      <c s="34" t="s">
        <v>589</v>
      </c>
      <c s="35" t="s">
        <v>5</v>
      </c>
      <c s="6" t="s">
        <v>590</v>
      </c>
      <c s="36" t="s">
        <v>581</v>
      </c>
      <c s="37">
        <v>1</v>
      </c>
      <c s="36">
        <v>0</v>
      </c>
      <c s="36">
        <f>ROUND(G280*H280,6)</f>
      </c>
      <c r="L280" s="38">
        <v>0</v>
      </c>
      <c s="32">
        <f>ROUND(ROUND(L280,2)*ROUND(G280,3),2)</f>
      </c>
      <c s="36" t="s">
        <v>350</v>
      </c>
      <c>
        <f>(M280*21)/100</f>
      </c>
      <c t="s">
        <v>27</v>
      </c>
    </row>
    <row r="281" spans="1:5" ht="12.75">
      <c r="A281" s="35" t="s">
        <v>58</v>
      </c>
      <c r="E281" s="39" t="s">
        <v>5</v>
      </c>
    </row>
    <row r="282" spans="1:5" ht="12.75">
      <c r="A282" s="35" t="s">
        <v>59</v>
      </c>
      <c r="E282" s="40" t="s">
        <v>5</v>
      </c>
    </row>
    <row r="283" spans="1:5" ht="178.5">
      <c r="A283" t="s">
        <v>60</v>
      </c>
      <c r="E283" s="39" t="s">
        <v>591</v>
      </c>
    </row>
    <row r="284" spans="1:13" ht="12.75">
      <c r="A284" t="s">
        <v>49</v>
      </c>
      <c r="C284" s="31" t="s">
        <v>367</v>
      </c>
      <c r="E284" s="33" t="s">
        <v>592</v>
      </c>
      <c r="J284" s="32">
        <f>0</f>
      </c>
      <c s="32">
        <f>0</f>
      </c>
      <c s="32">
        <f>0+L285+L289+L293+L297+L301+L305+L309</f>
      </c>
      <c s="32">
        <f>0+M285+M289+M293+M297+M301+M305+M309</f>
      </c>
    </row>
    <row r="285" spans="1:16" ht="38.25">
      <c r="A285" t="s">
        <v>52</v>
      </c>
      <c s="34" t="s">
        <v>186</v>
      </c>
      <c s="34" t="s">
        <v>593</v>
      </c>
      <c s="35" t="s">
        <v>594</v>
      </c>
      <c s="6" t="s">
        <v>595</v>
      </c>
      <c s="36" t="s">
        <v>373</v>
      </c>
      <c s="37">
        <v>2</v>
      </c>
      <c s="36">
        <v>0</v>
      </c>
      <c s="36">
        <f>ROUND(G285*H285,6)</f>
      </c>
      <c r="L285" s="38">
        <v>0</v>
      </c>
      <c s="32">
        <f>ROUND(ROUND(L285,2)*ROUND(G285,3),2)</f>
      </c>
      <c s="36" t="s">
        <v>350</v>
      </c>
      <c>
        <f>(M285*21)/100</f>
      </c>
      <c t="s">
        <v>27</v>
      </c>
    </row>
    <row r="286" spans="1:5" ht="12.75">
      <c r="A286" s="35" t="s">
        <v>58</v>
      </c>
      <c r="E286" s="39" t="s">
        <v>374</v>
      </c>
    </row>
    <row r="287" spans="1:5" ht="12.75">
      <c r="A287" s="35" t="s">
        <v>59</v>
      </c>
      <c r="E287" s="40" t="s">
        <v>5</v>
      </c>
    </row>
    <row r="288" spans="1:5" ht="165.75">
      <c r="A288" t="s">
        <v>60</v>
      </c>
      <c r="E288" s="39" t="s">
        <v>524</v>
      </c>
    </row>
    <row r="289" spans="1:16" ht="25.5">
      <c r="A289" t="s">
        <v>52</v>
      </c>
      <c s="34" t="s">
        <v>189</v>
      </c>
      <c s="34" t="s">
        <v>596</v>
      </c>
      <c s="35" t="s">
        <v>597</v>
      </c>
      <c s="6" t="s">
        <v>598</v>
      </c>
      <c s="36" t="s">
        <v>373</v>
      </c>
      <c s="37">
        <v>0.5</v>
      </c>
      <c s="36">
        <v>0</v>
      </c>
      <c s="36">
        <f>ROUND(G289*H289,6)</f>
      </c>
      <c r="L289" s="38">
        <v>0</v>
      </c>
      <c s="32">
        <f>ROUND(ROUND(L289,2)*ROUND(G289,3),2)</f>
      </c>
      <c s="36" t="s">
        <v>350</v>
      </c>
      <c>
        <f>(M289*21)/100</f>
      </c>
      <c t="s">
        <v>27</v>
      </c>
    </row>
    <row r="290" spans="1:5" ht="12.75">
      <c r="A290" s="35" t="s">
        <v>58</v>
      </c>
      <c r="E290" s="39" t="s">
        <v>374</v>
      </c>
    </row>
    <row r="291" spans="1:5" ht="12.75">
      <c r="A291" s="35" t="s">
        <v>59</v>
      </c>
      <c r="E291" s="40" t="s">
        <v>5</v>
      </c>
    </row>
    <row r="292" spans="1:5" ht="165.75">
      <c r="A292" t="s">
        <v>60</v>
      </c>
      <c r="E292" s="39" t="s">
        <v>524</v>
      </c>
    </row>
    <row r="293" spans="1:16" ht="38.25">
      <c r="A293" t="s">
        <v>52</v>
      </c>
      <c s="34" t="s">
        <v>193</v>
      </c>
      <c s="34" t="s">
        <v>525</v>
      </c>
      <c s="35" t="s">
        <v>526</v>
      </c>
      <c s="6" t="s">
        <v>527</v>
      </c>
      <c s="36" t="s">
        <v>373</v>
      </c>
      <c s="37">
        <v>0.1</v>
      </c>
      <c s="36">
        <v>0</v>
      </c>
      <c s="36">
        <f>ROUND(G293*H293,6)</f>
      </c>
      <c r="L293" s="38">
        <v>0</v>
      </c>
      <c s="32">
        <f>ROUND(ROUND(L293,2)*ROUND(G293,3),2)</f>
      </c>
      <c s="36" t="s">
        <v>350</v>
      </c>
      <c>
        <f>(M293*21)/100</f>
      </c>
      <c t="s">
        <v>27</v>
      </c>
    </row>
    <row r="294" spans="1:5" ht="25.5">
      <c r="A294" s="35" t="s">
        <v>58</v>
      </c>
      <c r="E294" s="39" t="s">
        <v>528</v>
      </c>
    </row>
    <row r="295" spans="1:5" ht="12.75">
      <c r="A295" s="35" t="s">
        <v>59</v>
      </c>
      <c r="E295" s="40" t="s">
        <v>5</v>
      </c>
    </row>
    <row r="296" spans="1:5" ht="165.75">
      <c r="A296" t="s">
        <v>60</v>
      </c>
      <c r="E296" s="39" t="s">
        <v>524</v>
      </c>
    </row>
    <row r="297" spans="1:16" ht="38.25">
      <c r="A297" t="s">
        <v>52</v>
      </c>
      <c s="34" t="s">
        <v>196</v>
      </c>
      <c s="34" t="s">
        <v>599</v>
      </c>
      <c s="35" t="s">
        <v>600</v>
      </c>
      <c s="6" t="s">
        <v>601</v>
      </c>
      <c s="36" t="s">
        <v>373</v>
      </c>
      <c s="37">
        <v>0.05</v>
      </c>
      <c s="36">
        <v>0</v>
      </c>
      <c s="36">
        <f>ROUND(G297*H297,6)</f>
      </c>
      <c r="L297" s="38">
        <v>0</v>
      </c>
      <c s="32">
        <f>ROUND(ROUND(L297,2)*ROUND(G297,3),2)</f>
      </c>
      <c s="36" t="s">
        <v>350</v>
      </c>
      <c>
        <f>(M297*21)/100</f>
      </c>
      <c t="s">
        <v>27</v>
      </c>
    </row>
    <row r="298" spans="1:5" ht="25.5">
      <c r="A298" s="35" t="s">
        <v>58</v>
      </c>
      <c r="E298" s="39" t="s">
        <v>602</v>
      </c>
    </row>
    <row r="299" spans="1:5" ht="12.75">
      <c r="A299" s="35" t="s">
        <v>59</v>
      </c>
      <c r="E299" s="40" t="s">
        <v>5</v>
      </c>
    </row>
    <row r="300" spans="1:5" ht="165.75">
      <c r="A300" t="s">
        <v>60</v>
      </c>
      <c r="E300" s="39" t="s">
        <v>524</v>
      </c>
    </row>
    <row r="301" spans="1:16" ht="25.5">
      <c r="A301" t="s">
        <v>52</v>
      </c>
      <c s="34" t="s">
        <v>200</v>
      </c>
      <c s="34" t="s">
        <v>389</v>
      </c>
      <c s="35" t="s">
        <v>390</v>
      </c>
      <c s="6" t="s">
        <v>391</v>
      </c>
      <c s="36" t="s">
        <v>373</v>
      </c>
      <c s="37">
        <v>0.05</v>
      </c>
      <c s="36">
        <v>0</v>
      </c>
      <c s="36">
        <f>ROUND(G301*H301,6)</f>
      </c>
      <c r="L301" s="38">
        <v>0</v>
      </c>
      <c s="32">
        <f>ROUND(ROUND(L301,2)*ROUND(G301,3),2)</f>
      </c>
      <c s="36" t="s">
        <v>350</v>
      </c>
      <c>
        <f>(M301*21)/100</f>
      </c>
      <c t="s">
        <v>27</v>
      </c>
    </row>
    <row r="302" spans="1:5" ht="12.75">
      <c r="A302" s="35" t="s">
        <v>58</v>
      </c>
      <c r="E302" s="39" t="s">
        <v>374</v>
      </c>
    </row>
    <row r="303" spans="1:5" ht="12.75">
      <c r="A303" s="35" t="s">
        <v>59</v>
      </c>
      <c r="E303" s="40" t="s">
        <v>5</v>
      </c>
    </row>
    <row r="304" spans="1:5" ht="165.75">
      <c r="A304" t="s">
        <v>60</v>
      </c>
      <c r="E304" s="39" t="s">
        <v>524</v>
      </c>
    </row>
    <row r="305" spans="1:16" ht="25.5">
      <c r="A305" t="s">
        <v>52</v>
      </c>
      <c s="34" t="s">
        <v>203</v>
      </c>
      <c s="34" t="s">
        <v>393</v>
      </c>
      <c s="35" t="s">
        <v>394</v>
      </c>
      <c s="6" t="s">
        <v>395</v>
      </c>
      <c s="36" t="s">
        <v>373</v>
      </c>
      <c s="37">
        <v>0.05</v>
      </c>
      <c s="36">
        <v>0</v>
      </c>
      <c s="36">
        <f>ROUND(G305*H305,6)</f>
      </c>
      <c r="L305" s="38">
        <v>0</v>
      </c>
      <c s="32">
        <f>ROUND(ROUND(L305,2)*ROUND(G305,3),2)</f>
      </c>
      <c s="36" t="s">
        <v>350</v>
      </c>
      <c>
        <f>(M305*21)/100</f>
      </c>
      <c t="s">
        <v>27</v>
      </c>
    </row>
    <row r="306" spans="1:5" ht="12.75">
      <c r="A306" s="35" t="s">
        <v>58</v>
      </c>
      <c r="E306" s="39" t="s">
        <v>374</v>
      </c>
    </row>
    <row r="307" spans="1:5" ht="12.75">
      <c r="A307" s="35" t="s">
        <v>59</v>
      </c>
      <c r="E307" s="40" t="s">
        <v>5</v>
      </c>
    </row>
    <row r="308" spans="1:5" ht="165.75">
      <c r="A308" t="s">
        <v>60</v>
      </c>
      <c r="E308" s="39" t="s">
        <v>524</v>
      </c>
    </row>
    <row r="309" spans="1:16" ht="25.5">
      <c r="A309" t="s">
        <v>52</v>
      </c>
      <c s="34" t="s">
        <v>207</v>
      </c>
      <c s="34" t="s">
        <v>397</v>
      </c>
      <c s="35" t="s">
        <v>398</v>
      </c>
      <c s="6" t="s">
        <v>399</v>
      </c>
      <c s="36" t="s">
        <v>373</v>
      </c>
      <c s="37">
        <v>0.05</v>
      </c>
      <c s="36">
        <v>0</v>
      </c>
      <c s="36">
        <f>ROUND(G309*H309,6)</f>
      </c>
      <c r="L309" s="38">
        <v>0</v>
      </c>
      <c s="32">
        <f>ROUND(ROUND(L309,2)*ROUND(G309,3),2)</f>
      </c>
      <c s="36" t="s">
        <v>350</v>
      </c>
      <c>
        <f>(M309*21)/100</f>
      </c>
      <c t="s">
        <v>27</v>
      </c>
    </row>
    <row r="310" spans="1:5" ht="12.75">
      <c r="A310" s="35" t="s">
        <v>58</v>
      </c>
      <c r="E310" s="39" t="s">
        <v>374</v>
      </c>
    </row>
    <row r="311" spans="1:5" ht="12.75">
      <c r="A311" s="35" t="s">
        <v>59</v>
      </c>
      <c r="E311" s="40" t="s">
        <v>5</v>
      </c>
    </row>
    <row r="312" spans="1:5" ht="165.75">
      <c r="A312" t="s">
        <v>60</v>
      </c>
      <c r="E312" s="39" t="s">
        <v>524</v>
      </c>
    </row>
    <row r="313" spans="1:13" ht="12.75">
      <c r="A313" t="s">
        <v>46</v>
      </c>
      <c r="C313" s="31" t="s">
        <v>603</v>
      </c>
      <c r="E313" s="33" t="s">
        <v>604</v>
      </c>
      <c r="J313" s="32">
        <f>0+J314+J315+J432</f>
      </c>
      <c s="32">
        <f>0+K314+K315+K432</f>
      </c>
      <c s="32">
        <f>0+L314+L315+L432</f>
      </c>
      <c s="32">
        <f>0+M314+M315+M432</f>
      </c>
    </row>
    <row r="314" spans="1:13" ht="12.75">
      <c r="A314" t="s">
        <v>49</v>
      </c>
      <c r="C314" s="31" t="s">
        <v>605</v>
      </c>
      <c r="E314" s="33" t="s">
        <v>606</v>
      </c>
      <c r="J314" s="32">
        <f>0</f>
      </c>
      <c s="32">
        <f>0</f>
      </c>
      <c s="32">
        <f>0</f>
      </c>
      <c s="32">
        <f>0</f>
      </c>
    </row>
    <row r="315" spans="1:13" ht="12.75">
      <c r="A315" t="s">
        <v>49</v>
      </c>
      <c r="C315" s="31" t="s">
        <v>75</v>
      </c>
      <c r="E315" s="33" t="s">
        <v>76</v>
      </c>
      <c r="J315" s="32">
        <f>0</f>
      </c>
      <c s="32">
        <f>0</f>
      </c>
      <c s="32">
        <f>0+L316+L320+L324+L328+L332+L336+L340+L344+L348+L352+L356+L360+L364+L368+L372+L376+L380+L384+L388+L392+L396+L400+L404+L408+L412+L416+L420+L424+L428</f>
      </c>
      <c s="32">
        <f>0+M316+M320+M324+M328+M332+M336+M340+M344+M348+M352+M356+M360+M364+M368+M372+M376+M380+M384+M388+M392+M396+M400+M404+M408+M412+M416+M420+M424+M428</f>
      </c>
    </row>
    <row r="316" spans="1:16" ht="12.75">
      <c r="A316" t="s">
        <v>52</v>
      </c>
      <c s="34" t="s">
        <v>53</v>
      </c>
      <c s="34" t="s">
        <v>448</v>
      </c>
      <c s="35" t="s">
        <v>5</v>
      </c>
      <c s="6" t="s">
        <v>449</v>
      </c>
      <c s="36" t="s">
        <v>85</v>
      </c>
      <c s="37">
        <v>1</v>
      </c>
      <c s="36">
        <v>0</v>
      </c>
      <c s="36">
        <f>ROUND(G316*H316,6)</f>
      </c>
      <c r="L316" s="38">
        <v>0</v>
      </c>
      <c s="32">
        <f>ROUND(ROUND(L316,2)*ROUND(G316,3),2)</f>
      </c>
      <c s="36" t="s">
        <v>350</v>
      </c>
      <c>
        <f>(M316*21)/100</f>
      </c>
      <c t="s">
        <v>27</v>
      </c>
    </row>
    <row r="317" spans="1:5" ht="12.75">
      <c r="A317" s="35" t="s">
        <v>58</v>
      </c>
      <c r="E317" s="39" t="s">
        <v>5</v>
      </c>
    </row>
    <row r="318" spans="1:5" ht="12.75">
      <c r="A318" s="35" t="s">
        <v>59</v>
      </c>
      <c r="E318" s="40" t="s">
        <v>5</v>
      </c>
    </row>
    <row r="319" spans="1:5" ht="178.5">
      <c r="A319" t="s">
        <v>60</v>
      </c>
      <c r="E319" s="39" t="s">
        <v>607</v>
      </c>
    </row>
    <row r="320" spans="1:16" ht="12.75">
      <c r="A320" t="s">
        <v>52</v>
      </c>
      <c s="34" t="s">
        <v>27</v>
      </c>
      <c s="34" t="s">
        <v>451</v>
      </c>
      <c s="35" t="s">
        <v>5</v>
      </c>
      <c s="6" t="s">
        <v>452</v>
      </c>
      <c s="36" t="s">
        <v>85</v>
      </c>
      <c s="37">
        <v>1</v>
      </c>
      <c s="36">
        <v>0</v>
      </c>
      <c s="36">
        <f>ROUND(G320*H320,6)</f>
      </c>
      <c r="L320" s="38">
        <v>0</v>
      </c>
      <c s="32">
        <f>ROUND(ROUND(L320,2)*ROUND(G320,3),2)</f>
      </c>
      <c s="36" t="s">
        <v>350</v>
      </c>
      <c>
        <f>(M320*21)/100</f>
      </c>
      <c t="s">
        <v>27</v>
      </c>
    </row>
    <row r="321" spans="1:5" ht="12.75">
      <c r="A321" s="35" t="s">
        <v>58</v>
      </c>
      <c r="E321" s="39" t="s">
        <v>5</v>
      </c>
    </row>
    <row r="322" spans="1:5" ht="12.75">
      <c r="A322" s="35" t="s">
        <v>59</v>
      </c>
      <c r="E322" s="40" t="s">
        <v>5</v>
      </c>
    </row>
    <row r="323" spans="1:5" ht="127.5">
      <c r="A323" t="s">
        <v>60</v>
      </c>
      <c r="E323" s="39" t="s">
        <v>608</v>
      </c>
    </row>
    <row r="324" spans="1:16" ht="12.75">
      <c r="A324" t="s">
        <v>52</v>
      </c>
      <c s="34" t="s">
        <v>26</v>
      </c>
      <c s="34" t="s">
        <v>458</v>
      </c>
      <c s="35" t="s">
        <v>5</v>
      </c>
      <c s="6" t="s">
        <v>609</v>
      </c>
      <c s="36" t="s">
        <v>85</v>
      </c>
      <c s="37">
        <v>1</v>
      </c>
      <c s="36">
        <v>0</v>
      </c>
      <c s="36">
        <f>ROUND(G324*H324,6)</f>
      </c>
      <c r="L324" s="38">
        <v>0</v>
      </c>
      <c s="32">
        <f>ROUND(ROUND(L324,2)*ROUND(G324,3),2)</f>
      </c>
      <c s="36" t="s">
        <v>350</v>
      </c>
      <c>
        <f>(M324*21)/100</f>
      </c>
      <c t="s">
        <v>27</v>
      </c>
    </row>
    <row r="325" spans="1:5" ht="12.75">
      <c r="A325" s="35" t="s">
        <v>58</v>
      </c>
      <c r="E325" s="39" t="s">
        <v>5</v>
      </c>
    </row>
    <row r="326" spans="1:5" ht="12.75">
      <c r="A326" s="35" t="s">
        <v>59</v>
      </c>
      <c r="E326" s="40" t="s">
        <v>5</v>
      </c>
    </row>
    <row r="327" spans="1:5" ht="178.5">
      <c r="A327" t="s">
        <v>60</v>
      </c>
      <c r="E327" s="39" t="s">
        <v>607</v>
      </c>
    </row>
    <row r="328" spans="1:16" ht="12.75">
      <c r="A328" t="s">
        <v>52</v>
      </c>
      <c s="34" t="s">
        <v>70</v>
      </c>
      <c s="34" t="s">
        <v>460</v>
      </c>
      <c s="35" t="s">
        <v>5</v>
      </c>
      <c s="6" t="s">
        <v>461</v>
      </c>
      <c s="36" t="s">
        <v>85</v>
      </c>
      <c s="37">
        <v>1</v>
      </c>
      <c s="36">
        <v>0</v>
      </c>
      <c s="36">
        <f>ROUND(G328*H328,6)</f>
      </c>
      <c r="L328" s="38">
        <v>0</v>
      </c>
      <c s="32">
        <f>ROUND(ROUND(L328,2)*ROUND(G328,3),2)</f>
      </c>
      <c s="36" t="s">
        <v>350</v>
      </c>
      <c>
        <f>(M328*21)/100</f>
      </c>
      <c t="s">
        <v>27</v>
      </c>
    </row>
    <row r="329" spans="1:5" ht="12.75">
      <c r="A329" s="35" t="s">
        <v>58</v>
      </c>
      <c r="E329" s="39" t="s">
        <v>5</v>
      </c>
    </row>
    <row r="330" spans="1:5" ht="12.75">
      <c r="A330" s="35" t="s">
        <v>59</v>
      </c>
      <c r="E330" s="40" t="s">
        <v>5</v>
      </c>
    </row>
    <row r="331" spans="1:5" ht="127.5">
      <c r="A331" t="s">
        <v>60</v>
      </c>
      <c r="E331" s="39" t="s">
        <v>608</v>
      </c>
    </row>
    <row r="332" spans="1:16" ht="12.75">
      <c r="A332" t="s">
        <v>52</v>
      </c>
      <c s="34" t="s">
        <v>110</v>
      </c>
      <c s="34" t="s">
        <v>462</v>
      </c>
      <c s="35" t="s">
        <v>5</v>
      </c>
      <c s="6" t="s">
        <v>610</v>
      </c>
      <c s="36" t="s">
        <v>85</v>
      </c>
      <c s="37">
        <v>1</v>
      </c>
      <c s="36">
        <v>0</v>
      </c>
      <c s="36">
        <f>ROUND(G332*H332,6)</f>
      </c>
      <c r="L332" s="38">
        <v>0</v>
      </c>
      <c s="32">
        <f>ROUND(ROUND(L332,2)*ROUND(G332,3),2)</f>
      </c>
      <c s="36" t="s">
        <v>350</v>
      </c>
      <c>
        <f>(M332*21)/100</f>
      </c>
      <c t="s">
        <v>27</v>
      </c>
    </row>
    <row r="333" spans="1:5" ht="12.75">
      <c r="A333" s="35" t="s">
        <v>58</v>
      </c>
      <c r="E333" s="39" t="s">
        <v>5</v>
      </c>
    </row>
    <row r="334" spans="1:5" ht="12.75">
      <c r="A334" s="35" t="s">
        <v>59</v>
      </c>
      <c r="E334" s="40" t="s">
        <v>5</v>
      </c>
    </row>
    <row r="335" spans="1:5" ht="178.5">
      <c r="A335" t="s">
        <v>60</v>
      </c>
      <c r="E335" s="39" t="s">
        <v>607</v>
      </c>
    </row>
    <row r="336" spans="1:16" ht="12.75">
      <c r="A336" t="s">
        <v>52</v>
      </c>
      <c s="34" t="s">
        <v>115</v>
      </c>
      <c s="34" t="s">
        <v>464</v>
      </c>
      <c s="35" t="s">
        <v>5</v>
      </c>
      <c s="6" t="s">
        <v>465</v>
      </c>
      <c s="36" t="s">
        <v>85</v>
      </c>
      <c s="37">
        <v>1</v>
      </c>
      <c s="36">
        <v>0</v>
      </c>
      <c s="36">
        <f>ROUND(G336*H336,6)</f>
      </c>
      <c r="L336" s="38">
        <v>0</v>
      </c>
      <c s="32">
        <f>ROUND(ROUND(L336,2)*ROUND(G336,3),2)</f>
      </c>
      <c s="36" t="s">
        <v>350</v>
      </c>
      <c>
        <f>(M336*21)/100</f>
      </c>
      <c t="s">
        <v>27</v>
      </c>
    </row>
    <row r="337" spans="1:5" ht="12.75">
      <c r="A337" s="35" t="s">
        <v>58</v>
      </c>
      <c r="E337" s="39" t="s">
        <v>5</v>
      </c>
    </row>
    <row r="338" spans="1:5" ht="12.75">
      <c r="A338" s="35" t="s">
        <v>59</v>
      </c>
      <c r="E338" s="40" t="s">
        <v>5</v>
      </c>
    </row>
    <row r="339" spans="1:5" ht="127.5">
      <c r="A339" t="s">
        <v>60</v>
      </c>
      <c r="E339" s="39" t="s">
        <v>608</v>
      </c>
    </row>
    <row r="340" spans="1:16" ht="12.75">
      <c r="A340" t="s">
        <v>52</v>
      </c>
      <c s="34" t="s">
        <v>75</v>
      </c>
      <c s="34" t="s">
        <v>466</v>
      </c>
      <c s="35" t="s">
        <v>5</v>
      </c>
      <c s="6" t="s">
        <v>611</v>
      </c>
      <c s="36" t="s">
        <v>85</v>
      </c>
      <c s="37">
        <v>1</v>
      </c>
      <c s="36">
        <v>0</v>
      </c>
      <c s="36">
        <f>ROUND(G340*H340,6)</f>
      </c>
      <c r="L340" s="38">
        <v>0</v>
      </c>
      <c s="32">
        <f>ROUND(ROUND(L340,2)*ROUND(G340,3),2)</f>
      </c>
      <c s="36" t="s">
        <v>350</v>
      </c>
      <c>
        <f>(M340*21)/100</f>
      </c>
      <c t="s">
        <v>27</v>
      </c>
    </row>
    <row r="341" spans="1:5" ht="12.75">
      <c r="A341" s="35" t="s">
        <v>58</v>
      </c>
      <c r="E341" s="39" t="s">
        <v>5</v>
      </c>
    </row>
    <row r="342" spans="1:5" ht="12.75">
      <c r="A342" s="35" t="s">
        <v>59</v>
      </c>
      <c r="E342" s="40" t="s">
        <v>5</v>
      </c>
    </row>
    <row r="343" spans="1:5" ht="178.5">
      <c r="A343" t="s">
        <v>60</v>
      </c>
      <c r="E343" s="39" t="s">
        <v>607</v>
      </c>
    </row>
    <row r="344" spans="1:16" ht="12.75">
      <c r="A344" t="s">
        <v>52</v>
      </c>
      <c s="34" t="s">
        <v>122</v>
      </c>
      <c s="34" t="s">
        <v>468</v>
      </c>
      <c s="35" t="s">
        <v>5</v>
      </c>
      <c s="6" t="s">
        <v>469</v>
      </c>
      <c s="36" t="s">
        <v>85</v>
      </c>
      <c s="37">
        <v>1</v>
      </c>
      <c s="36">
        <v>0</v>
      </c>
      <c s="36">
        <f>ROUND(G344*H344,6)</f>
      </c>
      <c r="L344" s="38">
        <v>0</v>
      </c>
      <c s="32">
        <f>ROUND(ROUND(L344,2)*ROUND(G344,3),2)</f>
      </c>
      <c s="36" t="s">
        <v>350</v>
      </c>
      <c>
        <f>(M344*21)/100</f>
      </c>
      <c t="s">
        <v>27</v>
      </c>
    </row>
    <row r="345" spans="1:5" ht="12.75">
      <c r="A345" s="35" t="s">
        <v>58</v>
      </c>
      <c r="E345" s="39" t="s">
        <v>5</v>
      </c>
    </row>
    <row r="346" spans="1:5" ht="12.75">
      <c r="A346" s="35" t="s">
        <v>59</v>
      </c>
      <c r="E346" s="40" t="s">
        <v>5</v>
      </c>
    </row>
    <row r="347" spans="1:5" ht="127.5">
      <c r="A347" t="s">
        <v>60</v>
      </c>
      <c r="E347" s="39" t="s">
        <v>608</v>
      </c>
    </row>
    <row r="348" spans="1:16" ht="12.75">
      <c r="A348" t="s">
        <v>52</v>
      </c>
      <c s="34" t="s">
        <v>126</v>
      </c>
      <c s="34" t="s">
        <v>470</v>
      </c>
      <c s="35" t="s">
        <v>5</v>
      </c>
      <c s="6" t="s">
        <v>612</v>
      </c>
      <c s="36" t="s">
        <v>85</v>
      </c>
      <c s="37">
        <v>10</v>
      </c>
      <c s="36">
        <v>0</v>
      </c>
      <c s="36">
        <f>ROUND(G348*H348,6)</f>
      </c>
      <c r="L348" s="38">
        <v>0</v>
      </c>
      <c s="32">
        <f>ROUND(ROUND(L348,2)*ROUND(G348,3),2)</f>
      </c>
      <c s="36" t="s">
        <v>350</v>
      </c>
      <c>
        <f>(M348*21)/100</f>
      </c>
      <c t="s">
        <v>27</v>
      </c>
    </row>
    <row r="349" spans="1:5" ht="12.75">
      <c r="A349" s="35" t="s">
        <v>58</v>
      </c>
      <c r="E349" s="39" t="s">
        <v>5</v>
      </c>
    </row>
    <row r="350" spans="1:5" ht="12.75">
      <c r="A350" s="35" t="s">
        <v>59</v>
      </c>
      <c r="E350" s="40" t="s">
        <v>5</v>
      </c>
    </row>
    <row r="351" spans="1:5" ht="178.5">
      <c r="A351" t="s">
        <v>60</v>
      </c>
      <c r="E351" s="39" t="s">
        <v>607</v>
      </c>
    </row>
    <row r="352" spans="1:16" ht="12.75">
      <c r="A352" t="s">
        <v>52</v>
      </c>
      <c s="34" t="s">
        <v>130</v>
      </c>
      <c s="34" t="s">
        <v>472</v>
      </c>
      <c s="35" t="s">
        <v>5</v>
      </c>
      <c s="6" t="s">
        <v>473</v>
      </c>
      <c s="36" t="s">
        <v>85</v>
      </c>
      <c s="37">
        <v>10</v>
      </c>
      <c s="36">
        <v>0</v>
      </c>
      <c s="36">
        <f>ROUND(G352*H352,6)</f>
      </c>
      <c r="L352" s="38">
        <v>0</v>
      </c>
      <c s="32">
        <f>ROUND(ROUND(L352,2)*ROUND(G352,3),2)</f>
      </c>
      <c s="36" t="s">
        <v>350</v>
      </c>
      <c>
        <f>(M352*21)/100</f>
      </c>
      <c t="s">
        <v>27</v>
      </c>
    </row>
    <row r="353" spans="1:5" ht="12.75">
      <c r="A353" s="35" t="s">
        <v>58</v>
      </c>
      <c r="E353" s="39" t="s">
        <v>5</v>
      </c>
    </row>
    <row r="354" spans="1:5" ht="12.75">
      <c r="A354" s="35" t="s">
        <v>59</v>
      </c>
      <c r="E354" s="40" t="s">
        <v>5</v>
      </c>
    </row>
    <row r="355" spans="1:5" ht="127.5">
      <c r="A355" t="s">
        <v>60</v>
      </c>
      <c r="E355" s="39" t="s">
        <v>608</v>
      </c>
    </row>
    <row r="356" spans="1:16" ht="12.75">
      <c r="A356" t="s">
        <v>52</v>
      </c>
      <c s="34" t="s">
        <v>134</v>
      </c>
      <c s="34" t="s">
        <v>613</v>
      </c>
      <c s="35" t="s">
        <v>5</v>
      </c>
      <c s="6" t="s">
        <v>614</v>
      </c>
      <c s="36" t="s">
        <v>85</v>
      </c>
      <c s="37">
        <v>4</v>
      </c>
      <c s="36">
        <v>0</v>
      </c>
      <c s="36">
        <f>ROUND(G356*H356,6)</f>
      </c>
      <c r="L356" s="38">
        <v>0</v>
      </c>
      <c s="32">
        <f>ROUND(ROUND(L356,2)*ROUND(G356,3),2)</f>
      </c>
      <c s="36" t="s">
        <v>350</v>
      </c>
      <c>
        <f>(M356*21)/100</f>
      </c>
      <c t="s">
        <v>27</v>
      </c>
    </row>
    <row r="357" spans="1:5" ht="12.75">
      <c r="A357" s="35" t="s">
        <v>58</v>
      </c>
      <c r="E357" s="39" t="s">
        <v>5</v>
      </c>
    </row>
    <row r="358" spans="1:5" ht="12.75">
      <c r="A358" s="35" t="s">
        <v>59</v>
      </c>
      <c r="E358" s="40" t="s">
        <v>5</v>
      </c>
    </row>
    <row r="359" spans="1:5" ht="127.5">
      <c r="A359" t="s">
        <v>60</v>
      </c>
      <c r="E359" s="39" t="s">
        <v>615</v>
      </c>
    </row>
    <row r="360" spans="1:16" ht="12.75">
      <c r="A360" t="s">
        <v>52</v>
      </c>
      <c s="34" t="s">
        <v>138</v>
      </c>
      <c s="34" t="s">
        <v>492</v>
      </c>
      <c s="35" t="s">
        <v>5</v>
      </c>
      <c s="6" t="s">
        <v>493</v>
      </c>
      <c s="36" t="s">
        <v>184</v>
      </c>
      <c s="37">
        <v>0.2</v>
      </c>
      <c s="36">
        <v>0</v>
      </c>
      <c s="36">
        <f>ROUND(G360*H360,6)</f>
      </c>
      <c r="L360" s="38">
        <v>0</v>
      </c>
      <c s="32">
        <f>ROUND(ROUND(L360,2)*ROUND(G360,3),2)</f>
      </c>
      <c s="36" t="s">
        <v>350</v>
      </c>
      <c>
        <f>(M360*21)/100</f>
      </c>
      <c t="s">
        <v>27</v>
      </c>
    </row>
    <row r="361" spans="1:5" ht="12.75">
      <c r="A361" s="35" t="s">
        <v>58</v>
      </c>
      <c r="E361" s="39" t="s">
        <v>5</v>
      </c>
    </row>
    <row r="362" spans="1:5" ht="38.25">
      <c r="A362" s="35" t="s">
        <v>59</v>
      </c>
      <c r="E362" s="40" t="s">
        <v>616</v>
      </c>
    </row>
    <row r="363" spans="1:5" ht="140.25">
      <c r="A363" t="s">
        <v>60</v>
      </c>
      <c r="E363" s="39" t="s">
        <v>617</v>
      </c>
    </row>
    <row r="364" spans="1:16" ht="12.75">
      <c r="A364" t="s">
        <v>52</v>
      </c>
      <c s="34" t="s">
        <v>143</v>
      </c>
      <c s="34" t="s">
        <v>496</v>
      </c>
      <c s="35" t="s">
        <v>5</v>
      </c>
      <c s="6" t="s">
        <v>618</v>
      </c>
      <c s="36" t="s">
        <v>80</v>
      </c>
      <c s="37">
        <v>10</v>
      </c>
      <c s="36">
        <v>0</v>
      </c>
      <c s="36">
        <f>ROUND(G364*H364,6)</f>
      </c>
      <c r="L364" s="38">
        <v>0</v>
      </c>
      <c s="32">
        <f>ROUND(ROUND(L364,2)*ROUND(G364,3),2)</f>
      </c>
      <c s="36" t="s">
        <v>350</v>
      </c>
      <c>
        <f>(M364*21)/100</f>
      </c>
      <c t="s">
        <v>27</v>
      </c>
    </row>
    <row r="365" spans="1:5" ht="12.75">
      <c r="A365" s="35" t="s">
        <v>58</v>
      </c>
      <c r="E365" s="39" t="s">
        <v>5</v>
      </c>
    </row>
    <row r="366" spans="1:5" ht="12.75">
      <c r="A366" s="35" t="s">
        <v>59</v>
      </c>
      <c r="E366" s="40" t="s">
        <v>5</v>
      </c>
    </row>
    <row r="367" spans="1:5" ht="102">
      <c r="A367" t="s">
        <v>60</v>
      </c>
      <c r="E367" s="39" t="s">
        <v>619</v>
      </c>
    </row>
    <row r="368" spans="1:16" ht="12.75">
      <c r="A368" t="s">
        <v>52</v>
      </c>
      <c s="34" t="s">
        <v>147</v>
      </c>
      <c s="34" t="s">
        <v>620</v>
      </c>
      <c s="35" t="s">
        <v>5</v>
      </c>
      <c s="6" t="s">
        <v>621</v>
      </c>
      <c s="36" t="s">
        <v>85</v>
      </c>
      <c s="37">
        <v>1</v>
      </c>
      <c s="36">
        <v>0</v>
      </c>
      <c s="36">
        <f>ROUND(G368*H368,6)</f>
      </c>
      <c r="L368" s="38">
        <v>0</v>
      </c>
      <c s="32">
        <f>ROUND(ROUND(L368,2)*ROUND(G368,3),2)</f>
      </c>
      <c s="36" t="s">
        <v>350</v>
      </c>
      <c>
        <f>(M368*21)/100</f>
      </c>
      <c t="s">
        <v>27</v>
      </c>
    </row>
    <row r="369" spans="1:5" ht="12.75">
      <c r="A369" s="35" t="s">
        <v>58</v>
      </c>
      <c r="E369" s="39" t="s">
        <v>5</v>
      </c>
    </row>
    <row r="370" spans="1:5" ht="12.75">
      <c r="A370" s="35" t="s">
        <v>59</v>
      </c>
      <c r="E370" s="40" t="s">
        <v>5</v>
      </c>
    </row>
    <row r="371" spans="1:5" ht="114.75">
      <c r="A371" t="s">
        <v>60</v>
      </c>
      <c r="E371" s="39" t="s">
        <v>622</v>
      </c>
    </row>
    <row r="372" spans="1:16" ht="12.75">
      <c r="A372" t="s">
        <v>52</v>
      </c>
      <c s="34" t="s">
        <v>151</v>
      </c>
      <c s="34" t="s">
        <v>623</v>
      </c>
      <c s="35" t="s">
        <v>5</v>
      </c>
      <c s="6" t="s">
        <v>624</v>
      </c>
      <c s="36" t="s">
        <v>85</v>
      </c>
      <c s="37">
        <v>2</v>
      </c>
      <c s="36">
        <v>0</v>
      </c>
      <c s="36">
        <f>ROUND(G372*H372,6)</f>
      </c>
      <c r="L372" s="38">
        <v>0</v>
      </c>
      <c s="32">
        <f>ROUND(ROUND(L372,2)*ROUND(G372,3),2)</f>
      </c>
      <c s="36" t="s">
        <v>350</v>
      </c>
      <c>
        <f>(M372*21)/100</f>
      </c>
      <c t="s">
        <v>27</v>
      </c>
    </row>
    <row r="373" spans="1:5" ht="12.75">
      <c r="A373" s="35" t="s">
        <v>58</v>
      </c>
      <c r="E373" s="39" t="s">
        <v>5</v>
      </c>
    </row>
    <row r="374" spans="1:5" ht="12.75">
      <c r="A374" s="35" t="s">
        <v>59</v>
      </c>
      <c r="E374" s="40" t="s">
        <v>5</v>
      </c>
    </row>
    <row r="375" spans="1:5" ht="140.25">
      <c r="A375" t="s">
        <v>60</v>
      </c>
      <c r="E375" s="39" t="s">
        <v>625</v>
      </c>
    </row>
    <row r="376" spans="1:16" ht="12.75">
      <c r="A376" t="s">
        <v>52</v>
      </c>
      <c s="34" t="s">
        <v>155</v>
      </c>
      <c s="34" t="s">
        <v>626</v>
      </c>
      <c s="35" t="s">
        <v>5</v>
      </c>
      <c s="6" t="s">
        <v>627</v>
      </c>
      <c s="36" t="s">
        <v>85</v>
      </c>
      <c s="37">
        <v>1</v>
      </c>
      <c s="36">
        <v>0</v>
      </c>
      <c s="36">
        <f>ROUND(G376*H376,6)</f>
      </c>
      <c r="L376" s="38">
        <v>0</v>
      </c>
      <c s="32">
        <f>ROUND(ROUND(L376,2)*ROUND(G376,3),2)</f>
      </c>
      <c s="36" t="s">
        <v>350</v>
      </c>
      <c>
        <f>(M376*21)/100</f>
      </c>
      <c t="s">
        <v>27</v>
      </c>
    </row>
    <row r="377" spans="1:5" ht="12.75">
      <c r="A377" s="35" t="s">
        <v>58</v>
      </c>
      <c r="E377" s="39" t="s">
        <v>5</v>
      </c>
    </row>
    <row r="378" spans="1:5" ht="12.75">
      <c r="A378" s="35" t="s">
        <v>59</v>
      </c>
      <c r="E378" s="40" t="s">
        <v>5</v>
      </c>
    </row>
    <row r="379" spans="1:5" ht="191.25">
      <c r="A379" t="s">
        <v>60</v>
      </c>
      <c r="E379" s="39" t="s">
        <v>628</v>
      </c>
    </row>
    <row r="380" spans="1:16" ht="12.75">
      <c r="A380" t="s">
        <v>52</v>
      </c>
      <c s="34" t="s">
        <v>77</v>
      </c>
      <c s="34" t="s">
        <v>626</v>
      </c>
      <c s="35" t="s">
        <v>53</v>
      </c>
      <c s="6" t="s">
        <v>627</v>
      </c>
      <c s="36" t="s">
        <v>85</v>
      </c>
      <c s="37">
        <v>1</v>
      </c>
      <c s="36">
        <v>0</v>
      </c>
      <c s="36">
        <f>ROUND(G380*H380,6)</f>
      </c>
      <c r="L380" s="38">
        <v>0</v>
      </c>
      <c s="32">
        <f>ROUND(ROUND(L380,2)*ROUND(G380,3),2)</f>
      </c>
      <c s="36" t="s">
        <v>350</v>
      </c>
      <c>
        <f>(M380*21)/100</f>
      </c>
      <c t="s">
        <v>27</v>
      </c>
    </row>
    <row r="381" spans="1:5" ht="12.75">
      <c r="A381" s="35" t="s">
        <v>58</v>
      </c>
      <c r="E381" s="39" t="s">
        <v>5</v>
      </c>
    </row>
    <row r="382" spans="1:5" ht="12.75">
      <c r="A382" s="35" t="s">
        <v>59</v>
      </c>
      <c r="E382" s="40" t="s">
        <v>5</v>
      </c>
    </row>
    <row r="383" spans="1:5" ht="191.25">
      <c r="A383" t="s">
        <v>60</v>
      </c>
      <c r="E383" s="39" t="s">
        <v>629</v>
      </c>
    </row>
    <row r="384" spans="1:16" ht="12.75">
      <c r="A384" t="s">
        <v>52</v>
      </c>
      <c s="34" t="s">
        <v>82</v>
      </c>
      <c s="34" t="s">
        <v>630</v>
      </c>
      <c s="35" t="s">
        <v>5</v>
      </c>
      <c s="6" t="s">
        <v>631</v>
      </c>
      <c s="36" t="s">
        <v>85</v>
      </c>
      <c s="37">
        <v>1</v>
      </c>
      <c s="36">
        <v>0</v>
      </c>
      <c s="36">
        <f>ROUND(G384*H384,6)</f>
      </c>
      <c r="L384" s="38">
        <v>0</v>
      </c>
      <c s="32">
        <f>ROUND(ROUND(L384,2)*ROUND(G384,3),2)</f>
      </c>
      <c s="36" t="s">
        <v>350</v>
      </c>
      <c>
        <f>(M384*21)/100</f>
      </c>
      <c t="s">
        <v>27</v>
      </c>
    </row>
    <row r="385" spans="1:5" ht="12.75">
      <c r="A385" s="35" t="s">
        <v>58</v>
      </c>
      <c r="E385" s="39" t="s">
        <v>5</v>
      </c>
    </row>
    <row r="386" spans="1:5" ht="12.75">
      <c r="A386" s="35" t="s">
        <v>59</v>
      </c>
      <c r="E386" s="40" t="s">
        <v>5</v>
      </c>
    </row>
    <row r="387" spans="1:5" ht="191.25">
      <c r="A387" t="s">
        <v>60</v>
      </c>
      <c r="E387" s="39" t="s">
        <v>629</v>
      </c>
    </row>
    <row r="388" spans="1:16" ht="12.75">
      <c r="A388" t="s">
        <v>52</v>
      </c>
      <c s="34" t="s">
        <v>87</v>
      </c>
      <c s="34" t="s">
        <v>632</v>
      </c>
      <c s="35" t="s">
        <v>5</v>
      </c>
      <c s="6" t="s">
        <v>633</v>
      </c>
      <c s="36" t="s">
        <v>85</v>
      </c>
      <c s="37">
        <v>5</v>
      </c>
      <c s="36">
        <v>0</v>
      </c>
      <c s="36">
        <f>ROUND(G388*H388,6)</f>
      </c>
      <c r="L388" s="38">
        <v>0</v>
      </c>
      <c s="32">
        <f>ROUND(ROUND(L388,2)*ROUND(G388,3),2)</f>
      </c>
      <c s="36" t="s">
        <v>350</v>
      </c>
      <c>
        <f>(M388*21)/100</f>
      </c>
      <c t="s">
        <v>27</v>
      </c>
    </row>
    <row r="389" spans="1:5" ht="12.75">
      <c r="A389" s="35" t="s">
        <v>58</v>
      </c>
      <c r="E389" s="39" t="s">
        <v>5</v>
      </c>
    </row>
    <row r="390" spans="1:5" ht="12.75">
      <c r="A390" s="35" t="s">
        <v>59</v>
      </c>
      <c r="E390" s="40" t="s">
        <v>5</v>
      </c>
    </row>
    <row r="391" spans="1:5" ht="114.75">
      <c r="A391" t="s">
        <v>60</v>
      </c>
      <c r="E391" s="39" t="s">
        <v>634</v>
      </c>
    </row>
    <row r="392" spans="1:16" ht="12.75">
      <c r="A392" t="s">
        <v>52</v>
      </c>
      <c s="34" t="s">
        <v>91</v>
      </c>
      <c s="34" t="s">
        <v>635</v>
      </c>
      <c s="35" t="s">
        <v>5</v>
      </c>
      <c s="6" t="s">
        <v>636</v>
      </c>
      <c s="36" t="s">
        <v>85</v>
      </c>
      <c s="37">
        <v>5</v>
      </c>
      <c s="36">
        <v>0</v>
      </c>
      <c s="36">
        <f>ROUND(G392*H392,6)</f>
      </c>
      <c r="L392" s="38">
        <v>0</v>
      </c>
      <c s="32">
        <f>ROUND(ROUND(L392,2)*ROUND(G392,3),2)</f>
      </c>
      <c s="36" t="s">
        <v>350</v>
      </c>
      <c>
        <f>(M392*21)/100</f>
      </c>
      <c t="s">
        <v>27</v>
      </c>
    </row>
    <row r="393" spans="1:5" ht="12.75">
      <c r="A393" s="35" t="s">
        <v>58</v>
      </c>
      <c r="E393" s="39" t="s">
        <v>5</v>
      </c>
    </row>
    <row r="394" spans="1:5" ht="12.75">
      <c r="A394" s="35" t="s">
        <v>59</v>
      </c>
      <c r="E394" s="40" t="s">
        <v>5</v>
      </c>
    </row>
    <row r="395" spans="1:5" ht="140.25">
      <c r="A395" t="s">
        <v>60</v>
      </c>
      <c r="E395" s="39" t="s">
        <v>625</v>
      </c>
    </row>
    <row r="396" spans="1:16" ht="12.75">
      <c r="A396" t="s">
        <v>52</v>
      </c>
      <c s="34" t="s">
        <v>186</v>
      </c>
      <c s="34" t="s">
        <v>506</v>
      </c>
      <c s="35" t="s">
        <v>5</v>
      </c>
      <c s="6" t="s">
        <v>507</v>
      </c>
      <c s="36" t="s">
        <v>94</v>
      </c>
      <c s="37">
        <v>0.15</v>
      </c>
      <c s="36">
        <v>0</v>
      </c>
      <c s="36">
        <f>ROUND(G396*H396,6)</f>
      </c>
      <c r="L396" s="38">
        <v>0</v>
      </c>
      <c s="32">
        <f>ROUND(ROUND(L396,2)*ROUND(G396,3),2)</f>
      </c>
      <c s="36" t="s">
        <v>350</v>
      </c>
      <c>
        <f>(M396*21)/100</f>
      </c>
      <c t="s">
        <v>27</v>
      </c>
    </row>
    <row r="397" spans="1:5" ht="12.75">
      <c r="A397" s="35" t="s">
        <v>58</v>
      </c>
      <c r="E397" s="39" t="s">
        <v>5</v>
      </c>
    </row>
    <row r="398" spans="1:5" ht="12.75">
      <c r="A398" s="35" t="s">
        <v>59</v>
      </c>
      <c r="E398" s="40" t="s">
        <v>5</v>
      </c>
    </row>
    <row r="399" spans="1:5" ht="140.25">
      <c r="A399" t="s">
        <v>60</v>
      </c>
      <c r="E399" s="39" t="s">
        <v>508</v>
      </c>
    </row>
    <row r="400" spans="1:16" ht="12.75">
      <c r="A400" t="s">
        <v>52</v>
      </c>
      <c s="34" t="s">
        <v>189</v>
      </c>
      <c s="34" t="s">
        <v>509</v>
      </c>
      <c s="35" t="s">
        <v>5</v>
      </c>
      <c s="6" t="s">
        <v>510</v>
      </c>
      <c s="36" t="s">
        <v>310</v>
      </c>
      <c s="37">
        <v>40</v>
      </c>
      <c s="36">
        <v>0</v>
      </c>
      <c s="36">
        <f>ROUND(G400*H400,6)</f>
      </c>
      <c r="L400" s="38">
        <v>0</v>
      </c>
      <c s="32">
        <f>ROUND(ROUND(L400,2)*ROUND(G400,3),2)</f>
      </c>
      <c s="36" t="s">
        <v>350</v>
      </c>
      <c>
        <f>(M400*21)/100</f>
      </c>
      <c t="s">
        <v>27</v>
      </c>
    </row>
    <row r="401" spans="1:5" ht="12.75">
      <c r="A401" s="35" t="s">
        <v>58</v>
      </c>
      <c r="E401" s="39" t="s">
        <v>5</v>
      </c>
    </row>
    <row r="402" spans="1:5" ht="12.75">
      <c r="A402" s="35" t="s">
        <v>59</v>
      </c>
      <c r="E402" s="40" t="s">
        <v>5</v>
      </c>
    </row>
    <row r="403" spans="1:5" ht="89.25">
      <c r="A403" t="s">
        <v>60</v>
      </c>
      <c r="E403" s="39" t="s">
        <v>511</v>
      </c>
    </row>
    <row r="404" spans="1:16" ht="25.5">
      <c r="A404" t="s">
        <v>52</v>
      </c>
      <c s="34" t="s">
        <v>193</v>
      </c>
      <c s="34" t="s">
        <v>637</v>
      </c>
      <c s="35" t="s">
        <v>5</v>
      </c>
      <c s="6" t="s">
        <v>638</v>
      </c>
      <c s="36" t="s">
        <v>85</v>
      </c>
      <c s="37">
        <v>1</v>
      </c>
      <c s="36">
        <v>0</v>
      </c>
      <c s="36">
        <f>ROUND(G404*H404,6)</f>
      </c>
      <c r="L404" s="38">
        <v>0</v>
      </c>
      <c s="32">
        <f>ROUND(ROUND(L404,2)*ROUND(G404,3),2)</f>
      </c>
      <c s="36" t="s">
        <v>350</v>
      </c>
      <c>
        <f>(M404*21)/100</f>
      </c>
      <c t="s">
        <v>27</v>
      </c>
    </row>
    <row r="405" spans="1:5" ht="12.75">
      <c r="A405" s="35" t="s">
        <v>58</v>
      </c>
      <c r="E405" s="39" t="s">
        <v>5</v>
      </c>
    </row>
    <row r="406" spans="1:5" ht="12.75">
      <c r="A406" s="35" t="s">
        <v>59</v>
      </c>
      <c r="E406" s="40" t="s">
        <v>5</v>
      </c>
    </row>
    <row r="407" spans="1:5" ht="114.75">
      <c r="A407" t="s">
        <v>60</v>
      </c>
      <c r="E407" s="39" t="s">
        <v>634</v>
      </c>
    </row>
    <row r="408" spans="1:16" ht="12.75">
      <c r="A408" t="s">
        <v>52</v>
      </c>
      <c s="34" t="s">
        <v>196</v>
      </c>
      <c s="34" t="s">
        <v>639</v>
      </c>
      <c s="35" t="s">
        <v>5</v>
      </c>
      <c s="6" t="s">
        <v>640</v>
      </c>
      <c s="36" t="s">
        <v>85</v>
      </c>
      <c s="37">
        <v>1</v>
      </c>
      <c s="36">
        <v>0</v>
      </c>
      <c s="36">
        <f>ROUND(G408*H408,6)</f>
      </c>
      <c r="L408" s="38">
        <v>0</v>
      </c>
      <c s="32">
        <f>ROUND(ROUND(L408,2)*ROUND(G408,3),2)</f>
      </c>
      <c s="36" t="s">
        <v>350</v>
      </c>
      <c>
        <f>(M408*21)/100</f>
      </c>
      <c t="s">
        <v>27</v>
      </c>
    </row>
    <row r="409" spans="1:5" ht="12.75">
      <c r="A409" s="35" t="s">
        <v>58</v>
      </c>
      <c r="E409" s="39" t="s">
        <v>5</v>
      </c>
    </row>
    <row r="410" spans="1:5" ht="12.75">
      <c r="A410" s="35" t="s">
        <v>59</v>
      </c>
      <c r="E410" s="40" t="s">
        <v>5</v>
      </c>
    </row>
    <row r="411" spans="1:5" ht="114.75">
      <c r="A411" t="s">
        <v>60</v>
      </c>
      <c r="E411" s="39" t="s">
        <v>622</v>
      </c>
    </row>
    <row r="412" spans="1:16" ht="12.75">
      <c r="A412" t="s">
        <v>52</v>
      </c>
      <c s="34" t="s">
        <v>200</v>
      </c>
      <c s="34" t="s">
        <v>641</v>
      </c>
      <c s="35" t="s">
        <v>5</v>
      </c>
      <c s="6" t="s">
        <v>642</v>
      </c>
      <c s="36" t="s">
        <v>85</v>
      </c>
      <c s="37">
        <v>1</v>
      </c>
      <c s="36">
        <v>0</v>
      </c>
      <c s="36">
        <f>ROUND(G412*H412,6)</f>
      </c>
      <c r="L412" s="38">
        <v>0</v>
      </c>
      <c s="32">
        <f>ROUND(ROUND(L412,2)*ROUND(G412,3),2)</f>
      </c>
      <c s="36" t="s">
        <v>350</v>
      </c>
      <c>
        <f>(M412*21)/100</f>
      </c>
      <c t="s">
        <v>27</v>
      </c>
    </row>
    <row r="413" spans="1:5" ht="12.75">
      <c r="A413" s="35" t="s">
        <v>58</v>
      </c>
      <c r="E413" s="39" t="s">
        <v>5</v>
      </c>
    </row>
    <row r="414" spans="1:5" ht="12.75">
      <c r="A414" s="35" t="s">
        <v>59</v>
      </c>
      <c r="E414" s="40" t="s">
        <v>5</v>
      </c>
    </row>
    <row r="415" spans="1:5" ht="114.75">
      <c r="A415" t="s">
        <v>60</v>
      </c>
      <c r="E415" s="39" t="s">
        <v>634</v>
      </c>
    </row>
    <row r="416" spans="1:16" ht="12.75">
      <c r="A416" t="s">
        <v>52</v>
      </c>
      <c s="34" t="s">
        <v>203</v>
      </c>
      <c s="34" t="s">
        <v>643</v>
      </c>
      <c s="35" t="s">
        <v>5</v>
      </c>
      <c s="6" t="s">
        <v>644</v>
      </c>
      <c s="36" t="s">
        <v>85</v>
      </c>
      <c s="37">
        <v>1</v>
      </c>
      <c s="36">
        <v>0</v>
      </c>
      <c s="36">
        <f>ROUND(G416*H416,6)</f>
      </c>
      <c r="L416" s="38">
        <v>0</v>
      </c>
      <c s="32">
        <f>ROUND(ROUND(L416,2)*ROUND(G416,3),2)</f>
      </c>
      <c s="36" t="s">
        <v>350</v>
      </c>
      <c>
        <f>(M416*21)/100</f>
      </c>
      <c t="s">
        <v>27</v>
      </c>
    </row>
    <row r="417" spans="1:5" ht="12.75">
      <c r="A417" s="35" t="s">
        <v>58</v>
      </c>
      <c r="E417" s="39" t="s">
        <v>5</v>
      </c>
    </row>
    <row r="418" spans="1:5" ht="12.75">
      <c r="A418" s="35" t="s">
        <v>59</v>
      </c>
      <c r="E418" s="40" t="s">
        <v>5</v>
      </c>
    </row>
    <row r="419" spans="1:5" ht="51">
      <c r="A419" t="s">
        <v>60</v>
      </c>
      <c r="E419" s="39" t="s">
        <v>645</v>
      </c>
    </row>
    <row r="420" spans="1:16" ht="25.5">
      <c r="A420" t="s">
        <v>52</v>
      </c>
      <c s="34" t="s">
        <v>207</v>
      </c>
      <c s="34" t="s">
        <v>646</v>
      </c>
      <c s="35" t="s">
        <v>5</v>
      </c>
      <c s="6" t="s">
        <v>647</v>
      </c>
      <c s="36" t="s">
        <v>85</v>
      </c>
      <c s="37">
        <v>1</v>
      </c>
      <c s="36">
        <v>0</v>
      </c>
      <c s="36">
        <f>ROUND(G420*H420,6)</f>
      </c>
      <c r="L420" s="38">
        <v>0</v>
      </c>
      <c s="32">
        <f>ROUND(ROUND(L420,2)*ROUND(G420,3),2)</f>
      </c>
      <c s="36" t="s">
        <v>350</v>
      </c>
      <c>
        <f>(M420*21)/100</f>
      </c>
      <c t="s">
        <v>27</v>
      </c>
    </row>
    <row r="421" spans="1:5" ht="12.75">
      <c r="A421" s="35" t="s">
        <v>58</v>
      </c>
      <c r="E421" s="39" t="s">
        <v>5</v>
      </c>
    </row>
    <row r="422" spans="1:5" ht="12.75">
      <c r="A422" s="35" t="s">
        <v>59</v>
      </c>
      <c r="E422" s="40" t="s">
        <v>5</v>
      </c>
    </row>
    <row r="423" spans="1:5" ht="140.25">
      <c r="A423" t="s">
        <v>60</v>
      </c>
      <c r="E423" s="39" t="s">
        <v>625</v>
      </c>
    </row>
    <row r="424" spans="1:16" ht="25.5">
      <c r="A424" t="s">
        <v>52</v>
      </c>
      <c s="34" t="s">
        <v>159</v>
      </c>
      <c s="34" t="s">
        <v>648</v>
      </c>
      <c s="35" t="s">
        <v>5</v>
      </c>
      <c s="6" t="s">
        <v>649</v>
      </c>
      <c s="36" t="s">
        <v>85</v>
      </c>
      <c s="37">
        <v>1</v>
      </c>
      <c s="36">
        <v>0</v>
      </c>
      <c s="36">
        <f>ROUND(G424*H424,6)</f>
      </c>
      <c r="L424" s="38">
        <v>0</v>
      </c>
      <c s="32">
        <f>ROUND(ROUND(L424,2)*ROUND(G424,3),2)</f>
      </c>
      <c s="36" t="s">
        <v>350</v>
      </c>
      <c>
        <f>(M424*21)/100</f>
      </c>
      <c t="s">
        <v>27</v>
      </c>
    </row>
    <row r="425" spans="1:5" ht="12.75">
      <c r="A425" s="35" t="s">
        <v>58</v>
      </c>
      <c r="E425" s="39" t="s">
        <v>5</v>
      </c>
    </row>
    <row r="426" spans="1:5" ht="12.75">
      <c r="A426" s="35" t="s">
        <v>59</v>
      </c>
      <c r="E426" s="40" t="s">
        <v>5</v>
      </c>
    </row>
    <row r="427" spans="1:5" ht="153">
      <c r="A427" t="s">
        <v>60</v>
      </c>
      <c r="E427" s="39" t="s">
        <v>650</v>
      </c>
    </row>
    <row r="428" spans="1:16" ht="12.75">
      <c r="A428" t="s">
        <v>52</v>
      </c>
      <c s="34" t="s">
        <v>210</v>
      </c>
      <c s="34" t="s">
        <v>651</v>
      </c>
      <c s="35" t="s">
        <v>5</v>
      </c>
      <c s="6" t="s">
        <v>652</v>
      </c>
      <c s="36" t="s">
        <v>85</v>
      </c>
      <c s="37">
        <v>1</v>
      </c>
      <c s="36">
        <v>0</v>
      </c>
      <c s="36">
        <f>ROUND(G428*H428,6)</f>
      </c>
      <c r="L428" s="38">
        <v>0</v>
      </c>
      <c s="32">
        <f>ROUND(ROUND(L428,2)*ROUND(G428,3),2)</f>
      </c>
      <c s="36" t="s">
        <v>350</v>
      </c>
      <c>
        <f>(M428*21)/100</f>
      </c>
      <c t="s">
        <v>27</v>
      </c>
    </row>
    <row r="429" spans="1:5" ht="12.75">
      <c r="A429" s="35" t="s">
        <v>58</v>
      </c>
      <c r="E429" s="39" t="s">
        <v>5</v>
      </c>
    </row>
    <row r="430" spans="1:5" ht="12.75">
      <c r="A430" s="35" t="s">
        <v>59</v>
      </c>
      <c r="E430" s="40" t="s">
        <v>5</v>
      </c>
    </row>
    <row r="431" spans="1:5" ht="12.75">
      <c r="A431" t="s">
        <v>60</v>
      </c>
      <c r="E431" s="39" t="s">
        <v>605</v>
      </c>
    </row>
    <row r="432" spans="1:13" ht="12.75">
      <c r="A432" t="s">
        <v>49</v>
      </c>
      <c r="C432" s="31" t="s">
        <v>367</v>
      </c>
      <c r="E432" s="33" t="s">
        <v>592</v>
      </c>
      <c r="J432" s="32">
        <f>0</f>
      </c>
      <c s="32">
        <f>0</f>
      </c>
      <c s="32">
        <f>0+L433+L437</f>
      </c>
      <c s="32">
        <f>0+M433+M437</f>
      </c>
    </row>
    <row r="433" spans="1:16" ht="25.5">
      <c r="A433" t="s">
        <v>52</v>
      </c>
      <c s="34" t="s">
        <v>96</v>
      </c>
      <c s="34" t="s">
        <v>521</v>
      </c>
      <c s="35" t="s">
        <v>522</v>
      </c>
      <c s="6" t="s">
        <v>523</v>
      </c>
      <c s="36" t="s">
        <v>373</v>
      </c>
      <c s="37">
        <v>0.02</v>
      </c>
      <c s="36">
        <v>0</v>
      </c>
      <c s="36">
        <f>ROUND(G433*H433,6)</f>
      </c>
      <c r="L433" s="38">
        <v>0</v>
      </c>
      <c s="32">
        <f>ROUND(ROUND(L433,2)*ROUND(G433,3),2)</f>
      </c>
      <c s="36" t="s">
        <v>350</v>
      </c>
      <c>
        <f>(M433*21)/100</f>
      </c>
      <c t="s">
        <v>27</v>
      </c>
    </row>
    <row r="434" spans="1:5" ht="12.75">
      <c r="A434" s="35" t="s">
        <v>58</v>
      </c>
      <c r="E434" s="39" t="s">
        <v>374</v>
      </c>
    </row>
    <row r="435" spans="1:5" ht="12.75">
      <c r="A435" s="35" t="s">
        <v>59</v>
      </c>
      <c r="E435" s="40" t="s">
        <v>5</v>
      </c>
    </row>
    <row r="436" spans="1:5" ht="165.75">
      <c r="A436" t="s">
        <v>60</v>
      </c>
      <c r="E436" s="39" t="s">
        <v>524</v>
      </c>
    </row>
    <row r="437" spans="1:16" ht="25.5">
      <c r="A437" t="s">
        <v>52</v>
      </c>
      <c s="34" t="s">
        <v>181</v>
      </c>
      <c s="34" t="s">
        <v>389</v>
      </c>
      <c s="35" t="s">
        <v>390</v>
      </c>
      <c s="6" t="s">
        <v>391</v>
      </c>
      <c s="36" t="s">
        <v>373</v>
      </c>
      <c s="37">
        <v>0.02</v>
      </c>
      <c s="36">
        <v>0</v>
      </c>
      <c s="36">
        <f>ROUND(G437*H437,6)</f>
      </c>
      <c r="L437" s="38">
        <v>0</v>
      </c>
      <c s="32">
        <f>ROUND(ROUND(L437,2)*ROUND(G437,3),2)</f>
      </c>
      <c s="36" t="s">
        <v>350</v>
      </c>
      <c>
        <f>(M437*21)/100</f>
      </c>
      <c t="s">
        <v>27</v>
      </c>
    </row>
    <row r="438" spans="1:5" ht="12.75">
      <c r="A438" s="35" t="s">
        <v>58</v>
      </c>
      <c r="E438" s="39" t="s">
        <v>374</v>
      </c>
    </row>
    <row r="439" spans="1:5" ht="12.75">
      <c r="A439" s="35" t="s">
        <v>59</v>
      </c>
      <c r="E439" s="40" t="s">
        <v>5</v>
      </c>
    </row>
    <row r="440" spans="1:5" ht="165.75">
      <c r="A440" t="s">
        <v>60</v>
      </c>
      <c r="E440" s="39" t="s">
        <v>524</v>
      </c>
    </row>
    <row r="441" spans="1:13" ht="12.75">
      <c r="A441" t="s">
        <v>46</v>
      </c>
      <c r="C441" s="31" t="s">
        <v>653</v>
      </c>
      <c r="E441" s="33" t="s">
        <v>654</v>
      </c>
      <c r="J441" s="32">
        <f>0+J442+J559</f>
      </c>
      <c s="32">
        <f>0+K442+K559</f>
      </c>
      <c s="32">
        <f>0+L442+L559</f>
      </c>
      <c s="32">
        <f>0+M442+M559</f>
      </c>
    </row>
    <row r="442" spans="1:13" ht="12.75">
      <c r="A442" t="s">
        <v>49</v>
      </c>
      <c r="C442" s="31" t="s">
        <v>75</v>
      </c>
      <c r="E442" s="33" t="s">
        <v>76</v>
      </c>
      <c r="J442" s="32">
        <f>0</f>
      </c>
      <c s="32">
        <f>0</f>
      </c>
      <c s="32">
        <f>0+L443+L447+L451+L455+L459+L463+L467+L471+L475+L479+L483+L487+L491+L495+L499+L503+L507+L511+L515+L519+L523+L527+L531+L535+L539+L543+L547+L551+L555</f>
      </c>
      <c s="32">
        <f>0+M443+M447+M451+M455+M459+M463+M467+M471+M475+M479+M483+M487+M491+M495+M499+M503+M507+M511+M515+M519+M523+M527+M531+M535+M539+M543+M547+M551+M555</f>
      </c>
    </row>
    <row r="443" spans="1:16" ht="25.5">
      <c r="A443" t="s">
        <v>52</v>
      </c>
      <c s="34" t="s">
        <v>53</v>
      </c>
      <c s="34" t="s">
        <v>655</v>
      </c>
      <c s="35" t="s">
        <v>5</v>
      </c>
      <c s="6" t="s">
        <v>656</v>
      </c>
      <c s="36" t="s">
        <v>80</v>
      </c>
      <c s="37">
        <v>890</v>
      </c>
      <c s="36">
        <v>0</v>
      </c>
      <c s="36">
        <f>ROUND(G443*H443,6)</f>
      </c>
      <c r="L443" s="38">
        <v>0</v>
      </c>
      <c s="32">
        <f>ROUND(ROUND(L443,2)*ROUND(G443,3),2)</f>
      </c>
      <c s="36" t="s">
        <v>350</v>
      </c>
      <c>
        <f>(M443*21)/100</f>
      </c>
      <c t="s">
        <v>27</v>
      </c>
    </row>
    <row r="444" spans="1:5" ht="12.75">
      <c r="A444" s="35" t="s">
        <v>58</v>
      </c>
      <c r="E444" s="39" t="s">
        <v>5</v>
      </c>
    </row>
    <row r="445" spans="1:5" ht="12.75">
      <c r="A445" s="35" t="s">
        <v>59</v>
      </c>
      <c r="E445" s="40" t="s">
        <v>5</v>
      </c>
    </row>
    <row r="446" spans="1:5" ht="76.5">
      <c r="A446" t="s">
        <v>60</v>
      </c>
      <c r="E446" s="39" t="s">
        <v>434</v>
      </c>
    </row>
    <row r="447" spans="1:16" ht="12.75">
      <c r="A447" t="s">
        <v>52</v>
      </c>
      <c s="34" t="s">
        <v>27</v>
      </c>
      <c s="34" t="s">
        <v>544</v>
      </c>
      <c s="35" t="s">
        <v>5</v>
      </c>
      <c s="6" t="s">
        <v>545</v>
      </c>
      <c s="36" t="s">
        <v>184</v>
      </c>
      <c s="37">
        <v>3.916</v>
      </c>
      <c s="36">
        <v>0</v>
      </c>
      <c s="36">
        <f>ROUND(G447*H447,6)</f>
      </c>
      <c r="L447" s="38">
        <v>0</v>
      </c>
      <c s="32">
        <f>ROUND(ROUND(L447,2)*ROUND(G447,3),2)</f>
      </c>
      <c s="36" t="s">
        <v>350</v>
      </c>
      <c>
        <f>(M447*21)/100</f>
      </c>
      <c t="s">
        <v>27</v>
      </c>
    </row>
    <row r="448" spans="1:5" ht="12.75">
      <c r="A448" s="35" t="s">
        <v>58</v>
      </c>
      <c r="E448" s="39" t="s">
        <v>5</v>
      </c>
    </row>
    <row r="449" spans="1:5" ht="408">
      <c r="A449" s="35" t="s">
        <v>59</v>
      </c>
      <c r="E449" s="40" t="s">
        <v>657</v>
      </c>
    </row>
    <row r="450" spans="1:5" ht="102">
      <c r="A450" t="s">
        <v>60</v>
      </c>
      <c r="E450" s="39" t="s">
        <v>547</v>
      </c>
    </row>
    <row r="451" spans="1:16" ht="12.75">
      <c r="A451" t="s">
        <v>52</v>
      </c>
      <c s="34" t="s">
        <v>26</v>
      </c>
      <c s="34" t="s">
        <v>658</v>
      </c>
      <c s="35" t="s">
        <v>5</v>
      </c>
      <c s="6" t="s">
        <v>659</v>
      </c>
      <c s="36" t="s">
        <v>184</v>
      </c>
      <c s="37">
        <v>3.916</v>
      </c>
      <c s="36">
        <v>0</v>
      </c>
      <c s="36">
        <f>ROUND(G451*H451,6)</f>
      </c>
      <c r="L451" s="38">
        <v>0</v>
      </c>
      <c s="32">
        <f>ROUND(ROUND(L451,2)*ROUND(G451,3),2)</f>
      </c>
      <c s="36" t="s">
        <v>350</v>
      </c>
      <c>
        <f>(M451*21)/100</f>
      </c>
      <c t="s">
        <v>27</v>
      </c>
    </row>
    <row r="452" spans="1:5" ht="12.75">
      <c r="A452" s="35" t="s">
        <v>58</v>
      </c>
      <c r="E452" s="39" t="s">
        <v>5</v>
      </c>
    </row>
    <row r="453" spans="1:5" ht="408">
      <c r="A453" s="35" t="s">
        <v>59</v>
      </c>
      <c r="E453" s="40" t="s">
        <v>657</v>
      </c>
    </row>
    <row r="454" spans="1:5" ht="102">
      <c r="A454" t="s">
        <v>60</v>
      </c>
      <c r="E454" s="39" t="s">
        <v>499</v>
      </c>
    </row>
    <row r="455" spans="1:16" ht="12.75">
      <c r="A455" t="s">
        <v>52</v>
      </c>
      <c s="34" t="s">
        <v>70</v>
      </c>
      <c s="34" t="s">
        <v>660</v>
      </c>
      <c s="35" t="s">
        <v>5</v>
      </c>
      <c s="6" t="s">
        <v>661</v>
      </c>
      <c s="36" t="s">
        <v>85</v>
      </c>
      <c s="37">
        <v>1</v>
      </c>
      <c s="36">
        <v>0</v>
      </c>
      <c s="36">
        <f>ROUND(G455*H455,6)</f>
      </c>
      <c r="L455" s="38">
        <v>0</v>
      </c>
      <c s="32">
        <f>ROUND(ROUND(L455,2)*ROUND(G455,3),2)</f>
      </c>
      <c s="36" t="s">
        <v>350</v>
      </c>
      <c>
        <f>(M455*21)/100</f>
      </c>
      <c t="s">
        <v>27</v>
      </c>
    </row>
    <row r="456" spans="1:5" ht="12.75">
      <c r="A456" s="35" t="s">
        <v>58</v>
      </c>
      <c r="E456" s="39" t="s">
        <v>5</v>
      </c>
    </row>
    <row r="457" spans="1:5" ht="12.75">
      <c r="A457" s="35" t="s">
        <v>59</v>
      </c>
      <c r="E457" s="40" t="s">
        <v>5</v>
      </c>
    </row>
    <row r="458" spans="1:5" ht="178.5">
      <c r="A458" t="s">
        <v>60</v>
      </c>
      <c r="E458" s="39" t="s">
        <v>662</v>
      </c>
    </row>
    <row r="459" spans="1:16" ht="12.75">
      <c r="A459" t="s">
        <v>52</v>
      </c>
      <c s="34" t="s">
        <v>110</v>
      </c>
      <c s="34" t="s">
        <v>663</v>
      </c>
      <c s="35" t="s">
        <v>5</v>
      </c>
      <c s="6" t="s">
        <v>664</v>
      </c>
      <c s="36" t="s">
        <v>85</v>
      </c>
      <c s="37">
        <v>2</v>
      </c>
      <c s="36">
        <v>0</v>
      </c>
      <c s="36">
        <f>ROUND(G459*H459,6)</f>
      </c>
      <c r="L459" s="38">
        <v>0</v>
      </c>
      <c s="32">
        <f>ROUND(ROUND(L459,2)*ROUND(G459,3),2)</f>
      </c>
      <c s="36" t="s">
        <v>350</v>
      </c>
      <c>
        <f>(M459*21)/100</f>
      </c>
      <c t="s">
        <v>27</v>
      </c>
    </row>
    <row r="460" spans="1:5" ht="12.75">
      <c r="A460" s="35" t="s">
        <v>58</v>
      </c>
      <c r="E460" s="39" t="s">
        <v>5</v>
      </c>
    </row>
    <row r="461" spans="1:5" ht="12.75">
      <c r="A461" s="35" t="s">
        <v>59</v>
      </c>
      <c r="E461" s="40" t="s">
        <v>5</v>
      </c>
    </row>
    <row r="462" spans="1:5" ht="178.5">
      <c r="A462" t="s">
        <v>60</v>
      </c>
      <c r="E462" s="39" t="s">
        <v>662</v>
      </c>
    </row>
    <row r="463" spans="1:16" ht="12.75">
      <c r="A463" t="s">
        <v>52</v>
      </c>
      <c s="34" t="s">
        <v>115</v>
      </c>
      <c s="34" t="s">
        <v>665</v>
      </c>
      <c s="35" t="s">
        <v>5</v>
      </c>
      <c s="6" t="s">
        <v>666</v>
      </c>
      <c s="36" t="s">
        <v>85</v>
      </c>
      <c s="37">
        <v>1</v>
      </c>
      <c s="36">
        <v>0</v>
      </c>
      <c s="36">
        <f>ROUND(G463*H463,6)</f>
      </c>
      <c r="L463" s="38">
        <v>0</v>
      </c>
      <c s="32">
        <f>ROUND(ROUND(L463,2)*ROUND(G463,3),2)</f>
      </c>
      <c s="36" t="s">
        <v>350</v>
      </c>
      <c>
        <f>(M463*21)/100</f>
      </c>
      <c t="s">
        <v>27</v>
      </c>
    </row>
    <row r="464" spans="1:5" ht="12.75">
      <c r="A464" s="35" t="s">
        <v>58</v>
      </c>
      <c r="E464" s="39" t="s">
        <v>5</v>
      </c>
    </row>
    <row r="465" spans="1:5" ht="12.75">
      <c r="A465" s="35" t="s">
        <v>59</v>
      </c>
      <c r="E465" s="40" t="s">
        <v>5</v>
      </c>
    </row>
    <row r="466" spans="1:5" ht="178.5">
      <c r="A466" t="s">
        <v>60</v>
      </c>
      <c r="E466" s="39" t="s">
        <v>662</v>
      </c>
    </row>
    <row r="467" spans="1:16" ht="12.75">
      <c r="A467" t="s">
        <v>52</v>
      </c>
      <c s="34" t="s">
        <v>75</v>
      </c>
      <c s="34" t="s">
        <v>667</v>
      </c>
      <c s="35" t="s">
        <v>5</v>
      </c>
      <c s="6" t="s">
        <v>668</v>
      </c>
      <c s="36" t="s">
        <v>85</v>
      </c>
      <c s="37">
        <v>1</v>
      </c>
      <c s="36">
        <v>0</v>
      </c>
      <c s="36">
        <f>ROUND(G467*H467,6)</f>
      </c>
      <c r="L467" s="38">
        <v>0</v>
      </c>
      <c s="32">
        <f>ROUND(ROUND(L467,2)*ROUND(G467,3),2)</f>
      </c>
      <c s="36" t="s">
        <v>350</v>
      </c>
      <c>
        <f>(M467*21)/100</f>
      </c>
      <c t="s">
        <v>27</v>
      </c>
    </row>
    <row r="468" spans="1:5" ht="12.75">
      <c r="A468" s="35" t="s">
        <v>58</v>
      </c>
      <c r="E468" s="39" t="s">
        <v>5</v>
      </c>
    </row>
    <row r="469" spans="1:5" ht="12.75">
      <c r="A469" s="35" t="s">
        <v>59</v>
      </c>
      <c r="E469" s="40" t="s">
        <v>5</v>
      </c>
    </row>
    <row r="470" spans="1:5" ht="204">
      <c r="A470" t="s">
        <v>60</v>
      </c>
      <c r="E470" s="39" t="s">
        <v>669</v>
      </c>
    </row>
    <row r="471" spans="1:16" ht="12.75">
      <c r="A471" t="s">
        <v>52</v>
      </c>
      <c s="34" t="s">
        <v>122</v>
      </c>
      <c s="34" t="s">
        <v>670</v>
      </c>
      <c s="35" t="s">
        <v>5</v>
      </c>
      <c s="6" t="s">
        <v>671</v>
      </c>
      <c s="36" t="s">
        <v>85</v>
      </c>
      <c s="37">
        <v>1</v>
      </c>
      <c s="36">
        <v>0</v>
      </c>
      <c s="36">
        <f>ROUND(G471*H471,6)</f>
      </c>
      <c r="L471" s="38">
        <v>0</v>
      </c>
      <c s="32">
        <f>ROUND(ROUND(L471,2)*ROUND(G471,3),2)</f>
      </c>
      <c s="36" t="s">
        <v>350</v>
      </c>
      <c>
        <f>(M471*21)/100</f>
      </c>
      <c t="s">
        <v>27</v>
      </c>
    </row>
    <row r="472" spans="1:5" ht="12.75">
      <c r="A472" s="35" t="s">
        <v>58</v>
      </c>
      <c r="E472" s="39" t="s">
        <v>5</v>
      </c>
    </row>
    <row r="473" spans="1:5" ht="12.75">
      <c r="A473" s="35" t="s">
        <v>59</v>
      </c>
      <c r="E473" s="40" t="s">
        <v>5</v>
      </c>
    </row>
    <row r="474" spans="1:5" ht="140.25">
      <c r="A474" t="s">
        <v>60</v>
      </c>
      <c r="E474" s="39" t="s">
        <v>505</v>
      </c>
    </row>
    <row r="475" spans="1:16" ht="12.75">
      <c r="A475" t="s">
        <v>52</v>
      </c>
      <c s="34" t="s">
        <v>126</v>
      </c>
      <c s="34" t="s">
        <v>672</v>
      </c>
      <c s="35" t="s">
        <v>5</v>
      </c>
      <c s="6" t="s">
        <v>673</v>
      </c>
      <c s="36" t="s">
        <v>85</v>
      </c>
      <c s="37">
        <v>1</v>
      </c>
      <c s="36">
        <v>0</v>
      </c>
      <c s="36">
        <f>ROUND(G475*H475,6)</f>
      </c>
      <c r="L475" s="38">
        <v>0</v>
      </c>
      <c s="32">
        <f>ROUND(ROUND(L475,2)*ROUND(G475,3),2)</f>
      </c>
      <c s="36" t="s">
        <v>350</v>
      </c>
      <c>
        <f>(M475*21)/100</f>
      </c>
      <c t="s">
        <v>27</v>
      </c>
    </row>
    <row r="476" spans="1:5" ht="12.75">
      <c r="A476" s="35" t="s">
        <v>58</v>
      </c>
      <c r="E476" s="39" t="s">
        <v>5</v>
      </c>
    </row>
    <row r="477" spans="1:5" ht="12.75">
      <c r="A477" s="35" t="s">
        <v>59</v>
      </c>
      <c r="E477" s="40" t="s">
        <v>5</v>
      </c>
    </row>
    <row r="478" spans="1:5" ht="191.25">
      <c r="A478" t="s">
        <v>60</v>
      </c>
      <c r="E478" s="39" t="s">
        <v>628</v>
      </c>
    </row>
    <row r="479" spans="1:16" ht="12.75">
      <c r="A479" t="s">
        <v>52</v>
      </c>
      <c s="34" t="s">
        <v>130</v>
      </c>
      <c s="34" t="s">
        <v>674</v>
      </c>
      <c s="35" t="s">
        <v>5</v>
      </c>
      <c s="6" t="s">
        <v>675</v>
      </c>
      <c s="36" t="s">
        <v>85</v>
      </c>
      <c s="37">
        <v>4</v>
      </c>
      <c s="36">
        <v>0</v>
      </c>
      <c s="36">
        <f>ROUND(G479*H479,6)</f>
      </c>
      <c r="L479" s="38">
        <v>0</v>
      </c>
      <c s="32">
        <f>ROUND(ROUND(L479,2)*ROUND(G479,3),2)</f>
      </c>
      <c s="36" t="s">
        <v>350</v>
      </c>
      <c>
        <f>(M479*21)/100</f>
      </c>
      <c t="s">
        <v>27</v>
      </c>
    </row>
    <row r="480" spans="1:5" ht="12.75">
      <c r="A480" s="35" t="s">
        <v>58</v>
      </c>
      <c r="E480" s="39" t="s">
        <v>5</v>
      </c>
    </row>
    <row r="481" spans="1:5" ht="12.75">
      <c r="A481" s="35" t="s">
        <v>59</v>
      </c>
      <c r="E481" s="40" t="s">
        <v>5</v>
      </c>
    </row>
    <row r="482" spans="1:5" ht="178.5">
      <c r="A482" t="s">
        <v>60</v>
      </c>
      <c r="E482" s="39" t="s">
        <v>662</v>
      </c>
    </row>
    <row r="483" spans="1:16" ht="25.5">
      <c r="A483" t="s">
        <v>52</v>
      </c>
      <c s="34" t="s">
        <v>134</v>
      </c>
      <c s="34" t="s">
        <v>676</v>
      </c>
      <c s="35" t="s">
        <v>5</v>
      </c>
      <c s="6" t="s">
        <v>677</v>
      </c>
      <c s="36" t="s">
        <v>85</v>
      </c>
      <c s="37">
        <v>6</v>
      </c>
      <c s="36">
        <v>0</v>
      </c>
      <c s="36">
        <f>ROUND(G483*H483,6)</f>
      </c>
      <c r="L483" s="38">
        <v>0</v>
      </c>
      <c s="32">
        <f>ROUND(ROUND(L483,2)*ROUND(G483,3),2)</f>
      </c>
      <c s="36" t="s">
        <v>350</v>
      </c>
      <c>
        <f>(M483*21)/100</f>
      </c>
      <c t="s">
        <v>27</v>
      </c>
    </row>
    <row r="484" spans="1:5" ht="12.75">
      <c r="A484" s="35" t="s">
        <v>58</v>
      </c>
      <c r="E484" s="39" t="s">
        <v>5</v>
      </c>
    </row>
    <row r="485" spans="1:5" ht="12.75">
      <c r="A485" s="35" t="s">
        <v>59</v>
      </c>
      <c r="E485" s="40" t="s">
        <v>5</v>
      </c>
    </row>
    <row r="486" spans="1:5" ht="178.5">
      <c r="A486" t="s">
        <v>60</v>
      </c>
      <c r="E486" s="39" t="s">
        <v>662</v>
      </c>
    </row>
    <row r="487" spans="1:16" ht="12.75">
      <c r="A487" t="s">
        <v>52</v>
      </c>
      <c s="34" t="s">
        <v>138</v>
      </c>
      <c s="34" t="s">
        <v>678</v>
      </c>
      <c s="35" t="s">
        <v>5</v>
      </c>
      <c s="6" t="s">
        <v>679</v>
      </c>
      <c s="36" t="s">
        <v>85</v>
      </c>
      <c s="37">
        <v>10</v>
      </c>
      <c s="36">
        <v>0</v>
      </c>
      <c s="36">
        <f>ROUND(G487*H487,6)</f>
      </c>
      <c r="L487" s="38">
        <v>0</v>
      </c>
      <c s="32">
        <f>ROUND(ROUND(L487,2)*ROUND(G487,3),2)</f>
      </c>
      <c s="36" t="s">
        <v>350</v>
      </c>
      <c>
        <f>(M487*21)/100</f>
      </c>
      <c t="s">
        <v>27</v>
      </c>
    </row>
    <row r="488" spans="1:5" ht="12.75">
      <c r="A488" s="35" t="s">
        <v>58</v>
      </c>
      <c r="E488" s="39" t="s">
        <v>5</v>
      </c>
    </row>
    <row r="489" spans="1:5" ht="12.75">
      <c r="A489" s="35" t="s">
        <v>59</v>
      </c>
      <c r="E489" s="40" t="s">
        <v>5</v>
      </c>
    </row>
    <row r="490" spans="1:5" ht="127.5">
      <c r="A490" t="s">
        <v>60</v>
      </c>
      <c r="E490" s="39" t="s">
        <v>453</v>
      </c>
    </row>
    <row r="491" spans="1:16" ht="12.75">
      <c r="A491" t="s">
        <v>52</v>
      </c>
      <c s="34" t="s">
        <v>143</v>
      </c>
      <c s="34" t="s">
        <v>680</v>
      </c>
      <c s="35" t="s">
        <v>5</v>
      </c>
      <c s="6" t="s">
        <v>681</v>
      </c>
      <c s="36" t="s">
        <v>85</v>
      </c>
      <c s="37">
        <v>8</v>
      </c>
      <c s="36">
        <v>0</v>
      </c>
      <c s="36">
        <f>ROUND(G491*H491,6)</f>
      </c>
      <c r="L491" s="38">
        <v>0</v>
      </c>
      <c s="32">
        <f>ROUND(ROUND(L491,2)*ROUND(G491,3),2)</f>
      </c>
      <c s="36" t="s">
        <v>350</v>
      </c>
      <c>
        <f>(M491*21)/100</f>
      </c>
      <c t="s">
        <v>27</v>
      </c>
    </row>
    <row r="492" spans="1:5" ht="12.75">
      <c r="A492" s="35" t="s">
        <v>58</v>
      </c>
      <c r="E492" s="39" t="s">
        <v>5</v>
      </c>
    </row>
    <row r="493" spans="1:5" ht="12.75">
      <c r="A493" s="35" t="s">
        <v>59</v>
      </c>
      <c r="E493" s="40" t="s">
        <v>5</v>
      </c>
    </row>
    <row r="494" spans="1:5" ht="178.5">
      <c r="A494" t="s">
        <v>60</v>
      </c>
      <c r="E494" s="39" t="s">
        <v>662</v>
      </c>
    </row>
    <row r="495" spans="1:16" ht="25.5">
      <c r="A495" t="s">
        <v>52</v>
      </c>
      <c s="34" t="s">
        <v>147</v>
      </c>
      <c s="34" t="s">
        <v>682</v>
      </c>
      <c s="35" t="s">
        <v>5</v>
      </c>
      <c s="6" t="s">
        <v>683</v>
      </c>
      <c s="36" t="s">
        <v>85</v>
      </c>
      <c s="37">
        <v>1</v>
      </c>
      <c s="36">
        <v>0</v>
      </c>
      <c s="36">
        <f>ROUND(G495*H495,6)</f>
      </c>
      <c r="L495" s="38">
        <v>0</v>
      </c>
      <c s="32">
        <f>ROUND(ROUND(L495,2)*ROUND(G495,3),2)</f>
      </c>
      <c s="36" t="s">
        <v>350</v>
      </c>
      <c>
        <f>(M495*21)/100</f>
      </c>
      <c t="s">
        <v>27</v>
      </c>
    </row>
    <row r="496" spans="1:5" ht="12.75">
      <c r="A496" s="35" t="s">
        <v>58</v>
      </c>
      <c r="E496" s="39" t="s">
        <v>5</v>
      </c>
    </row>
    <row r="497" spans="1:5" ht="12.75">
      <c r="A497" s="35" t="s">
        <v>59</v>
      </c>
      <c r="E497" s="40" t="s">
        <v>5</v>
      </c>
    </row>
    <row r="498" spans="1:5" ht="191.25">
      <c r="A498" t="s">
        <v>60</v>
      </c>
      <c r="E498" s="39" t="s">
        <v>684</v>
      </c>
    </row>
    <row r="499" spans="1:16" ht="12.75">
      <c r="A499" t="s">
        <v>52</v>
      </c>
      <c s="34" t="s">
        <v>151</v>
      </c>
      <c s="34" t="s">
        <v>685</v>
      </c>
      <c s="35" t="s">
        <v>5</v>
      </c>
      <c s="6" t="s">
        <v>686</v>
      </c>
      <c s="36" t="s">
        <v>85</v>
      </c>
      <c s="37">
        <v>9</v>
      </c>
      <c s="36">
        <v>0</v>
      </c>
      <c s="36">
        <f>ROUND(G499*H499,6)</f>
      </c>
      <c r="L499" s="38">
        <v>0</v>
      </c>
      <c s="32">
        <f>ROUND(ROUND(L499,2)*ROUND(G499,3),2)</f>
      </c>
      <c s="36" t="s">
        <v>350</v>
      </c>
      <c>
        <f>(M499*21)/100</f>
      </c>
      <c t="s">
        <v>27</v>
      </c>
    </row>
    <row r="500" spans="1:5" ht="12.75">
      <c r="A500" s="35" t="s">
        <v>58</v>
      </c>
      <c r="E500" s="39" t="s">
        <v>5</v>
      </c>
    </row>
    <row r="501" spans="1:5" ht="12.75">
      <c r="A501" s="35" t="s">
        <v>59</v>
      </c>
      <c r="E501" s="40" t="s">
        <v>5</v>
      </c>
    </row>
    <row r="502" spans="1:5" ht="127.5">
      <c r="A502" t="s">
        <v>60</v>
      </c>
      <c r="E502" s="39" t="s">
        <v>453</v>
      </c>
    </row>
    <row r="503" spans="1:16" ht="12.75">
      <c r="A503" t="s">
        <v>52</v>
      </c>
      <c s="34" t="s">
        <v>155</v>
      </c>
      <c s="34" t="s">
        <v>687</v>
      </c>
      <c s="35" t="s">
        <v>5</v>
      </c>
      <c s="6" t="s">
        <v>688</v>
      </c>
      <c s="36" t="s">
        <v>85</v>
      </c>
      <c s="37">
        <v>56</v>
      </c>
      <c s="36">
        <v>0</v>
      </c>
      <c s="36">
        <f>ROUND(G503*H503,6)</f>
      </c>
      <c r="L503" s="38">
        <v>0</v>
      </c>
      <c s="32">
        <f>ROUND(ROUND(L503,2)*ROUND(G503,3),2)</f>
      </c>
      <c s="36" t="s">
        <v>350</v>
      </c>
      <c>
        <f>(M503*21)/100</f>
      </c>
      <c t="s">
        <v>27</v>
      </c>
    </row>
    <row r="504" spans="1:5" ht="12.75">
      <c r="A504" s="35" t="s">
        <v>58</v>
      </c>
      <c r="E504" s="39" t="s">
        <v>5</v>
      </c>
    </row>
    <row r="505" spans="1:5" ht="12.75">
      <c r="A505" s="35" t="s">
        <v>59</v>
      </c>
      <c r="E505" s="40" t="s">
        <v>5</v>
      </c>
    </row>
    <row r="506" spans="1:5" ht="178.5">
      <c r="A506" t="s">
        <v>60</v>
      </c>
      <c r="E506" s="39" t="s">
        <v>662</v>
      </c>
    </row>
    <row r="507" spans="1:16" ht="12.75">
      <c r="A507" t="s">
        <v>52</v>
      </c>
      <c s="34" t="s">
        <v>77</v>
      </c>
      <c s="34" t="s">
        <v>689</v>
      </c>
      <c s="35" t="s">
        <v>5</v>
      </c>
      <c s="6" t="s">
        <v>690</v>
      </c>
      <c s="36" t="s">
        <v>85</v>
      </c>
      <c s="37">
        <v>56</v>
      </c>
      <c s="36">
        <v>0</v>
      </c>
      <c s="36">
        <f>ROUND(G507*H507,6)</f>
      </c>
      <c r="L507" s="38">
        <v>0</v>
      </c>
      <c s="32">
        <f>ROUND(ROUND(L507,2)*ROUND(G507,3),2)</f>
      </c>
      <c s="36" t="s">
        <v>350</v>
      </c>
      <c>
        <f>(M507*21)/100</f>
      </c>
      <c t="s">
        <v>27</v>
      </c>
    </row>
    <row r="508" spans="1:5" ht="12.75">
      <c r="A508" s="35" t="s">
        <v>58</v>
      </c>
      <c r="E508" s="39" t="s">
        <v>5</v>
      </c>
    </row>
    <row r="509" spans="1:5" ht="12.75">
      <c r="A509" s="35" t="s">
        <v>59</v>
      </c>
      <c r="E509" s="40" t="s">
        <v>5</v>
      </c>
    </row>
    <row r="510" spans="1:5" ht="127.5">
      <c r="A510" t="s">
        <v>60</v>
      </c>
      <c r="E510" s="39" t="s">
        <v>453</v>
      </c>
    </row>
    <row r="511" spans="1:16" ht="12.75">
      <c r="A511" t="s">
        <v>52</v>
      </c>
      <c s="34" t="s">
        <v>82</v>
      </c>
      <c s="34" t="s">
        <v>691</v>
      </c>
      <c s="35" t="s">
        <v>5</v>
      </c>
      <c s="6" t="s">
        <v>692</v>
      </c>
      <c s="36" t="s">
        <v>85</v>
      </c>
      <c s="37">
        <v>21</v>
      </c>
      <c s="36">
        <v>0</v>
      </c>
      <c s="36">
        <f>ROUND(G511*H511,6)</f>
      </c>
      <c r="L511" s="38">
        <v>0</v>
      </c>
      <c s="32">
        <f>ROUND(ROUND(L511,2)*ROUND(G511,3),2)</f>
      </c>
      <c s="36" t="s">
        <v>350</v>
      </c>
      <c>
        <f>(M511*21)/100</f>
      </c>
      <c t="s">
        <v>27</v>
      </c>
    </row>
    <row r="512" spans="1:5" ht="12.75">
      <c r="A512" s="35" t="s">
        <v>58</v>
      </c>
      <c r="E512" s="39" t="s">
        <v>5</v>
      </c>
    </row>
    <row r="513" spans="1:5" ht="12.75">
      <c r="A513" s="35" t="s">
        <v>59</v>
      </c>
      <c r="E513" s="40" t="s">
        <v>5</v>
      </c>
    </row>
    <row r="514" spans="1:5" ht="178.5">
      <c r="A514" t="s">
        <v>60</v>
      </c>
      <c r="E514" s="39" t="s">
        <v>662</v>
      </c>
    </row>
    <row r="515" spans="1:16" ht="12.75">
      <c r="A515" t="s">
        <v>52</v>
      </c>
      <c s="34" t="s">
        <v>87</v>
      </c>
      <c s="34" t="s">
        <v>693</v>
      </c>
      <c s="35" t="s">
        <v>5</v>
      </c>
      <c s="6" t="s">
        <v>694</v>
      </c>
      <c s="36" t="s">
        <v>85</v>
      </c>
      <c s="37">
        <v>15</v>
      </c>
      <c s="36">
        <v>0</v>
      </c>
      <c s="36">
        <f>ROUND(G515*H515,6)</f>
      </c>
      <c r="L515" s="38">
        <v>0</v>
      </c>
      <c s="32">
        <f>ROUND(ROUND(L515,2)*ROUND(G515,3),2)</f>
      </c>
      <c s="36" t="s">
        <v>350</v>
      </c>
      <c>
        <f>(M515*21)/100</f>
      </c>
      <c t="s">
        <v>27</v>
      </c>
    </row>
    <row r="516" spans="1:5" ht="12.75">
      <c r="A516" s="35" t="s">
        <v>58</v>
      </c>
      <c r="E516" s="39" t="s">
        <v>5</v>
      </c>
    </row>
    <row r="517" spans="1:5" ht="12.75">
      <c r="A517" s="35" t="s">
        <v>59</v>
      </c>
      <c r="E517" s="40" t="s">
        <v>5</v>
      </c>
    </row>
    <row r="518" spans="1:5" ht="178.5">
      <c r="A518" t="s">
        <v>60</v>
      </c>
      <c r="E518" s="39" t="s">
        <v>662</v>
      </c>
    </row>
    <row r="519" spans="1:16" ht="12.75">
      <c r="A519" t="s">
        <v>52</v>
      </c>
      <c s="34" t="s">
        <v>91</v>
      </c>
      <c s="34" t="s">
        <v>695</v>
      </c>
      <c s="35" t="s">
        <v>5</v>
      </c>
      <c s="6" t="s">
        <v>696</v>
      </c>
      <c s="36" t="s">
        <v>85</v>
      </c>
      <c s="37">
        <v>1</v>
      </c>
      <c s="36">
        <v>0</v>
      </c>
      <c s="36">
        <f>ROUND(G519*H519,6)</f>
      </c>
      <c r="L519" s="38">
        <v>0</v>
      </c>
      <c s="32">
        <f>ROUND(ROUND(L519,2)*ROUND(G519,3),2)</f>
      </c>
      <c s="36" t="s">
        <v>350</v>
      </c>
      <c>
        <f>(M519*21)/100</f>
      </c>
      <c t="s">
        <v>27</v>
      </c>
    </row>
    <row r="520" spans="1:5" ht="12.75">
      <c r="A520" s="35" t="s">
        <v>58</v>
      </c>
      <c r="E520" s="39" t="s">
        <v>5</v>
      </c>
    </row>
    <row r="521" spans="1:5" ht="12.75">
      <c r="A521" s="35" t="s">
        <v>59</v>
      </c>
      <c r="E521" s="40" t="s">
        <v>5</v>
      </c>
    </row>
    <row r="522" spans="1:5" ht="178.5">
      <c r="A522" t="s">
        <v>60</v>
      </c>
      <c r="E522" s="39" t="s">
        <v>662</v>
      </c>
    </row>
    <row r="523" spans="1:16" ht="12.75">
      <c r="A523" t="s">
        <v>52</v>
      </c>
      <c s="34" t="s">
        <v>96</v>
      </c>
      <c s="34" t="s">
        <v>697</v>
      </c>
      <c s="35" t="s">
        <v>5</v>
      </c>
      <c s="6" t="s">
        <v>698</v>
      </c>
      <c s="36" t="s">
        <v>85</v>
      </c>
      <c s="37">
        <v>1</v>
      </c>
      <c s="36">
        <v>0</v>
      </c>
      <c s="36">
        <f>ROUND(G523*H523,6)</f>
      </c>
      <c r="L523" s="38">
        <v>0</v>
      </c>
      <c s="32">
        <f>ROUND(ROUND(L523,2)*ROUND(G523,3),2)</f>
      </c>
      <c s="36" t="s">
        <v>350</v>
      </c>
      <c>
        <f>(M523*21)/100</f>
      </c>
      <c t="s">
        <v>27</v>
      </c>
    </row>
    <row r="524" spans="1:5" ht="12.75">
      <c r="A524" s="35" t="s">
        <v>58</v>
      </c>
      <c r="E524" s="39" t="s">
        <v>5</v>
      </c>
    </row>
    <row r="525" spans="1:5" ht="12.75">
      <c r="A525" s="35" t="s">
        <v>59</v>
      </c>
      <c r="E525" s="40" t="s">
        <v>5</v>
      </c>
    </row>
    <row r="526" spans="1:5" ht="127.5">
      <c r="A526" t="s">
        <v>60</v>
      </c>
      <c r="E526" s="39" t="s">
        <v>453</v>
      </c>
    </row>
    <row r="527" spans="1:16" ht="12.75">
      <c r="A527" t="s">
        <v>52</v>
      </c>
      <c s="34" t="s">
        <v>181</v>
      </c>
      <c s="34" t="s">
        <v>699</v>
      </c>
      <c s="35" t="s">
        <v>5</v>
      </c>
      <c s="6" t="s">
        <v>700</v>
      </c>
      <c s="36" t="s">
        <v>85</v>
      </c>
      <c s="37">
        <v>3</v>
      </c>
      <c s="36">
        <v>0</v>
      </c>
      <c s="36">
        <f>ROUND(G527*H527,6)</f>
      </c>
      <c r="L527" s="38">
        <v>0</v>
      </c>
      <c s="32">
        <f>ROUND(ROUND(L527,2)*ROUND(G527,3),2)</f>
      </c>
      <c s="36" t="s">
        <v>350</v>
      </c>
      <c>
        <f>(M527*21)/100</f>
      </c>
      <c t="s">
        <v>27</v>
      </c>
    </row>
    <row r="528" spans="1:5" ht="12.75">
      <c r="A528" s="35" t="s">
        <v>58</v>
      </c>
      <c r="E528" s="39" t="s">
        <v>5</v>
      </c>
    </row>
    <row r="529" spans="1:5" ht="12.75">
      <c r="A529" s="35" t="s">
        <v>59</v>
      </c>
      <c r="E529" s="40" t="s">
        <v>5</v>
      </c>
    </row>
    <row r="530" spans="1:5" ht="178.5">
      <c r="A530" t="s">
        <v>60</v>
      </c>
      <c r="E530" s="39" t="s">
        <v>662</v>
      </c>
    </row>
    <row r="531" spans="1:16" ht="12.75">
      <c r="A531" t="s">
        <v>52</v>
      </c>
      <c s="34" t="s">
        <v>186</v>
      </c>
      <c s="34" t="s">
        <v>701</v>
      </c>
      <c s="35" t="s">
        <v>5</v>
      </c>
      <c s="6" t="s">
        <v>702</v>
      </c>
      <c s="36" t="s">
        <v>85</v>
      </c>
      <c s="37">
        <v>3</v>
      </c>
      <c s="36">
        <v>0</v>
      </c>
      <c s="36">
        <f>ROUND(G531*H531,6)</f>
      </c>
      <c r="L531" s="38">
        <v>0</v>
      </c>
      <c s="32">
        <f>ROUND(ROUND(L531,2)*ROUND(G531,3),2)</f>
      </c>
      <c s="36" t="s">
        <v>350</v>
      </c>
      <c>
        <f>(M531*21)/100</f>
      </c>
      <c t="s">
        <v>27</v>
      </c>
    </row>
    <row r="532" spans="1:5" ht="12.75">
      <c r="A532" s="35" t="s">
        <v>58</v>
      </c>
      <c r="E532" s="39" t="s">
        <v>5</v>
      </c>
    </row>
    <row r="533" spans="1:5" ht="12.75">
      <c r="A533" s="35" t="s">
        <v>59</v>
      </c>
      <c r="E533" s="40" t="s">
        <v>5</v>
      </c>
    </row>
    <row r="534" spans="1:5" ht="127.5">
      <c r="A534" t="s">
        <v>60</v>
      </c>
      <c r="E534" s="39" t="s">
        <v>453</v>
      </c>
    </row>
    <row r="535" spans="1:16" ht="25.5">
      <c r="A535" t="s">
        <v>52</v>
      </c>
      <c s="34" t="s">
        <v>189</v>
      </c>
      <c s="34" t="s">
        <v>703</v>
      </c>
      <c s="35" t="s">
        <v>5</v>
      </c>
      <c s="6" t="s">
        <v>704</v>
      </c>
      <c s="36" t="s">
        <v>85</v>
      </c>
      <c s="37">
        <v>1</v>
      </c>
      <c s="36">
        <v>0</v>
      </c>
      <c s="36">
        <f>ROUND(G535*H535,6)</f>
      </c>
      <c r="L535" s="38">
        <v>0</v>
      </c>
      <c s="32">
        <f>ROUND(ROUND(L535,2)*ROUND(G535,3),2)</f>
      </c>
      <c s="36" t="s">
        <v>350</v>
      </c>
      <c>
        <f>(M535*21)/100</f>
      </c>
      <c t="s">
        <v>27</v>
      </c>
    </row>
    <row r="536" spans="1:5" ht="12.75">
      <c r="A536" s="35" t="s">
        <v>58</v>
      </c>
      <c r="E536" s="39" t="s">
        <v>5</v>
      </c>
    </row>
    <row r="537" spans="1:5" ht="12.75">
      <c r="A537" s="35" t="s">
        <v>59</v>
      </c>
      <c r="E537" s="40" t="s">
        <v>5</v>
      </c>
    </row>
    <row r="538" spans="1:5" ht="178.5">
      <c r="A538" t="s">
        <v>60</v>
      </c>
      <c r="E538" s="39" t="s">
        <v>662</v>
      </c>
    </row>
    <row r="539" spans="1:16" ht="12.75">
      <c r="A539" t="s">
        <v>52</v>
      </c>
      <c s="34" t="s">
        <v>193</v>
      </c>
      <c s="34" t="s">
        <v>705</v>
      </c>
      <c s="35" t="s">
        <v>5</v>
      </c>
      <c s="6" t="s">
        <v>706</v>
      </c>
      <c s="36" t="s">
        <v>85</v>
      </c>
      <c s="37">
        <v>1</v>
      </c>
      <c s="36">
        <v>0</v>
      </c>
      <c s="36">
        <f>ROUND(G539*H539,6)</f>
      </c>
      <c r="L539" s="38">
        <v>0</v>
      </c>
      <c s="32">
        <f>ROUND(ROUND(L539,2)*ROUND(G539,3),2)</f>
      </c>
      <c s="36" t="s">
        <v>350</v>
      </c>
      <c>
        <f>(M539*21)/100</f>
      </c>
      <c t="s">
        <v>27</v>
      </c>
    </row>
    <row r="540" spans="1:5" ht="12.75">
      <c r="A540" s="35" t="s">
        <v>58</v>
      </c>
      <c r="E540" s="39" t="s">
        <v>5</v>
      </c>
    </row>
    <row r="541" spans="1:5" ht="12.75">
      <c r="A541" s="35" t="s">
        <v>59</v>
      </c>
      <c r="E541" s="40" t="s">
        <v>5</v>
      </c>
    </row>
    <row r="542" spans="1:5" ht="127.5">
      <c r="A542" t="s">
        <v>60</v>
      </c>
      <c r="E542" s="39" t="s">
        <v>453</v>
      </c>
    </row>
    <row r="543" spans="1:16" ht="12.75">
      <c r="A543" t="s">
        <v>52</v>
      </c>
      <c s="34" t="s">
        <v>196</v>
      </c>
      <c s="34" t="s">
        <v>707</v>
      </c>
      <c s="35" t="s">
        <v>5</v>
      </c>
      <c s="6" t="s">
        <v>708</v>
      </c>
      <c s="36" t="s">
        <v>85</v>
      </c>
      <c s="37">
        <v>2</v>
      </c>
      <c s="36">
        <v>0</v>
      </c>
      <c s="36">
        <f>ROUND(G543*H543,6)</f>
      </c>
      <c r="L543" s="38">
        <v>0</v>
      </c>
      <c s="32">
        <f>ROUND(ROUND(L543,2)*ROUND(G543,3),2)</f>
      </c>
      <c s="36" t="s">
        <v>350</v>
      </c>
      <c>
        <f>(M543*21)/100</f>
      </c>
      <c t="s">
        <v>27</v>
      </c>
    </row>
    <row r="544" spans="1:5" ht="12.75">
      <c r="A544" s="35" t="s">
        <v>58</v>
      </c>
      <c r="E544" s="39" t="s">
        <v>5</v>
      </c>
    </row>
    <row r="545" spans="1:5" ht="12.75">
      <c r="A545" s="35" t="s">
        <v>59</v>
      </c>
      <c r="E545" s="40" t="s">
        <v>5</v>
      </c>
    </row>
    <row r="546" spans="1:5" ht="178.5">
      <c r="A546" t="s">
        <v>60</v>
      </c>
      <c r="E546" s="39" t="s">
        <v>662</v>
      </c>
    </row>
    <row r="547" spans="1:16" ht="12.75">
      <c r="A547" t="s">
        <v>52</v>
      </c>
      <c s="34" t="s">
        <v>200</v>
      </c>
      <c s="34" t="s">
        <v>709</v>
      </c>
      <c s="35" t="s">
        <v>5</v>
      </c>
      <c s="6" t="s">
        <v>710</v>
      </c>
      <c s="36" t="s">
        <v>85</v>
      </c>
      <c s="37">
        <v>2</v>
      </c>
      <c s="36">
        <v>0</v>
      </c>
      <c s="36">
        <f>ROUND(G547*H547,6)</f>
      </c>
      <c r="L547" s="38">
        <v>0</v>
      </c>
      <c s="32">
        <f>ROUND(ROUND(L547,2)*ROUND(G547,3),2)</f>
      </c>
      <c s="36" t="s">
        <v>350</v>
      </c>
      <c>
        <f>(M547*21)/100</f>
      </c>
      <c t="s">
        <v>27</v>
      </c>
    </row>
    <row r="548" spans="1:5" ht="12.75">
      <c r="A548" s="35" t="s">
        <v>58</v>
      </c>
      <c r="E548" s="39" t="s">
        <v>5</v>
      </c>
    </row>
    <row r="549" spans="1:5" ht="12.75">
      <c r="A549" s="35" t="s">
        <v>59</v>
      </c>
      <c r="E549" s="40" t="s">
        <v>5</v>
      </c>
    </row>
    <row r="550" spans="1:5" ht="127.5">
      <c r="A550" t="s">
        <v>60</v>
      </c>
      <c r="E550" s="39" t="s">
        <v>453</v>
      </c>
    </row>
    <row r="551" spans="1:16" ht="12.75">
      <c r="A551" t="s">
        <v>52</v>
      </c>
      <c s="34" t="s">
        <v>203</v>
      </c>
      <c s="34" t="s">
        <v>711</v>
      </c>
      <c s="35" t="s">
        <v>5</v>
      </c>
      <c s="6" t="s">
        <v>712</v>
      </c>
      <c s="36" t="s">
        <v>85</v>
      </c>
      <c s="37">
        <v>1</v>
      </c>
      <c s="36">
        <v>0</v>
      </c>
      <c s="36">
        <f>ROUND(G551*H551,6)</f>
      </c>
      <c r="L551" s="38">
        <v>0</v>
      </c>
      <c s="32">
        <f>ROUND(ROUND(L551,2)*ROUND(G551,3),2)</f>
      </c>
      <c s="36" t="s">
        <v>350</v>
      </c>
      <c>
        <f>(M551*21)/100</f>
      </c>
      <c t="s">
        <v>27</v>
      </c>
    </row>
    <row r="552" spans="1:5" ht="12.75">
      <c r="A552" s="35" t="s">
        <v>58</v>
      </c>
      <c r="E552" s="39" t="s">
        <v>5</v>
      </c>
    </row>
    <row r="553" spans="1:5" ht="12.75">
      <c r="A553" s="35" t="s">
        <v>59</v>
      </c>
      <c r="E553" s="40" t="s">
        <v>5</v>
      </c>
    </row>
    <row r="554" spans="1:5" ht="140.25">
      <c r="A554" t="s">
        <v>60</v>
      </c>
      <c r="E554" s="39" t="s">
        <v>505</v>
      </c>
    </row>
    <row r="555" spans="1:16" ht="12.75">
      <c r="A555" t="s">
        <v>52</v>
      </c>
      <c s="34" t="s">
        <v>207</v>
      </c>
      <c s="34" t="s">
        <v>713</v>
      </c>
      <c s="35" t="s">
        <v>5</v>
      </c>
      <c s="6" t="s">
        <v>714</v>
      </c>
      <c s="36" t="s">
        <v>85</v>
      </c>
      <c s="37">
        <v>1</v>
      </c>
      <c s="36">
        <v>0</v>
      </c>
      <c s="36">
        <f>ROUND(G555*H555,6)</f>
      </c>
      <c r="L555" s="38">
        <v>0</v>
      </c>
      <c s="32">
        <f>ROUND(ROUND(L555,2)*ROUND(G555,3),2)</f>
      </c>
      <c s="36" t="s">
        <v>350</v>
      </c>
      <c>
        <f>(M555*21)/100</f>
      </c>
      <c t="s">
        <v>27</v>
      </c>
    </row>
    <row r="556" spans="1:5" ht="12.75">
      <c r="A556" s="35" t="s">
        <v>58</v>
      </c>
      <c r="E556" s="39" t="s">
        <v>5</v>
      </c>
    </row>
    <row r="557" spans="1:5" ht="12.75">
      <c r="A557" s="35" t="s">
        <v>59</v>
      </c>
      <c r="E557" s="40" t="s">
        <v>5</v>
      </c>
    </row>
    <row r="558" spans="1:5" ht="140.25">
      <c r="A558" t="s">
        <v>60</v>
      </c>
      <c r="E558" s="39" t="s">
        <v>505</v>
      </c>
    </row>
    <row r="559" spans="1:13" ht="12.75">
      <c r="A559" t="s">
        <v>49</v>
      </c>
      <c r="C559" s="31" t="s">
        <v>367</v>
      </c>
      <c r="E559" s="33" t="s">
        <v>592</v>
      </c>
      <c r="J559" s="32">
        <f>0</f>
      </c>
      <c s="32">
        <f>0</f>
      </c>
      <c s="32">
        <f>0+L560+L564+L568+L572+L576+L580+L584</f>
      </c>
      <c s="32">
        <f>0+M560+M564+M568+M572+M576+M580+M584</f>
      </c>
    </row>
    <row r="560" spans="1:16" ht="38.25">
      <c r="A560" t="s">
        <v>52</v>
      </c>
      <c s="34" t="s">
        <v>159</v>
      </c>
      <c s="34" t="s">
        <v>593</v>
      </c>
      <c s="35" t="s">
        <v>594</v>
      </c>
      <c s="6" t="s">
        <v>595</v>
      </c>
      <c s="36" t="s">
        <v>373</v>
      </c>
      <c s="37">
        <v>2</v>
      </c>
      <c s="36">
        <v>0</v>
      </c>
      <c s="36">
        <f>ROUND(G560*H560,6)</f>
      </c>
      <c r="L560" s="38">
        <v>0</v>
      </c>
      <c s="32">
        <f>ROUND(ROUND(L560,2)*ROUND(G560,3),2)</f>
      </c>
      <c s="36" t="s">
        <v>350</v>
      </c>
      <c>
        <f>(M560*21)/100</f>
      </c>
      <c t="s">
        <v>27</v>
      </c>
    </row>
    <row r="561" spans="1:5" ht="12.75">
      <c r="A561" s="35" t="s">
        <v>58</v>
      </c>
      <c r="E561" s="39" t="s">
        <v>374</v>
      </c>
    </row>
    <row r="562" spans="1:5" ht="12.75">
      <c r="A562" s="35" t="s">
        <v>59</v>
      </c>
      <c r="E562" s="40" t="s">
        <v>5</v>
      </c>
    </row>
    <row r="563" spans="1:5" ht="165.75">
      <c r="A563" t="s">
        <v>60</v>
      </c>
      <c r="E563" s="39" t="s">
        <v>524</v>
      </c>
    </row>
    <row r="564" spans="1:16" ht="25.5">
      <c r="A564" t="s">
        <v>52</v>
      </c>
      <c s="34" t="s">
        <v>210</v>
      </c>
      <c s="34" t="s">
        <v>596</v>
      </c>
      <c s="35" t="s">
        <v>597</v>
      </c>
      <c s="6" t="s">
        <v>598</v>
      </c>
      <c s="36" t="s">
        <v>373</v>
      </c>
      <c s="37">
        <v>0.5</v>
      </c>
      <c s="36">
        <v>0</v>
      </c>
      <c s="36">
        <f>ROUND(G564*H564,6)</f>
      </c>
      <c r="L564" s="38">
        <v>0</v>
      </c>
      <c s="32">
        <f>ROUND(ROUND(L564,2)*ROUND(G564,3),2)</f>
      </c>
      <c s="36" t="s">
        <v>350</v>
      </c>
      <c>
        <f>(M564*21)/100</f>
      </c>
      <c t="s">
        <v>27</v>
      </c>
    </row>
    <row r="565" spans="1:5" ht="12.75">
      <c r="A565" s="35" t="s">
        <v>58</v>
      </c>
      <c r="E565" s="39" t="s">
        <v>374</v>
      </c>
    </row>
    <row r="566" spans="1:5" ht="12.75">
      <c r="A566" s="35" t="s">
        <v>59</v>
      </c>
      <c r="E566" s="40" t="s">
        <v>5</v>
      </c>
    </row>
    <row r="567" spans="1:5" ht="165.75">
      <c r="A567" t="s">
        <v>60</v>
      </c>
      <c r="E567" s="39" t="s">
        <v>524</v>
      </c>
    </row>
    <row r="568" spans="1:16" ht="38.25">
      <c r="A568" t="s">
        <v>52</v>
      </c>
      <c s="34" t="s">
        <v>215</v>
      </c>
      <c s="34" t="s">
        <v>525</v>
      </c>
      <c s="35" t="s">
        <v>526</v>
      </c>
      <c s="6" t="s">
        <v>527</v>
      </c>
      <c s="36" t="s">
        <v>373</v>
      </c>
      <c s="37">
        <v>0.1</v>
      </c>
      <c s="36">
        <v>0</v>
      </c>
      <c s="36">
        <f>ROUND(G568*H568,6)</f>
      </c>
      <c r="L568" s="38">
        <v>0</v>
      </c>
      <c s="32">
        <f>ROUND(ROUND(L568,2)*ROUND(G568,3),2)</f>
      </c>
      <c s="36" t="s">
        <v>350</v>
      </c>
      <c>
        <f>(M568*21)/100</f>
      </c>
      <c t="s">
        <v>27</v>
      </c>
    </row>
    <row r="569" spans="1:5" ht="25.5">
      <c r="A569" s="35" t="s">
        <v>58</v>
      </c>
      <c r="E569" s="39" t="s">
        <v>528</v>
      </c>
    </row>
    <row r="570" spans="1:5" ht="12.75">
      <c r="A570" s="35" t="s">
        <v>59</v>
      </c>
      <c r="E570" s="40" t="s">
        <v>5</v>
      </c>
    </row>
    <row r="571" spans="1:5" ht="165.75">
      <c r="A571" t="s">
        <v>60</v>
      </c>
      <c r="E571" s="39" t="s">
        <v>524</v>
      </c>
    </row>
    <row r="572" spans="1:16" ht="38.25">
      <c r="A572" t="s">
        <v>52</v>
      </c>
      <c s="34" t="s">
        <v>219</v>
      </c>
      <c s="34" t="s">
        <v>599</v>
      </c>
      <c s="35" t="s">
        <v>600</v>
      </c>
      <c s="6" t="s">
        <v>601</v>
      </c>
      <c s="36" t="s">
        <v>373</v>
      </c>
      <c s="37">
        <v>0.05</v>
      </c>
      <c s="36">
        <v>0</v>
      </c>
      <c s="36">
        <f>ROUND(G572*H572,6)</f>
      </c>
      <c r="L572" s="38">
        <v>0</v>
      </c>
      <c s="32">
        <f>ROUND(ROUND(L572,2)*ROUND(G572,3),2)</f>
      </c>
      <c s="36" t="s">
        <v>350</v>
      </c>
      <c>
        <f>(M572*21)/100</f>
      </c>
      <c t="s">
        <v>27</v>
      </c>
    </row>
    <row r="573" spans="1:5" ht="25.5">
      <c r="A573" s="35" t="s">
        <v>58</v>
      </c>
      <c r="E573" s="39" t="s">
        <v>602</v>
      </c>
    </row>
    <row r="574" spans="1:5" ht="12.75">
      <c r="A574" s="35" t="s">
        <v>59</v>
      </c>
      <c r="E574" s="40" t="s">
        <v>5</v>
      </c>
    </row>
    <row r="575" spans="1:5" ht="165.75">
      <c r="A575" t="s">
        <v>60</v>
      </c>
      <c r="E575" s="39" t="s">
        <v>524</v>
      </c>
    </row>
    <row r="576" spans="1:16" ht="25.5">
      <c r="A576" t="s">
        <v>52</v>
      </c>
      <c s="34" t="s">
        <v>224</v>
      </c>
      <c s="34" t="s">
        <v>389</v>
      </c>
      <c s="35" t="s">
        <v>390</v>
      </c>
      <c s="6" t="s">
        <v>391</v>
      </c>
      <c s="36" t="s">
        <v>373</v>
      </c>
      <c s="37">
        <v>0.05</v>
      </c>
      <c s="36">
        <v>0</v>
      </c>
      <c s="36">
        <f>ROUND(G576*H576,6)</f>
      </c>
      <c r="L576" s="38">
        <v>0</v>
      </c>
      <c s="32">
        <f>ROUND(ROUND(L576,2)*ROUND(G576,3),2)</f>
      </c>
      <c s="36" t="s">
        <v>350</v>
      </c>
      <c>
        <f>(M576*21)/100</f>
      </c>
      <c t="s">
        <v>27</v>
      </c>
    </row>
    <row r="577" spans="1:5" ht="12.75">
      <c r="A577" s="35" t="s">
        <v>58</v>
      </c>
      <c r="E577" s="39" t="s">
        <v>374</v>
      </c>
    </row>
    <row r="578" spans="1:5" ht="12.75">
      <c r="A578" s="35" t="s">
        <v>59</v>
      </c>
      <c r="E578" s="40" t="s">
        <v>5</v>
      </c>
    </row>
    <row r="579" spans="1:5" ht="165.75">
      <c r="A579" t="s">
        <v>60</v>
      </c>
      <c r="E579" s="39" t="s">
        <v>524</v>
      </c>
    </row>
    <row r="580" spans="1:16" ht="25.5">
      <c r="A580" t="s">
        <v>52</v>
      </c>
      <c s="34" t="s">
        <v>228</v>
      </c>
      <c s="34" t="s">
        <v>393</v>
      </c>
      <c s="35" t="s">
        <v>394</v>
      </c>
      <c s="6" t="s">
        <v>395</v>
      </c>
      <c s="36" t="s">
        <v>373</v>
      </c>
      <c s="37">
        <v>0.05</v>
      </c>
      <c s="36">
        <v>0</v>
      </c>
      <c s="36">
        <f>ROUND(G580*H580,6)</f>
      </c>
      <c r="L580" s="38">
        <v>0</v>
      </c>
      <c s="32">
        <f>ROUND(ROUND(L580,2)*ROUND(G580,3),2)</f>
      </c>
      <c s="36" t="s">
        <v>350</v>
      </c>
      <c>
        <f>(M580*21)/100</f>
      </c>
      <c t="s">
        <v>27</v>
      </c>
    </row>
    <row r="581" spans="1:5" ht="12.75">
      <c r="A581" s="35" t="s">
        <v>58</v>
      </c>
      <c r="E581" s="39" t="s">
        <v>374</v>
      </c>
    </row>
    <row r="582" spans="1:5" ht="12.75">
      <c r="A582" s="35" t="s">
        <v>59</v>
      </c>
      <c r="E582" s="40" t="s">
        <v>5</v>
      </c>
    </row>
    <row r="583" spans="1:5" ht="165.75">
      <c r="A583" t="s">
        <v>60</v>
      </c>
      <c r="E583" s="39" t="s">
        <v>524</v>
      </c>
    </row>
    <row r="584" spans="1:16" ht="25.5">
      <c r="A584" t="s">
        <v>52</v>
      </c>
      <c s="34" t="s">
        <v>232</v>
      </c>
      <c s="34" t="s">
        <v>397</v>
      </c>
      <c s="35" t="s">
        <v>398</v>
      </c>
      <c s="6" t="s">
        <v>399</v>
      </c>
      <c s="36" t="s">
        <v>373</v>
      </c>
      <c s="37">
        <v>0.05</v>
      </c>
      <c s="36">
        <v>0</v>
      </c>
      <c s="36">
        <f>ROUND(G584*H584,6)</f>
      </c>
      <c r="L584" s="38">
        <v>0</v>
      </c>
      <c s="32">
        <f>ROUND(ROUND(L584,2)*ROUND(G584,3),2)</f>
      </c>
      <c s="36" t="s">
        <v>350</v>
      </c>
      <c>
        <f>(M584*21)/100</f>
      </c>
      <c t="s">
        <v>27</v>
      </c>
    </row>
    <row r="585" spans="1:5" ht="12.75">
      <c r="A585" s="35" t="s">
        <v>58</v>
      </c>
      <c r="E585" s="39" t="s">
        <v>374</v>
      </c>
    </row>
    <row r="586" spans="1:5" ht="12.75">
      <c r="A586" s="35" t="s">
        <v>59</v>
      </c>
      <c r="E586" s="40" t="s">
        <v>5</v>
      </c>
    </row>
    <row r="587" spans="1:5" ht="165.75">
      <c r="A587" t="s">
        <v>60</v>
      </c>
      <c r="E587" s="39" t="s">
        <v>524</v>
      </c>
    </row>
    <row r="588" spans="1:13" ht="12.75">
      <c r="A588" t="s">
        <v>46</v>
      </c>
      <c r="C588" s="31" t="s">
        <v>715</v>
      </c>
      <c r="E588" s="33" t="s">
        <v>716</v>
      </c>
      <c r="J588" s="32">
        <f>0+J589+J602+J839</f>
      </c>
      <c s="32">
        <f>0+K589+K602+K839</f>
      </c>
      <c s="32">
        <f>0+L589+L602+L839</f>
      </c>
      <c s="32">
        <f>0+M589+M602+M839</f>
      </c>
    </row>
    <row r="589" spans="1:13" ht="12.75">
      <c r="A589" t="s">
        <v>49</v>
      </c>
      <c r="C589" s="31" t="s">
        <v>53</v>
      </c>
      <c r="E589" s="33" t="s">
        <v>412</v>
      </c>
      <c r="J589" s="32">
        <f>0</f>
      </c>
      <c s="32">
        <f>0</f>
      </c>
      <c s="32">
        <f>0+L590+L594+L598</f>
      </c>
      <c s="32">
        <f>0+M590+M594+M598</f>
      </c>
    </row>
    <row r="590" spans="1:16" ht="12.75">
      <c r="A590" t="s">
        <v>52</v>
      </c>
      <c s="34" t="s">
        <v>53</v>
      </c>
      <c s="34" t="s">
        <v>531</v>
      </c>
      <c s="35" t="s">
        <v>5</v>
      </c>
      <c s="6" t="s">
        <v>532</v>
      </c>
      <c s="36" t="s">
        <v>56</v>
      </c>
      <c s="37">
        <v>203.07</v>
      </c>
      <c s="36">
        <v>0</v>
      </c>
      <c s="36">
        <f>ROUND(G590*H590,6)</f>
      </c>
      <c r="L590" s="38">
        <v>0</v>
      </c>
      <c s="32">
        <f>ROUND(ROUND(L590,2)*ROUND(G590,3),2)</f>
      </c>
      <c s="36" t="s">
        <v>350</v>
      </c>
      <c>
        <f>(M590*21)/100</f>
      </c>
      <c t="s">
        <v>27</v>
      </c>
    </row>
    <row r="591" spans="1:5" ht="12.75">
      <c r="A591" s="35" t="s">
        <v>58</v>
      </c>
      <c r="E591" s="39" t="s">
        <v>5</v>
      </c>
    </row>
    <row r="592" spans="1:5" ht="140.25">
      <c r="A592" s="35" t="s">
        <v>59</v>
      </c>
      <c r="E592" s="40" t="s">
        <v>717</v>
      </c>
    </row>
    <row r="593" spans="1:5" ht="318.75">
      <c r="A593" t="s">
        <v>60</v>
      </c>
      <c r="E593" s="39" t="s">
        <v>718</v>
      </c>
    </row>
    <row r="594" spans="1:16" ht="12.75">
      <c r="A594" t="s">
        <v>52</v>
      </c>
      <c s="34" t="s">
        <v>27</v>
      </c>
      <c s="34" t="s">
        <v>417</v>
      </c>
      <c s="35" t="s">
        <v>5</v>
      </c>
      <c s="6" t="s">
        <v>418</v>
      </c>
      <c s="36" t="s">
        <v>56</v>
      </c>
      <c s="37">
        <v>45.465</v>
      </c>
      <c s="36">
        <v>0</v>
      </c>
      <c s="36">
        <f>ROUND(G594*H594,6)</f>
      </c>
      <c r="L594" s="38">
        <v>0</v>
      </c>
      <c s="32">
        <f>ROUND(ROUND(L594,2)*ROUND(G594,3),2)</f>
      </c>
      <c s="36" t="s">
        <v>350</v>
      </c>
      <c>
        <f>(M594*21)/100</f>
      </c>
      <c t="s">
        <v>27</v>
      </c>
    </row>
    <row r="595" spans="1:5" ht="12.75">
      <c r="A595" s="35" t="s">
        <v>58</v>
      </c>
      <c r="E595" s="39" t="s">
        <v>5</v>
      </c>
    </row>
    <row r="596" spans="1:5" ht="140.25">
      <c r="A596" s="35" t="s">
        <v>59</v>
      </c>
      <c r="E596" s="40" t="s">
        <v>719</v>
      </c>
    </row>
    <row r="597" spans="1:5" ht="280.5">
      <c r="A597" t="s">
        <v>60</v>
      </c>
      <c r="E597" s="39" t="s">
        <v>720</v>
      </c>
    </row>
    <row r="598" spans="1:16" ht="12.75">
      <c r="A598" t="s">
        <v>52</v>
      </c>
      <c s="34" t="s">
        <v>26</v>
      </c>
      <c s="34" t="s">
        <v>67</v>
      </c>
      <c s="35" t="s">
        <v>5</v>
      </c>
      <c s="6" t="s">
        <v>421</v>
      </c>
      <c s="36" t="s">
        <v>56</v>
      </c>
      <c s="37">
        <v>203.07</v>
      </c>
      <c s="36">
        <v>0</v>
      </c>
      <c s="36">
        <f>ROUND(G598*H598,6)</f>
      </c>
      <c r="L598" s="38">
        <v>0</v>
      </c>
      <c s="32">
        <f>ROUND(ROUND(L598,2)*ROUND(G598,3),2)</f>
      </c>
      <c s="36" t="s">
        <v>350</v>
      </c>
      <c>
        <f>(M598*21)/100</f>
      </c>
      <c t="s">
        <v>27</v>
      </c>
    </row>
    <row r="599" spans="1:5" ht="12.75">
      <c r="A599" s="35" t="s">
        <v>58</v>
      </c>
      <c r="E599" s="39" t="s">
        <v>5</v>
      </c>
    </row>
    <row r="600" spans="1:5" ht="140.25">
      <c r="A600" s="35" t="s">
        <v>59</v>
      </c>
      <c r="E600" s="40" t="s">
        <v>717</v>
      </c>
    </row>
    <row r="601" spans="1:5" ht="229.5">
      <c r="A601" t="s">
        <v>60</v>
      </c>
      <c r="E601" s="39" t="s">
        <v>721</v>
      </c>
    </row>
    <row r="602" spans="1:13" ht="12.75">
      <c r="A602" t="s">
        <v>49</v>
      </c>
      <c r="C602" s="31" t="s">
        <v>75</v>
      </c>
      <c r="E602" s="33" t="s">
        <v>76</v>
      </c>
      <c r="J602" s="32">
        <f>0</f>
      </c>
      <c s="32">
        <f>0</f>
      </c>
      <c s="32">
        <f>0+L603+L607+L611+L615+L619+L623+L627+L631+L635+L639+L643+L647+L651+L655+L659+L663+L667+L671+L675+L679+L683+L687+L691+L695+L699+L703+L707+L711+L715+L719+L723+L727+L731+L735+L739+L743+L747+L751+L755+L759+L763+L767+L771+L775+L779+L783+L787+L791+L795+L799+L803+L807+L811+L815+L819+L823+L827+L831+L835</f>
      </c>
      <c s="32">
        <f>0+M603+M607+M611+M615+M619+M623+M627+M631+M635+M639+M643+M647+M651+M655+M659+M663+M667+M671+M675+M679+M683+M687+M691+M695+M699+M703+M707+M711+M715+M719+M723+M727+M731+M735+M739+M743+M747+M751+M755+M759+M763+M767+M771+M775+M779+M783+M787+M791+M795+M799+M803+M807+M811+M815+M819+M823+M827+M831+M835</f>
      </c>
    </row>
    <row r="603" spans="1:16" ht="12.75">
      <c r="A603" t="s">
        <v>52</v>
      </c>
      <c s="34" t="s">
        <v>70</v>
      </c>
      <c s="34" t="s">
        <v>722</v>
      </c>
      <c s="35" t="s">
        <v>5</v>
      </c>
      <c s="6" t="s">
        <v>723</v>
      </c>
      <c s="36" t="s">
        <v>85</v>
      </c>
      <c s="37">
        <v>2</v>
      </c>
      <c s="36">
        <v>0</v>
      </c>
      <c s="36">
        <f>ROUND(G603*H603,6)</f>
      </c>
      <c r="L603" s="38">
        <v>0</v>
      </c>
      <c s="32">
        <f>ROUND(ROUND(L603,2)*ROUND(G603,3),2)</f>
      </c>
      <c s="36" t="s">
        <v>350</v>
      </c>
      <c>
        <f>(M603*21)/100</f>
      </c>
      <c t="s">
        <v>27</v>
      </c>
    </row>
    <row r="604" spans="1:5" ht="12.75">
      <c r="A604" s="35" t="s">
        <v>58</v>
      </c>
      <c r="E604" s="39" t="s">
        <v>5</v>
      </c>
    </row>
    <row r="605" spans="1:5" ht="12.75">
      <c r="A605" s="35" t="s">
        <v>59</v>
      </c>
      <c r="E605" s="40" t="s">
        <v>5</v>
      </c>
    </row>
    <row r="606" spans="1:5" ht="76.5">
      <c r="A606" t="s">
        <v>60</v>
      </c>
      <c r="E606" s="39" t="s">
        <v>724</v>
      </c>
    </row>
    <row r="607" spans="1:16" ht="12.75">
      <c r="A607" t="s">
        <v>52</v>
      </c>
      <c s="34" t="s">
        <v>110</v>
      </c>
      <c s="34" t="s">
        <v>119</v>
      </c>
      <c s="35" t="s">
        <v>5</v>
      </c>
      <c s="6" t="s">
        <v>120</v>
      </c>
      <c s="36" t="s">
        <v>85</v>
      </c>
      <c s="37">
        <v>1</v>
      </c>
      <c s="36">
        <v>0</v>
      </c>
      <c s="36">
        <f>ROUND(G607*H607,6)</f>
      </c>
      <c r="L607" s="38">
        <v>0</v>
      </c>
      <c s="32">
        <f>ROUND(ROUND(L607,2)*ROUND(G607,3),2)</f>
      </c>
      <c s="36" t="s">
        <v>350</v>
      </c>
      <c>
        <f>(M607*21)/100</f>
      </c>
      <c t="s">
        <v>27</v>
      </c>
    </row>
    <row r="608" spans="1:5" ht="12.75">
      <c r="A608" s="35" t="s">
        <v>58</v>
      </c>
      <c r="E608" s="39" t="s">
        <v>5</v>
      </c>
    </row>
    <row r="609" spans="1:5" ht="12.75">
      <c r="A609" s="35" t="s">
        <v>59</v>
      </c>
      <c r="E609" s="40" t="s">
        <v>5</v>
      </c>
    </row>
    <row r="610" spans="1:5" ht="102">
      <c r="A610" t="s">
        <v>60</v>
      </c>
      <c r="E610" s="39" t="s">
        <v>725</v>
      </c>
    </row>
    <row r="611" spans="1:16" ht="12.75">
      <c r="A611" t="s">
        <v>52</v>
      </c>
      <c s="34" t="s">
        <v>115</v>
      </c>
      <c s="34" t="s">
        <v>127</v>
      </c>
      <c s="35" t="s">
        <v>5</v>
      </c>
      <c s="6" t="s">
        <v>128</v>
      </c>
      <c s="36" t="s">
        <v>80</v>
      </c>
      <c s="37">
        <v>285.6</v>
      </c>
      <c s="36">
        <v>0</v>
      </c>
      <c s="36">
        <f>ROUND(G611*H611,6)</f>
      </c>
      <c r="L611" s="38">
        <v>0</v>
      </c>
      <c s="32">
        <f>ROUND(ROUND(L611,2)*ROUND(G611,3),2)</f>
      </c>
      <c s="36" t="s">
        <v>350</v>
      </c>
      <c>
        <f>(M611*21)/100</f>
      </c>
      <c t="s">
        <v>27</v>
      </c>
    </row>
    <row r="612" spans="1:5" ht="12.75">
      <c r="A612" s="35" t="s">
        <v>58</v>
      </c>
      <c r="E612" s="39" t="s">
        <v>5</v>
      </c>
    </row>
    <row r="613" spans="1:5" ht="25.5">
      <c r="A613" s="35" t="s">
        <v>59</v>
      </c>
      <c r="E613" s="40" t="s">
        <v>726</v>
      </c>
    </row>
    <row r="614" spans="1:5" ht="114.75">
      <c r="A614" t="s">
        <v>60</v>
      </c>
      <c r="E614" s="39" t="s">
        <v>727</v>
      </c>
    </row>
    <row r="615" spans="1:16" ht="12.75">
      <c r="A615" t="s">
        <v>52</v>
      </c>
      <c s="34" t="s">
        <v>75</v>
      </c>
      <c s="34" t="s">
        <v>536</v>
      </c>
      <c s="35" t="s">
        <v>5</v>
      </c>
      <c s="6" t="s">
        <v>537</v>
      </c>
      <c s="36" t="s">
        <v>80</v>
      </c>
      <c s="37">
        <v>485.1</v>
      </c>
      <c s="36">
        <v>0</v>
      </c>
      <c s="36">
        <f>ROUND(G615*H615,6)</f>
      </c>
      <c r="L615" s="38">
        <v>0</v>
      </c>
      <c s="32">
        <f>ROUND(ROUND(L615,2)*ROUND(G615,3),2)</f>
      </c>
      <c s="36" t="s">
        <v>350</v>
      </c>
      <c>
        <f>(M615*21)/100</f>
      </c>
      <c t="s">
        <v>27</v>
      </c>
    </row>
    <row r="616" spans="1:5" ht="12.75">
      <c r="A616" s="35" t="s">
        <v>58</v>
      </c>
      <c r="E616" s="39" t="s">
        <v>5</v>
      </c>
    </row>
    <row r="617" spans="1:5" ht="25.5">
      <c r="A617" s="35" t="s">
        <v>59</v>
      </c>
      <c r="E617" s="40" t="s">
        <v>728</v>
      </c>
    </row>
    <row r="618" spans="1:5" ht="102">
      <c r="A618" t="s">
        <v>60</v>
      </c>
      <c r="E618" s="39" t="s">
        <v>729</v>
      </c>
    </row>
    <row r="619" spans="1:16" ht="12.75">
      <c r="A619" t="s">
        <v>52</v>
      </c>
      <c s="34" t="s">
        <v>122</v>
      </c>
      <c s="34" t="s">
        <v>730</v>
      </c>
      <c s="35" t="s">
        <v>5</v>
      </c>
      <c s="6" t="s">
        <v>731</v>
      </c>
      <c s="36" t="s">
        <v>80</v>
      </c>
      <c s="37">
        <v>299.2</v>
      </c>
      <c s="36">
        <v>0</v>
      </c>
      <c s="36">
        <f>ROUND(G619*H619,6)</f>
      </c>
      <c r="L619" s="38">
        <v>0</v>
      </c>
      <c s="32">
        <f>ROUND(ROUND(L619,2)*ROUND(G619,3),2)</f>
      </c>
      <c s="36" t="s">
        <v>350</v>
      </c>
      <c>
        <f>(M619*21)/100</f>
      </c>
      <c t="s">
        <v>27</v>
      </c>
    </row>
    <row r="620" spans="1:5" ht="12.75">
      <c r="A620" s="35" t="s">
        <v>58</v>
      </c>
      <c r="E620" s="39" t="s">
        <v>5</v>
      </c>
    </row>
    <row r="621" spans="1:5" ht="25.5">
      <c r="A621" s="35" t="s">
        <v>59</v>
      </c>
      <c r="E621" s="40" t="s">
        <v>732</v>
      </c>
    </row>
    <row r="622" spans="1:5" ht="140.25">
      <c r="A622" t="s">
        <v>60</v>
      </c>
      <c r="E622" s="39" t="s">
        <v>733</v>
      </c>
    </row>
    <row r="623" spans="1:16" ht="25.5">
      <c r="A623" t="s">
        <v>52</v>
      </c>
      <c s="34" t="s">
        <v>126</v>
      </c>
      <c s="34" t="s">
        <v>734</v>
      </c>
      <c s="35" t="s">
        <v>5</v>
      </c>
      <c s="6" t="s">
        <v>735</v>
      </c>
      <c s="36" t="s">
        <v>80</v>
      </c>
      <c s="37">
        <v>285.6</v>
      </c>
      <c s="36">
        <v>0</v>
      </c>
      <c s="36">
        <f>ROUND(G623*H623,6)</f>
      </c>
      <c r="L623" s="38">
        <v>0</v>
      </c>
      <c s="32">
        <f>ROUND(ROUND(L623,2)*ROUND(G623,3),2)</f>
      </c>
      <c s="36" t="s">
        <v>350</v>
      </c>
      <c>
        <f>(M623*21)/100</f>
      </c>
      <c t="s">
        <v>27</v>
      </c>
    </row>
    <row r="624" spans="1:5" ht="12.75">
      <c r="A624" s="35" t="s">
        <v>58</v>
      </c>
      <c r="E624" s="39" t="s">
        <v>5</v>
      </c>
    </row>
    <row r="625" spans="1:5" ht="25.5">
      <c r="A625" s="35" t="s">
        <v>59</v>
      </c>
      <c r="E625" s="40" t="s">
        <v>726</v>
      </c>
    </row>
    <row r="626" spans="1:5" ht="127.5">
      <c r="A626" t="s">
        <v>60</v>
      </c>
      <c r="E626" s="39" t="s">
        <v>736</v>
      </c>
    </row>
    <row r="627" spans="1:16" ht="12.75">
      <c r="A627" t="s">
        <v>52</v>
      </c>
      <c s="34" t="s">
        <v>130</v>
      </c>
      <c s="34" t="s">
        <v>737</v>
      </c>
      <c s="35" t="s">
        <v>5</v>
      </c>
      <c s="6" t="s">
        <v>738</v>
      </c>
      <c s="36" t="s">
        <v>85</v>
      </c>
      <c s="37">
        <v>10</v>
      </c>
      <c s="36">
        <v>0</v>
      </c>
      <c s="36">
        <f>ROUND(G627*H627,6)</f>
      </c>
      <c r="L627" s="38">
        <v>0</v>
      </c>
      <c s="32">
        <f>ROUND(ROUND(L627,2)*ROUND(G627,3),2)</f>
      </c>
      <c s="36" t="s">
        <v>350</v>
      </c>
      <c>
        <f>(M627*21)/100</f>
      </c>
      <c t="s">
        <v>27</v>
      </c>
    </row>
    <row r="628" spans="1:5" ht="12.75">
      <c r="A628" s="35" t="s">
        <v>58</v>
      </c>
      <c r="E628" s="39" t="s">
        <v>5</v>
      </c>
    </row>
    <row r="629" spans="1:5" ht="12.75">
      <c r="A629" s="35" t="s">
        <v>59</v>
      </c>
      <c r="E629" s="40" t="s">
        <v>5</v>
      </c>
    </row>
    <row r="630" spans="1:5" ht="102">
      <c r="A630" t="s">
        <v>60</v>
      </c>
      <c r="E630" s="39" t="s">
        <v>739</v>
      </c>
    </row>
    <row r="631" spans="1:16" ht="25.5">
      <c r="A631" t="s">
        <v>52</v>
      </c>
      <c s="34" t="s">
        <v>134</v>
      </c>
      <c s="34" t="s">
        <v>139</v>
      </c>
      <c s="35" t="s">
        <v>5</v>
      </c>
      <c s="6" t="s">
        <v>140</v>
      </c>
      <c s="36" t="s">
        <v>85</v>
      </c>
      <c s="37">
        <v>1</v>
      </c>
      <c s="36">
        <v>0</v>
      </c>
      <c s="36">
        <f>ROUND(G631*H631,6)</f>
      </c>
      <c r="L631" s="38">
        <v>0</v>
      </c>
      <c s="32">
        <f>ROUND(ROUND(L631,2)*ROUND(G631,3),2)</f>
      </c>
      <c s="36" t="s">
        <v>350</v>
      </c>
      <c>
        <f>(M631*21)/100</f>
      </c>
      <c t="s">
        <v>27</v>
      </c>
    </row>
    <row r="632" spans="1:5" ht="12.75">
      <c r="A632" s="35" t="s">
        <v>58</v>
      </c>
      <c r="E632" s="39" t="s">
        <v>5</v>
      </c>
    </row>
    <row r="633" spans="1:5" ht="12.75">
      <c r="A633" s="35" t="s">
        <v>59</v>
      </c>
      <c r="E633" s="40" t="s">
        <v>5</v>
      </c>
    </row>
    <row r="634" spans="1:5" ht="38.25">
      <c r="A634" t="s">
        <v>60</v>
      </c>
      <c r="E634" s="39" t="s">
        <v>142</v>
      </c>
    </row>
    <row r="635" spans="1:16" ht="25.5">
      <c r="A635" t="s">
        <v>52</v>
      </c>
      <c s="34" t="s">
        <v>138</v>
      </c>
      <c s="34" t="s">
        <v>144</v>
      </c>
      <c s="35" t="s">
        <v>5</v>
      </c>
      <c s="6" t="s">
        <v>145</v>
      </c>
      <c s="36" t="s">
        <v>85</v>
      </c>
      <c s="37">
        <v>18</v>
      </c>
      <c s="36">
        <v>0</v>
      </c>
      <c s="36">
        <f>ROUND(G635*H635,6)</f>
      </c>
      <c r="L635" s="38">
        <v>0</v>
      </c>
      <c s="32">
        <f>ROUND(ROUND(L635,2)*ROUND(G635,3),2)</f>
      </c>
      <c s="36" t="s">
        <v>350</v>
      </c>
      <c>
        <f>(M635*21)/100</f>
      </c>
      <c t="s">
        <v>27</v>
      </c>
    </row>
    <row r="636" spans="1:5" ht="12.75">
      <c r="A636" s="35" t="s">
        <v>58</v>
      </c>
      <c r="E636" s="39" t="s">
        <v>5</v>
      </c>
    </row>
    <row r="637" spans="1:5" ht="12.75">
      <c r="A637" s="35" t="s">
        <v>59</v>
      </c>
      <c r="E637" s="40" t="s">
        <v>5</v>
      </c>
    </row>
    <row r="638" spans="1:5" ht="38.25">
      <c r="A638" t="s">
        <v>60</v>
      </c>
      <c r="E638" s="39" t="s">
        <v>437</v>
      </c>
    </row>
    <row r="639" spans="1:16" ht="12.75">
      <c r="A639" t="s">
        <v>52</v>
      </c>
      <c s="34" t="s">
        <v>143</v>
      </c>
      <c s="34" t="s">
        <v>156</v>
      </c>
      <c s="35" t="s">
        <v>5</v>
      </c>
      <c s="6" t="s">
        <v>157</v>
      </c>
      <c s="36" t="s">
        <v>80</v>
      </c>
      <c s="37">
        <v>457</v>
      </c>
      <c s="36">
        <v>0</v>
      </c>
      <c s="36">
        <f>ROUND(G639*H639,6)</f>
      </c>
      <c r="L639" s="38">
        <v>0</v>
      </c>
      <c s="32">
        <f>ROUND(ROUND(L639,2)*ROUND(G639,3),2)</f>
      </c>
      <c s="36" t="s">
        <v>350</v>
      </c>
      <c>
        <f>(M639*21)/100</f>
      </c>
      <c t="s">
        <v>27</v>
      </c>
    </row>
    <row r="640" spans="1:5" ht="12.75">
      <c r="A640" s="35" t="s">
        <v>58</v>
      </c>
      <c r="E640" s="39" t="s">
        <v>5</v>
      </c>
    </row>
    <row r="641" spans="1:5" ht="38.25">
      <c r="A641" s="35" t="s">
        <v>59</v>
      </c>
      <c r="E641" s="40" t="s">
        <v>740</v>
      </c>
    </row>
    <row r="642" spans="1:5" ht="127.5">
      <c r="A642" t="s">
        <v>60</v>
      </c>
      <c r="E642" s="39" t="s">
        <v>736</v>
      </c>
    </row>
    <row r="643" spans="1:16" ht="12.75">
      <c r="A643" t="s">
        <v>52</v>
      </c>
      <c s="34" t="s">
        <v>147</v>
      </c>
      <c s="34" t="s">
        <v>741</v>
      </c>
      <c s="35" t="s">
        <v>5</v>
      </c>
      <c s="6" t="s">
        <v>742</v>
      </c>
      <c s="36" t="s">
        <v>441</v>
      </c>
      <c s="37">
        <v>10.395</v>
      </c>
      <c s="36">
        <v>0</v>
      </c>
      <c s="36">
        <f>ROUND(G643*H643,6)</f>
      </c>
      <c r="L643" s="38">
        <v>0</v>
      </c>
      <c s="32">
        <f>ROUND(ROUND(L643,2)*ROUND(G643,3),2)</f>
      </c>
      <c s="36" t="s">
        <v>350</v>
      </c>
      <c>
        <f>(M643*21)/100</f>
      </c>
      <c t="s">
        <v>27</v>
      </c>
    </row>
    <row r="644" spans="1:5" ht="12.75">
      <c r="A644" s="35" t="s">
        <v>58</v>
      </c>
      <c r="E644" s="39" t="s">
        <v>5</v>
      </c>
    </row>
    <row r="645" spans="1:5" ht="140.25">
      <c r="A645" s="35" t="s">
        <v>59</v>
      </c>
      <c r="E645" s="40" t="s">
        <v>743</v>
      </c>
    </row>
    <row r="646" spans="1:5" ht="153">
      <c r="A646" t="s">
        <v>60</v>
      </c>
      <c r="E646" s="39" t="s">
        <v>744</v>
      </c>
    </row>
    <row r="647" spans="1:16" ht="25.5">
      <c r="A647" t="s">
        <v>52</v>
      </c>
      <c s="34" t="s">
        <v>151</v>
      </c>
      <c s="34" t="s">
        <v>745</v>
      </c>
      <c s="35" t="s">
        <v>5</v>
      </c>
      <c s="6" t="s">
        <v>746</v>
      </c>
      <c s="36" t="s">
        <v>80</v>
      </c>
      <c s="37">
        <v>1039.5</v>
      </c>
      <c s="36">
        <v>0</v>
      </c>
      <c s="36">
        <f>ROUND(G647*H647,6)</f>
      </c>
      <c r="L647" s="38">
        <v>0</v>
      </c>
      <c s="32">
        <f>ROUND(ROUND(L647,2)*ROUND(G647,3),2)</f>
      </c>
      <c s="36" t="s">
        <v>350</v>
      </c>
      <c>
        <f>(M647*21)/100</f>
      </c>
      <c t="s">
        <v>27</v>
      </c>
    </row>
    <row r="648" spans="1:5" ht="12.75">
      <c r="A648" s="35" t="s">
        <v>58</v>
      </c>
      <c r="E648" s="39" t="s">
        <v>5</v>
      </c>
    </row>
    <row r="649" spans="1:5" ht="114.75">
      <c r="A649" s="35" t="s">
        <v>59</v>
      </c>
      <c r="E649" s="40" t="s">
        <v>747</v>
      </c>
    </row>
    <row r="650" spans="1:5" ht="114.75">
      <c r="A650" t="s">
        <v>60</v>
      </c>
      <c r="E650" s="39" t="s">
        <v>748</v>
      </c>
    </row>
    <row r="651" spans="1:16" ht="12.75">
      <c r="A651" t="s">
        <v>52</v>
      </c>
      <c s="34" t="s">
        <v>155</v>
      </c>
      <c s="34" t="s">
        <v>749</v>
      </c>
      <c s="35" t="s">
        <v>5</v>
      </c>
      <c s="6" t="s">
        <v>750</v>
      </c>
      <c s="36" t="s">
        <v>80</v>
      </c>
      <c s="37">
        <v>1577.4</v>
      </c>
      <c s="36">
        <v>0</v>
      </c>
      <c s="36">
        <f>ROUND(G651*H651,6)</f>
      </c>
      <c r="L651" s="38">
        <v>0</v>
      </c>
      <c s="32">
        <f>ROUND(ROUND(L651,2)*ROUND(G651,3),2)</f>
      </c>
      <c s="36" t="s">
        <v>350</v>
      </c>
      <c>
        <f>(M651*21)/100</f>
      </c>
      <c t="s">
        <v>27</v>
      </c>
    </row>
    <row r="652" spans="1:5" ht="12.75">
      <c r="A652" s="35" t="s">
        <v>58</v>
      </c>
      <c r="E652" s="39" t="s">
        <v>5</v>
      </c>
    </row>
    <row r="653" spans="1:5" ht="51">
      <c r="A653" s="35" t="s">
        <v>59</v>
      </c>
      <c r="E653" s="40" t="s">
        <v>751</v>
      </c>
    </row>
    <row r="654" spans="1:5" ht="153">
      <c r="A654" t="s">
        <v>60</v>
      </c>
      <c r="E654" s="39" t="s">
        <v>752</v>
      </c>
    </row>
    <row r="655" spans="1:16" ht="12.75">
      <c r="A655" t="s">
        <v>52</v>
      </c>
      <c s="34" t="s">
        <v>77</v>
      </c>
      <c s="34" t="s">
        <v>753</v>
      </c>
      <c s="35" t="s">
        <v>5</v>
      </c>
      <c s="6" t="s">
        <v>754</v>
      </c>
      <c s="36" t="s">
        <v>80</v>
      </c>
      <c s="37">
        <v>1577.4</v>
      </c>
      <c s="36">
        <v>0</v>
      </c>
      <c s="36">
        <f>ROUND(G655*H655,6)</f>
      </c>
      <c r="L655" s="38">
        <v>0</v>
      </c>
      <c s="32">
        <f>ROUND(ROUND(L655,2)*ROUND(G655,3),2)</f>
      </c>
      <c s="36" t="s">
        <v>350</v>
      </c>
      <c>
        <f>(M655*21)/100</f>
      </c>
      <c t="s">
        <v>27</v>
      </c>
    </row>
    <row r="656" spans="1:5" ht="12.75">
      <c r="A656" s="35" t="s">
        <v>58</v>
      </c>
      <c r="E656" s="39" t="s">
        <v>5</v>
      </c>
    </row>
    <row r="657" spans="1:5" ht="51">
      <c r="A657" s="35" t="s">
        <v>59</v>
      </c>
      <c r="E657" s="40" t="s">
        <v>755</v>
      </c>
    </row>
    <row r="658" spans="1:5" ht="114.75">
      <c r="A658" t="s">
        <v>60</v>
      </c>
      <c r="E658" s="39" t="s">
        <v>756</v>
      </c>
    </row>
    <row r="659" spans="1:16" ht="12.75">
      <c r="A659" t="s">
        <v>52</v>
      </c>
      <c s="34" t="s">
        <v>82</v>
      </c>
      <c s="34" t="s">
        <v>757</v>
      </c>
      <c s="35" t="s">
        <v>5</v>
      </c>
      <c s="6" t="s">
        <v>758</v>
      </c>
      <c s="36" t="s">
        <v>759</v>
      </c>
      <c s="37">
        <v>3</v>
      </c>
      <c s="36">
        <v>0</v>
      </c>
      <c s="36">
        <f>ROUND(G659*H659,6)</f>
      </c>
      <c r="L659" s="38">
        <v>0</v>
      </c>
      <c s="32">
        <f>ROUND(ROUND(L659,2)*ROUND(G659,3),2)</f>
      </c>
      <c s="36" t="s">
        <v>350</v>
      </c>
      <c>
        <f>(M659*21)/100</f>
      </c>
      <c t="s">
        <v>27</v>
      </c>
    </row>
    <row r="660" spans="1:5" ht="12.75">
      <c r="A660" s="35" t="s">
        <v>58</v>
      </c>
      <c r="E660" s="39" t="s">
        <v>5</v>
      </c>
    </row>
    <row r="661" spans="1:5" ht="12.75">
      <c r="A661" s="35" t="s">
        <v>59</v>
      </c>
      <c r="E661" s="40" t="s">
        <v>5</v>
      </c>
    </row>
    <row r="662" spans="1:5" ht="127.5">
      <c r="A662" t="s">
        <v>60</v>
      </c>
      <c r="E662" s="39" t="s">
        <v>760</v>
      </c>
    </row>
    <row r="663" spans="1:16" ht="12.75">
      <c r="A663" t="s">
        <v>52</v>
      </c>
      <c s="34" t="s">
        <v>87</v>
      </c>
      <c s="34" t="s">
        <v>761</v>
      </c>
      <c s="35" t="s">
        <v>5</v>
      </c>
      <c s="6" t="s">
        <v>762</v>
      </c>
      <c s="36" t="s">
        <v>80</v>
      </c>
      <c s="37">
        <v>1577.4</v>
      </c>
      <c s="36">
        <v>0</v>
      </c>
      <c s="36">
        <f>ROUND(G663*H663,6)</f>
      </c>
      <c r="L663" s="38">
        <v>0</v>
      </c>
      <c s="32">
        <f>ROUND(ROUND(L663,2)*ROUND(G663,3),2)</f>
      </c>
      <c s="36" t="s">
        <v>350</v>
      </c>
      <c>
        <f>(M663*21)/100</f>
      </c>
      <c t="s">
        <v>27</v>
      </c>
    </row>
    <row r="664" spans="1:5" ht="12.75">
      <c r="A664" s="35" t="s">
        <v>58</v>
      </c>
      <c r="E664" s="39" t="s">
        <v>5</v>
      </c>
    </row>
    <row r="665" spans="1:5" ht="51">
      <c r="A665" s="35" t="s">
        <v>59</v>
      </c>
      <c r="E665" s="40" t="s">
        <v>751</v>
      </c>
    </row>
    <row r="666" spans="1:5" ht="127.5">
      <c r="A666" t="s">
        <v>60</v>
      </c>
      <c r="E666" s="39" t="s">
        <v>763</v>
      </c>
    </row>
    <row r="667" spans="1:16" ht="12.75">
      <c r="A667" t="s">
        <v>52</v>
      </c>
      <c s="34" t="s">
        <v>91</v>
      </c>
      <c s="34" t="s">
        <v>764</v>
      </c>
      <c s="35" t="s">
        <v>5</v>
      </c>
      <c s="6" t="s">
        <v>765</v>
      </c>
      <c s="36" t="s">
        <v>85</v>
      </c>
      <c s="37">
        <v>1</v>
      </c>
      <c s="36">
        <v>0</v>
      </c>
      <c s="36">
        <f>ROUND(G667*H667,6)</f>
      </c>
      <c r="L667" s="38">
        <v>0</v>
      </c>
      <c s="32">
        <f>ROUND(ROUND(L667,2)*ROUND(G667,3),2)</f>
      </c>
      <c s="36" t="s">
        <v>350</v>
      </c>
      <c>
        <f>(M667*21)/100</f>
      </c>
      <c t="s">
        <v>27</v>
      </c>
    </row>
    <row r="668" spans="1:5" ht="12.75">
      <c r="A668" s="35" t="s">
        <v>58</v>
      </c>
      <c r="E668" s="39" t="s">
        <v>5</v>
      </c>
    </row>
    <row r="669" spans="1:5" ht="12.75">
      <c r="A669" s="35" t="s">
        <v>59</v>
      </c>
      <c r="E669" s="40" t="s">
        <v>5</v>
      </c>
    </row>
    <row r="670" spans="1:5" ht="178.5">
      <c r="A670" t="s">
        <v>60</v>
      </c>
      <c r="E670" s="39" t="s">
        <v>766</v>
      </c>
    </row>
    <row r="671" spans="1:16" ht="12.75">
      <c r="A671" t="s">
        <v>52</v>
      </c>
      <c s="34" t="s">
        <v>96</v>
      </c>
      <c s="34" t="s">
        <v>767</v>
      </c>
      <c s="35" t="s">
        <v>5</v>
      </c>
      <c s="6" t="s">
        <v>768</v>
      </c>
      <c s="36" t="s">
        <v>85</v>
      </c>
      <c s="37">
        <v>1</v>
      </c>
      <c s="36">
        <v>0</v>
      </c>
      <c s="36">
        <f>ROUND(G671*H671,6)</f>
      </c>
      <c r="L671" s="38">
        <v>0</v>
      </c>
      <c s="32">
        <f>ROUND(ROUND(L671,2)*ROUND(G671,3),2)</f>
      </c>
      <c s="36" t="s">
        <v>350</v>
      </c>
      <c>
        <f>(M671*21)/100</f>
      </c>
      <c t="s">
        <v>27</v>
      </c>
    </row>
    <row r="672" spans="1:5" ht="12.75">
      <c r="A672" s="35" t="s">
        <v>58</v>
      </c>
      <c r="E672" s="39" t="s">
        <v>5</v>
      </c>
    </row>
    <row r="673" spans="1:5" ht="12.75">
      <c r="A673" s="35" t="s">
        <v>59</v>
      </c>
      <c r="E673" s="40" t="s">
        <v>5</v>
      </c>
    </row>
    <row r="674" spans="1:5" ht="127.5">
      <c r="A674" t="s">
        <v>60</v>
      </c>
      <c r="E674" s="39" t="s">
        <v>769</v>
      </c>
    </row>
    <row r="675" spans="1:16" ht="12.75">
      <c r="A675" t="s">
        <v>52</v>
      </c>
      <c s="34" t="s">
        <v>181</v>
      </c>
      <c s="34" t="s">
        <v>770</v>
      </c>
      <c s="35" t="s">
        <v>5</v>
      </c>
      <c s="6" t="s">
        <v>771</v>
      </c>
      <c s="36" t="s">
        <v>85</v>
      </c>
      <c s="37">
        <v>3</v>
      </c>
      <c s="36">
        <v>0</v>
      </c>
      <c s="36">
        <f>ROUND(G675*H675,6)</f>
      </c>
      <c r="L675" s="38">
        <v>0</v>
      </c>
      <c s="32">
        <f>ROUND(ROUND(L675,2)*ROUND(G675,3),2)</f>
      </c>
      <c s="36" t="s">
        <v>350</v>
      </c>
      <c>
        <f>(M675*21)/100</f>
      </c>
      <c t="s">
        <v>27</v>
      </c>
    </row>
    <row r="676" spans="1:5" ht="12.75">
      <c r="A676" s="35" t="s">
        <v>58</v>
      </c>
      <c r="E676" s="39" t="s">
        <v>5</v>
      </c>
    </row>
    <row r="677" spans="1:5" ht="12.75">
      <c r="A677" s="35" t="s">
        <v>59</v>
      </c>
      <c r="E677" s="40" t="s">
        <v>5</v>
      </c>
    </row>
    <row r="678" spans="1:5" ht="178.5">
      <c r="A678" t="s">
        <v>60</v>
      </c>
      <c r="E678" s="39" t="s">
        <v>766</v>
      </c>
    </row>
    <row r="679" spans="1:16" ht="12.75">
      <c r="A679" t="s">
        <v>52</v>
      </c>
      <c s="34" t="s">
        <v>186</v>
      </c>
      <c s="34" t="s">
        <v>772</v>
      </c>
      <c s="35" t="s">
        <v>5</v>
      </c>
      <c s="6" t="s">
        <v>773</v>
      </c>
      <c s="36" t="s">
        <v>85</v>
      </c>
      <c s="37">
        <v>3</v>
      </c>
      <c s="36">
        <v>0</v>
      </c>
      <c s="36">
        <f>ROUND(G679*H679,6)</f>
      </c>
      <c r="L679" s="38">
        <v>0</v>
      </c>
      <c s="32">
        <f>ROUND(ROUND(L679,2)*ROUND(G679,3),2)</f>
      </c>
      <c s="36" t="s">
        <v>350</v>
      </c>
      <c>
        <f>(M679*21)/100</f>
      </c>
      <c t="s">
        <v>27</v>
      </c>
    </row>
    <row r="680" spans="1:5" ht="12.75">
      <c r="A680" s="35" t="s">
        <v>58</v>
      </c>
      <c r="E680" s="39" t="s">
        <v>5</v>
      </c>
    </row>
    <row r="681" spans="1:5" ht="12.75">
      <c r="A681" s="35" t="s">
        <v>59</v>
      </c>
      <c r="E681" s="40" t="s">
        <v>5</v>
      </c>
    </row>
    <row r="682" spans="1:5" ht="127.5">
      <c r="A682" t="s">
        <v>60</v>
      </c>
      <c r="E682" s="39" t="s">
        <v>769</v>
      </c>
    </row>
    <row r="683" spans="1:16" ht="12.75">
      <c r="A683" t="s">
        <v>52</v>
      </c>
      <c s="34" t="s">
        <v>189</v>
      </c>
      <c s="34" t="s">
        <v>774</v>
      </c>
      <c s="35" t="s">
        <v>5</v>
      </c>
      <c s="6" t="s">
        <v>775</v>
      </c>
      <c s="36" t="s">
        <v>85</v>
      </c>
      <c s="37">
        <v>3</v>
      </c>
      <c s="36">
        <v>0</v>
      </c>
      <c s="36">
        <f>ROUND(G683*H683,6)</f>
      </c>
      <c r="L683" s="38">
        <v>0</v>
      </c>
      <c s="32">
        <f>ROUND(ROUND(L683,2)*ROUND(G683,3),2)</f>
      </c>
      <c s="36" t="s">
        <v>350</v>
      </c>
      <c>
        <f>(M683*21)/100</f>
      </c>
      <c t="s">
        <v>27</v>
      </c>
    </row>
    <row r="684" spans="1:5" ht="12.75">
      <c r="A684" s="35" t="s">
        <v>58</v>
      </c>
      <c r="E684" s="39" t="s">
        <v>5</v>
      </c>
    </row>
    <row r="685" spans="1:5" ht="12.75">
      <c r="A685" s="35" t="s">
        <v>59</v>
      </c>
      <c r="E685" s="40" t="s">
        <v>5</v>
      </c>
    </row>
    <row r="686" spans="1:5" ht="178.5">
      <c r="A686" t="s">
        <v>60</v>
      </c>
      <c r="E686" s="39" t="s">
        <v>766</v>
      </c>
    </row>
    <row r="687" spans="1:16" ht="12.75">
      <c r="A687" t="s">
        <v>52</v>
      </c>
      <c s="34" t="s">
        <v>193</v>
      </c>
      <c s="34" t="s">
        <v>776</v>
      </c>
      <c s="35" t="s">
        <v>5</v>
      </c>
      <c s="6" t="s">
        <v>777</v>
      </c>
      <c s="36" t="s">
        <v>85</v>
      </c>
      <c s="37">
        <v>3</v>
      </c>
      <c s="36">
        <v>0</v>
      </c>
      <c s="36">
        <f>ROUND(G687*H687,6)</f>
      </c>
      <c r="L687" s="38">
        <v>0</v>
      </c>
      <c s="32">
        <f>ROUND(ROUND(L687,2)*ROUND(G687,3),2)</f>
      </c>
      <c s="36" t="s">
        <v>350</v>
      </c>
      <c>
        <f>(M687*21)/100</f>
      </c>
      <c t="s">
        <v>27</v>
      </c>
    </row>
    <row r="688" spans="1:5" ht="12.75">
      <c r="A688" s="35" t="s">
        <v>58</v>
      </c>
      <c r="E688" s="39" t="s">
        <v>5</v>
      </c>
    </row>
    <row r="689" spans="1:5" ht="12.75">
      <c r="A689" s="35" t="s">
        <v>59</v>
      </c>
      <c r="E689" s="40" t="s">
        <v>5</v>
      </c>
    </row>
    <row r="690" spans="1:5" ht="127.5">
      <c r="A690" t="s">
        <v>60</v>
      </c>
      <c r="E690" s="39" t="s">
        <v>769</v>
      </c>
    </row>
    <row r="691" spans="1:16" ht="12.75">
      <c r="A691" t="s">
        <v>52</v>
      </c>
      <c s="34" t="s">
        <v>196</v>
      </c>
      <c s="34" t="s">
        <v>778</v>
      </c>
      <c s="35" t="s">
        <v>5</v>
      </c>
      <c s="6" t="s">
        <v>779</v>
      </c>
      <c s="36" t="s">
        <v>85</v>
      </c>
      <c s="37">
        <v>1</v>
      </c>
      <c s="36">
        <v>0</v>
      </c>
      <c s="36">
        <f>ROUND(G691*H691,6)</f>
      </c>
      <c r="L691" s="38">
        <v>0</v>
      </c>
      <c s="32">
        <f>ROUND(ROUND(L691,2)*ROUND(G691,3),2)</f>
      </c>
      <c s="36" t="s">
        <v>350</v>
      </c>
      <c>
        <f>(M691*21)/100</f>
      </c>
      <c t="s">
        <v>27</v>
      </c>
    </row>
    <row r="692" spans="1:5" ht="12.75">
      <c r="A692" s="35" t="s">
        <v>58</v>
      </c>
      <c r="E692" s="39" t="s">
        <v>5</v>
      </c>
    </row>
    <row r="693" spans="1:5" ht="12.75">
      <c r="A693" s="35" t="s">
        <v>59</v>
      </c>
      <c r="E693" s="40" t="s">
        <v>5</v>
      </c>
    </row>
    <row r="694" spans="1:5" ht="178.5">
      <c r="A694" t="s">
        <v>60</v>
      </c>
      <c r="E694" s="39" t="s">
        <v>766</v>
      </c>
    </row>
    <row r="695" spans="1:16" ht="12.75">
      <c r="A695" t="s">
        <v>52</v>
      </c>
      <c s="34" t="s">
        <v>200</v>
      </c>
      <c s="34" t="s">
        <v>780</v>
      </c>
      <c s="35" t="s">
        <v>5</v>
      </c>
      <c s="6" t="s">
        <v>781</v>
      </c>
      <c s="36" t="s">
        <v>85</v>
      </c>
      <c s="37">
        <v>1</v>
      </c>
      <c s="36">
        <v>0</v>
      </c>
      <c s="36">
        <f>ROUND(G695*H695,6)</f>
      </c>
      <c r="L695" s="38">
        <v>0</v>
      </c>
      <c s="32">
        <f>ROUND(ROUND(L695,2)*ROUND(G695,3),2)</f>
      </c>
      <c s="36" t="s">
        <v>350</v>
      </c>
      <c>
        <f>(M695*21)/100</f>
      </c>
      <c t="s">
        <v>27</v>
      </c>
    </row>
    <row r="696" spans="1:5" ht="12.75">
      <c r="A696" s="35" t="s">
        <v>58</v>
      </c>
      <c r="E696" s="39" t="s">
        <v>5</v>
      </c>
    </row>
    <row r="697" spans="1:5" ht="12.75">
      <c r="A697" s="35" t="s">
        <v>59</v>
      </c>
      <c r="E697" s="40" t="s">
        <v>5</v>
      </c>
    </row>
    <row r="698" spans="1:5" ht="127.5">
      <c r="A698" t="s">
        <v>60</v>
      </c>
      <c r="E698" s="39" t="s">
        <v>769</v>
      </c>
    </row>
    <row r="699" spans="1:16" ht="12.75">
      <c r="A699" t="s">
        <v>52</v>
      </c>
      <c s="34" t="s">
        <v>203</v>
      </c>
      <c s="34" t="s">
        <v>448</v>
      </c>
      <c s="35" t="s">
        <v>5</v>
      </c>
      <c s="6" t="s">
        <v>449</v>
      </c>
      <c s="36" t="s">
        <v>85</v>
      </c>
      <c s="37">
        <v>4</v>
      </c>
      <c s="36">
        <v>0</v>
      </c>
      <c s="36">
        <f>ROUND(G699*H699,6)</f>
      </c>
      <c r="L699" s="38">
        <v>0</v>
      </c>
      <c s="32">
        <f>ROUND(ROUND(L699,2)*ROUND(G699,3),2)</f>
      </c>
      <c s="36" t="s">
        <v>350</v>
      </c>
      <c>
        <f>(M699*21)/100</f>
      </c>
      <c t="s">
        <v>27</v>
      </c>
    </row>
    <row r="700" spans="1:5" ht="12.75">
      <c r="A700" s="35" t="s">
        <v>58</v>
      </c>
      <c r="E700" s="39" t="s">
        <v>5</v>
      </c>
    </row>
    <row r="701" spans="1:5" ht="12.75">
      <c r="A701" s="35" t="s">
        <v>59</v>
      </c>
      <c r="E701" s="40" t="s">
        <v>5</v>
      </c>
    </row>
    <row r="702" spans="1:5" ht="178.5">
      <c r="A702" t="s">
        <v>60</v>
      </c>
      <c r="E702" s="39" t="s">
        <v>766</v>
      </c>
    </row>
    <row r="703" spans="1:16" ht="12.75">
      <c r="A703" t="s">
        <v>52</v>
      </c>
      <c s="34" t="s">
        <v>207</v>
      </c>
      <c s="34" t="s">
        <v>451</v>
      </c>
      <c s="35" t="s">
        <v>5</v>
      </c>
      <c s="6" t="s">
        <v>452</v>
      </c>
      <c s="36" t="s">
        <v>85</v>
      </c>
      <c s="37">
        <v>4</v>
      </c>
      <c s="36">
        <v>0</v>
      </c>
      <c s="36">
        <f>ROUND(G703*H703,6)</f>
      </c>
      <c r="L703" s="38">
        <v>0</v>
      </c>
      <c s="32">
        <f>ROUND(ROUND(L703,2)*ROUND(G703,3),2)</f>
      </c>
      <c s="36" t="s">
        <v>350</v>
      </c>
      <c>
        <f>(M703*21)/100</f>
      </c>
      <c t="s">
        <v>27</v>
      </c>
    </row>
    <row r="704" spans="1:5" ht="12.75">
      <c r="A704" s="35" t="s">
        <v>58</v>
      </c>
      <c r="E704" s="39" t="s">
        <v>5</v>
      </c>
    </row>
    <row r="705" spans="1:5" ht="12.75">
      <c r="A705" s="35" t="s">
        <v>59</v>
      </c>
      <c r="E705" s="40" t="s">
        <v>5</v>
      </c>
    </row>
    <row r="706" spans="1:5" ht="127.5">
      <c r="A706" t="s">
        <v>60</v>
      </c>
      <c r="E706" s="39" t="s">
        <v>769</v>
      </c>
    </row>
    <row r="707" spans="1:16" ht="12.75">
      <c r="A707" t="s">
        <v>52</v>
      </c>
      <c s="34" t="s">
        <v>159</v>
      </c>
      <c s="34" t="s">
        <v>782</v>
      </c>
      <c s="35" t="s">
        <v>5</v>
      </c>
      <c s="6" t="s">
        <v>783</v>
      </c>
      <c s="36" t="s">
        <v>85</v>
      </c>
      <c s="37">
        <v>2</v>
      </c>
      <c s="36">
        <v>0</v>
      </c>
      <c s="36">
        <f>ROUND(G707*H707,6)</f>
      </c>
      <c r="L707" s="38">
        <v>0</v>
      </c>
      <c s="32">
        <f>ROUND(ROUND(L707,2)*ROUND(G707,3),2)</f>
      </c>
      <c s="36" t="s">
        <v>350</v>
      </c>
      <c>
        <f>(M707*21)/100</f>
      </c>
      <c t="s">
        <v>27</v>
      </c>
    </row>
    <row r="708" spans="1:5" ht="12.75">
      <c r="A708" s="35" t="s">
        <v>58</v>
      </c>
      <c r="E708" s="39" t="s">
        <v>5</v>
      </c>
    </row>
    <row r="709" spans="1:5" ht="12.75">
      <c r="A709" s="35" t="s">
        <v>59</v>
      </c>
      <c r="E709" s="40" t="s">
        <v>5</v>
      </c>
    </row>
    <row r="710" spans="1:5" ht="165.75">
      <c r="A710" t="s">
        <v>60</v>
      </c>
      <c r="E710" s="39" t="s">
        <v>784</v>
      </c>
    </row>
    <row r="711" spans="1:16" ht="12.75">
      <c r="A711" t="s">
        <v>52</v>
      </c>
      <c s="34" t="s">
        <v>210</v>
      </c>
      <c s="34" t="s">
        <v>454</v>
      </c>
      <c s="35" t="s">
        <v>5</v>
      </c>
      <c s="6" t="s">
        <v>455</v>
      </c>
      <c s="36" t="s">
        <v>85</v>
      </c>
      <c s="37">
        <v>2</v>
      </c>
      <c s="36">
        <v>0</v>
      </c>
      <c s="36">
        <f>ROUND(G711*H711,6)</f>
      </c>
      <c r="L711" s="38">
        <v>0</v>
      </c>
      <c s="32">
        <f>ROUND(ROUND(L711,2)*ROUND(G711,3),2)</f>
      </c>
      <c s="36" t="s">
        <v>350</v>
      </c>
      <c>
        <f>(M711*21)/100</f>
      </c>
      <c t="s">
        <v>27</v>
      </c>
    </row>
    <row r="712" spans="1:5" ht="12.75">
      <c r="A712" s="35" t="s">
        <v>58</v>
      </c>
      <c r="E712" s="39" t="s">
        <v>5</v>
      </c>
    </row>
    <row r="713" spans="1:5" ht="12.75">
      <c r="A713" s="35" t="s">
        <v>59</v>
      </c>
      <c r="E713" s="40" t="s">
        <v>5</v>
      </c>
    </row>
    <row r="714" spans="1:5" ht="178.5">
      <c r="A714" t="s">
        <v>60</v>
      </c>
      <c r="E714" s="39" t="s">
        <v>766</v>
      </c>
    </row>
    <row r="715" spans="1:16" ht="12.75">
      <c r="A715" t="s">
        <v>52</v>
      </c>
      <c s="34" t="s">
        <v>215</v>
      </c>
      <c s="34" t="s">
        <v>456</v>
      </c>
      <c s="35" t="s">
        <v>5</v>
      </c>
      <c s="6" t="s">
        <v>457</v>
      </c>
      <c s="36" t="s">
        <v>85</v>
      </c>
      <c s="37">
        <v>2</v>
      </c>
      <c s="36">
        <v>0</v>
      </c>
      <c s="36">
        <f>ROUND(G715*H715,6)</f>
      </c>
      <c r="L715" s="38">
        <v>0</v>
      </c>
      <c s="32">
        <f>ROUND(ROUND(L715,2)*ROUND(G715,3),2)</f>
      </c>
      <c s="36" t="s">
        <v>350</v>
      </c>
      <c>
        <f>(M715*21)/100</f>
      </c>
      <c t="s">
        <v>27</v>
      </c>
    </row>
    <row r="716" spans="1:5" ht="12.75">
      <c r="A716" s="35" t="s">
        <v>58</v>
      </c>
      <c r="E716" s="39" t="s">
        <v>5</v>
      </c>
    </row>
    <row r="717" spans="1:5" ht="12.75">
      <c r="A717" s="35" t="s">
        <v>59</v>
      </c>
      <c r="E717" s="40" t="s">
        <v>5</v>
      </c>
    </row>
    <row r="718" spans="1:5" ht="127.5">
      <c r="A718" t="s">
        <v>60</v>
      </c>
      <c r="E718" s="39" t="s">
        <v>769</v>
      </c>
    </row>
    <row r="719" spans="1:16" ht="12.75">
      <c r="A719" t="s">
        <v>52</v>
      </c>
      <c s="34" t="s">
        <v>219</v>
      </c>
      <c s="34" t="s">
        <v>785</v>
      </c>
      <c s="35" t="s">
        <v>5</v>
      </c>
      <c s="6" t="s">
        <v>786</v>
      </c>
      <c s="36" t="s">
        <v>85</v>
      </c>
      <c s="37">
        <v>1</v>
      </c>
      <c s="36">
        <v>0</v>
      </c>
      <c s="36">
        <f>ROUND(G719*H719,6)</f>
      </c>
      <c r="L719" s="38">
        <v>0</v>
      </c>
      <c s="32">
        <f>ROUND(ROUND(L719,2)*ROUND(G719,3),2)</f>
      </c>
      <c s="36" t="s">
        <v>350</v>
      </c>
      <c>
        <f>(M719*21)/100</f>
      </c>
      <c t="s">
        <v>27</v>
      </c>
    </row>
    <row r="720" spans="1:5" ht="12.75">
      <c r="A720" s="35" t="s">
        <v>58</v>
      </c>
      <c r="E720" s="39" t="s">
        <v>5</v>
      </c>
    </row>
    <row r="721" spans="1:5" ht="12.75">
      <c r="A721" s="35" t="s">
        <v>59</v>
      </c>
      <c r="E721" s="40" t="s">
        <v>5</v>
      </c>
    </row>
    <row r="722" spans="1:5" ht="165.75">
      <c r="A722" t="s">
        <v>60</v>
      </c>
      <c r="E722" s="39" t="s">
        <v>784</v>
      </c>
    </row>
    <row r="723" spans="1:16" ht="12.75">
      <c r="A723" t="s">
        <v>52</v>
      </c>
      <c s="34" t="s">
        <v>224</v>
      </c>
      <c s="34" t="s">
        <v>787</v>
      </c>
      <c s="35" t="s">
        <v>5</v>
      </c>
      <c s="6" t="s">
        <v>788</v>
      </c>
      <c s="36" t="s">
        <v>85</v>
      </c>
      <c s="37">
        <v>1</v>
      </c>
      <c s="36">
        <v>0</v>
      </c>
      <c s="36">
        <f>ROUND(G723*H723,6)</f>
      </c>
      <c r="L723" s="38">
        <v>0</v>
      </c>
      <c s="32">
        <f>ROUND(ROUND(L723,2)*ROUND(G723,3),2)</f>
      </c>
      <c s="36" t="s">
        <v>350</v>
      </c>
      <c>
        <f>(M723*21)/100</f>
      </c>
      <c t="s">
        <v>27</v>
      </c>
    </row>
    <row r="724" spans="1:5" ht="12.75">
      <c r="A724" s="35" t="s">
        <v>58</v>
      </c>
      <c r="E724" s="39" t="s">
        <v>5</v>
      </c>
    </row>
    <row r="725" spans="1:5" ht="12.75">
      <c r="A725" s="35" t="s">
        <v>59</v>
      </c>
      <c r="E725" s="40" t="s">
        <v>5</v>
      </c>
    </row>
    <row r="726" spans="1:5" ht="165.75">
      <c r="A726" t="s">
        <v>60</v>
      </c>
      <c r="E726" s="39" t="s">
        <v>784</v>
      </c>
    </row>
    <row r="727" spans="1:16" ht="12.75">
      <c r="A727" t="s">
        <v>52</v>
      </c>
      <c s="34" t="s">
        <v>228</v>
      </c>
      <c s="34" t="s">
        <v>789</v>
      </c>
      <c s="35" t="s">
        <v>5</v>
      </c>
      <c s="6" t="s">
        <v>790</v>
      </c>
      <c s="36" t="s">
        <v>85</v>
      </c>
      <c s="37">
        <v>2</v>
      </c>
      <c s="36">
        <v>0</v>
      </c>
      <c s="36">
        <f>ROUND(G727*H727,6)</f>
      </c>
      <c r="L727" s="38">
        <v>0</v>
      </c>
      <c s="32">
        <f>ROUND(ROUND(L727,2)*ROUND(G727,3),2)</f>
      </c>
      <c s="36" t="s">
        <v>350</v>
      </c>
      <c>
        <f>(M727*21)/100</f>
      </c>
      <c t="s">
        <v>27</v>
      </c>
    </row>
    <row r="728" spans="1:5" ht="12.75">
      <c r="A728" s="35" t="s">
        <v>58</v>
      </c>
      <c r="E728" s="39" t="s">
        <v>5</v>
      </c>
    </row>
    <row r="729" spans="1:5" ht="12.75">
      <c r="A729" s="35" t="s">
        <v>59</v>
      </c>
      <c r="E729" s="40" t="s">
        <v>5</v>
      </c>
    </row>
    <row r="730" spans="1:5" ht="178.5">
      <c r="A730" t="s">
        <v>60</v>
      </c>
      <c r="E730" s="39" t="s">
        <v>766</v>
      </c>
    </row>
    <row r="731" spans="1:16" ht="12.75">
      <c r="A731" t="s">
        <v>52</v>
      </c>
      <c s="34" t="s">
        <v>232</v>
      </c>
      <c s="34" t="s">
        <v>791</v>
      </c>
      <c s="35" t="s">
        <v>5</v>
      </c>
      <c s="6" t="s">
        <v>792</v>
      </c>
      <c s="36" t="s">
        <v>85</v>
      </c>
      <c s="37">
        <v>2</v>
      </c>
      <c s="36">
        <v>0</v>
      </c>
      <c s="36">
        <f>ROUND(G731*H731,6)</f>
      </c>
      <c r="L731" s="38">
        <v>0</v>
      </c>
      <c s="32">
        <f>ROUND(ROUND(L731,2)*ROUND(G731,3),2)</f>
      </c>
      <c s="36" t="s">
        <v>350</v>
      </c>
      <c>
        <f>(M731*21)/100</f>
      </c>
      <c t="s">
        <v>27</v>
      </c>
    </row>
    <row r="732" spans="1:5" ht="12.75">
      <c r="A732" s="35" t="s">
        <v>58</v>
      </c>
      <c r="E732" s="39" t="s">
        <v>5</v>
      </c>
    </row>
    <row r="733" spans="1:5" ht="12.75">
      <c r="A733" s="35" t="s">
        <v>59</v>
      </c>
      <c r="E733" s="40" t="s">
        <v>5</v>
      </c>
    </row>
    <row r="734" spans="1:5" ht="127.5">
      <c r="A734" t="s">
        <v>60</v>
      </c>
      <c r="E734" s="39" t="s">
        <v>769</v>
      </c>
    </row>
    <row r="735" spans="1:16" ht="12.75">
      <c r="A735" t="s">
        <v>52</v>
      </c>
      <c s="34" t="s">
        <v>236</v>
      </c>
      <c s="34" t="s">
        <v>462</v>
      </c>
      <c s="35" t="s">
        <v>5</v>
      </c>
      <c s="6" t="s">
        <v>463</v>
      </c>
      <c s="36" t="s">
        <v>85</v>
      </c>
      <c s="37">
        <v>2</v>
      </c>
      <c s="36">
        <v>0</v>
      </c>
      <c s="36">
        <f>ROUND(G735*H735,6)</f>
      </c>
      <c r="L735" s="38">
        <v>0</v>
      </c>
      <c s="32">
        <f>ROUND(ROUND(L735,2)*ROUND(G735,3),2)</f>
      </c>
      <c s="36" t="s">
        <v>350</v>
      </c>
      <c>
        <f>(M735*21)/100</f>
      </c>
      <c t="s">
        <v>27</v>
      </c>
    </row>
    <row r="736" spans="1:5" ht="12.75">
      <c r="A736" s="35" t="s">
        <v>58</v>
      </c>
      <c r="E736" s="39" t="s">
        <v>5</v>
      </c>
    </row>
    <row r="737" spans="1:5" ht="12.75">
      <c r="A737" s="35" t="s">
        <v>59</v>
      </c>
      <c r="E737" s="40" t="s">
        <v>5</v>
      </c>
    </row>
    <row r="738" spans="1:5" ht="178.5">
      <c r="A738" t="s">
        <v>60</v>
      </c>
      <c r="E738" s="39" t="s">
        <v>766</v>
      </c>
    </row>
    <row r="739" spans="1:16" ht="12.75">
      <c r="A739" t="s">
        <v>52</v>
      </c>
      <c s="34" t="s">
        <v>240</v>
      </c>
      <c s="34" t="s">
        <v>464</v>
      </c>
      <c s="35" t="s">
        <v>5</v>
      </c>
      <c s="6" t="s">
        <v>465</v>
      </c>
      <c s="36" t="s">
        <v>85</v>
      </c>
      <c s="37">
        <v>2</v>
      </c>
      <c s="36">
        <v>0</v>
      </c>
      <c s="36">
        <f>ROUND(G739*H739,6)</f>
      </c>
      <c r="L739" s="38">
        <v>0</v>
      </c>
      <c s="32">
        <f>ROUND(ROUND(L739,2)*ROUND(G739,3),2)</f>
      </c>
      <c s="36" t="s">
        <v>350</v>
      </c>
      <c>
        <f>(M739*21)/100</f>
      </c>
      <c t="s">
        <v>27</v>
      </c>
    </row>
    <row r="740" spans="1:5" ht="12.75">
      <c r="A740" s="35" t="s">
        <v>58</v>
      </c>
      <c r="E740" s="39" t="s">
        <v>5</v>
      </c>
    </row>
    <row r="741" spans="1:5" ht="12.75">
      <c r="A741" s="35" t="s">
        <v>59</v>
      </c>
      <c r="E741" s="40" t="s">
        <v>5</v>
      </c>
    </row>
    <row r="742" spans="1:5" ht="127.5">
      <c r="A742" t="s">
        <v>60</v>
      </c>
      <c r="E742" s="39" t="s">
        <v>769</v>
      </c>
    </row>
    <row r="743" spans="1:16" ht="12.75">
      <c r="A743" t="s">
        <v>52</v>
      </c>
      <c s="34" t="s">
        <v>244</v>
      </c>
      <c s="34" t="s">
        <v>793</v>
      </c>
      <c s="35" t="s">
        <v>5</v>
      </c>
      <c s="6" t="s">
        <v>794</v>
      </c>
      <c s="36" t="s">
        <v>85</v>
      </c>
      <c s="37">
        <v>1</v>
      </c>
      <c s="36">
        <v>0</v>
      </c>
      <c s="36">
        <f>ROUND(G743*H743,6)</f>
      </c>
      <c r="L743" s="38">
        <v>0</v>
      </c>
      <c s="32">
        <f>ROUND(ROUND(L743,2)*ROUND(G743,3),2)</f>
      </c>
      <c s="36" t="s">
        <v>350</v>
      </c>
      <c>
        <f>(M743*21)/100</f>
      </c>
      <c t="s">
        <v>27</v>
      </c>
    </row>
    <row r="744" spans="1:5" ht="12.75">
      <c r="A744" s="35" t="s">
        <v>58</v>
      </c>
      <c r="E744" s="39" t="s">
        <v>5</v>
      </c>
    </row>
    <row r="745" spans="1:5" ht="12.75">
      <c r="A745" s="35" t="s">
        <v>59</v>
      </c>
      <c r="E745" s="40" t="s">
        <v>5</v>
      </c>
    </row>
    <row r="746" spans="1:5" ht="165.75">
      <c r="A746" t="s">
        <v>60</v>
      </c>
      <c r="E746" s="39" t="s">
        <v>784</v>
      </c>
    </row>
    <row r="747" spans="1:16" ht="12.75">
      <c r="A747" t="s">
        <v>52</v>
      </c>
      <c s="34" t="s">
        <v>247</v>
      </c>
      <c s="34" t="s">
        <v>466</v>
      </c>
      <c s="35" t="s">
        <v>5</v>
      </c>
      <c s="6" t="s">
        <v>467</v>
      </c>
      <c s="36" t="s">
        <v>85</v>
      </c>
      <c s="37">
        <v>4</v>
      </c>
      <c s="36">
        <v>0</v>
      </c>
      <c s="36">
        <f>ROUND(G747*H747,6)</f>
      </c>
      <c r="L747" s="38">
        <v>0</v>
      </c>
      <c s="32">
        <f>ROUND(ROUND(L747,2)*ROUND(G747,3),2)</f>
      </c>
      <c s="36" t="s">
        <v>350</v>
      </c>
      <c>
        <f>(M747*21)/100</f>
      </c>
      <c t="s">
        <v>27</v>
      </c>
    </row>
    <row r="748" spans="1:5" ht="12.75">
      <c r="A748" s="35" t="s">
        <v>58</v>
      </c>
      <c r="E748" s="39" t="s">
        <v>5</v>
      </c>
    </row>
    <row r="749" spans="1:5" ht="12.75">
      <c r="A749" s="35" t="s">
        <v>59</v>
      </c>
      <c r="E749" s="40" t="s">
        <v>5</v>
      </c>
    </row>
    <row r="750" spans="1:5" ht="178.5">
      <c r="A750" t="s">
        <v>60</v>
      </c>
      <c r="E750" s="39" t="s">
        <v>766</v>
      </c>
    </row>
    <row r="751" spans="1:16" ht="12.75">
      <c r="A751" t="s">
        <v>52</v>
      </c>
      <c s="34" t="s">
        <v>251</v>
      </c>
      <c s="34" t="s">
        <v>468</v>
      </c>
      <c s="35" t="s">
        <v>5</v>
      </c>
      <c s="6" t="s">
        <v>469</v>
      </c>
      <c s="36" t="s">
        <v>85</v>
      </c>
      <c s="37">
        <v>4</v>
      </c>
      <c s="36">
        <v>0</v>
      </c>
      <c s="36">
        <f>ROUND(G751*H751,6)</f>
      </c>
      <c r="L751" s="38">
        <v>0</v>
      </c>
      <c s="32">
        <f>ROUND(ROUND(L751,2)*ROUND(G751,3),2)</f>
      </c>
      <c s="36" t="s">
        <v>350</v>
      </c>
      <c>
        <f>(M751*21)/100</f>
      </c>
      <c t="s">
        <v>27</v>
      </c>
    </row>
    <row r="752" spans="1:5" ht="12.75">
      <c r="A752" s="35" t="s">
        <v>58</v>
      </c>
      <c r="E752" s="39" t="s">
        <v>5</v>
      </c>
    </row>
    <row r="753" spans="1:5" ht="12.75">
      <c r="A753" s="35" t="s">
        <v>59</v>
      </c>
      <c r="E753" s="40" t="s">
        <v>5</v>
      </c>
    </row>
    <row r="754" spans="1:5" ht="127.5">
      <c r="A754" t="s">
        <v>60</v>
      </c>
      <c r="E754" s="39" t="s">
        <v>769</v>
      </c>
    </row>
    <row r="755" spans="1:16" ht="12.75">
      <c r="A755" t="s">
        <v>52</v>
      </c>
      <c s="34" t="s">
        <v>255</v>
      </c>
      <c s="34" t="s">
        <v>795</v>
      </c>
      <c s="35" t="s">
        <v>5</v>
      </c>
      <c s="6" t="s">
        <v>796</v>
      </c>
      <c s="36" t="s">
        <v>85</v>
      </c>
      <c s="37">
        <v>2</v>
      </c>
      <c s="36">
        <v>0</v>
      </c>
      <c s="36">
        <f>ROUND(G755*H755,6)</f>
      </c>
      <c r="L755" s="38">
        <v>0</v>
      </c>
      <c s="32">
        <f>ROUND(ROUND(L755,2)*ROUND(G755,3),2)</f>
      </c>
      <c s="36" t="s">
        <v>350</v>
      </c>
      <c>
        <f>(M755*21)/100</f>
      </c>
      <c t="s">
        <v>27</v>
      </c>
    </row>
    <row r="756" spans="1:5" ht="12.75">
      <c r="A756" s="35" t="s">
        <v>58</v>
      </c>
      <c r="E756" s="39" t="s">
        <v>5</v>
      </c>
    </row>
    <row r="757" spans="1:5" ht="12.75">
      <c r="A757" s="35" t="s">
        <v>59</v>
      </c>
      <c r="E757" s="40" t="s">
        <v>5</v>
      </c>
    </row>
    <row r="758" spans="1:5" ht="165.75">
      <c r="A758" t="s">
        <v>60</v>
      </c>
      <c r="E758" s="39" t="s">
        <v>784</v>
      </c>
    </row>
    <row r="759" spans="1:16" ht="12.75">
      <c r="A759" t="s">
        <v>52</v>
      </c>
      <c s="34" t="s">
        <v>259</v>
      </c>
      <c s="34" t="s">
        <v>470</v>
      </c>
      <c s="35" t="s">
        <v>5</v>
      </c>
      <c s="6" t="s">
        <v>471</v>
      </c>
      <c s="36" t="s">
        <v>85</v>
      </c>
      <c s="37">
        <v>20</v>
      </c>
      <c s="36">
        <v>0</v>
      </c>
      <c s="36">
        <f>ROUND(G759*H759,6)</f>
      </c>
      <c r="L759" s="38">
        <v>0</v>
      </c>
      <c s="32">
        <f>ROUND(ROUND(L759,2)*ROUND(G759,3),2)</f>
      </c>
      <c s="36" t="s">
        <v>350</v>
      </c>
      <c>
        <f>(M759*21)/100</f>
      </c>
      <c t="s">
        <v>27</v>
      </c>
    </row>
    <row r="760" spans="1:5" ht="12.75">
      <c r="A760" s="35" t="s">
        <v>58</v>
      </c>
      <c r="E760" s="39" t="s">
        <v>5</v>
      </c>
    </row>
    <row r="761" spans="1:5" ht="12.75">
      <c r="A761" s="35" t="s">
        <v>59</v>
      </c>
      <c r="E761" s="40" t="s">
        <v>5</v>
      </c>
    </row>
    <row r="762" spans="1:5" ht="178.5">
      <c r="A762" t="s">
        <v>60</v>
      </c>
      <c r="E762" s="39" t="s">
        <v>766</v>
      </c>
    </row>
    <row r="763" spans="1:16" ht="12.75">
      <c r="A763" t="s">
        <v>52</v>
      </c>
      <c s="34" t="s">
        <v>263</v>
      </c>
      <c s="34" t="s">
        <v>472</v>
      </c>
      <c s="35" t="s">
        <v>5</v>
      </c>
      <c s="6" t="s">
        <v>473</v>
      </c>
      <c s="36" t="s">
        <v>85</v>
      </c>
      <c s="37">
        <v>20</v>
      </c>
      <c s="36">
        <v>0</v>
      </c>
      <c s="36">
        <f>ROUND(G763*H763,6)</f>
      </c>
      <c r="L763" s="38">
        <v>0</v>
      </c>
      <c s="32">
        <f>ROUND(ROUND(L763,2)*ROUND(G763,3),2)</f>
      </c>
      <c s="36" t="s">
        <v>350</v>
      </c>
      <c>
        <f>(M763*21)/100</f>
      </c>
      <c t="s">
        <v>27</v>
      </c>
    </row>
    <row r="764" spans="1:5" ht="12.75">
      <c r="A764" s="35" t="s">
        <v>58</v>
      </c>
      <c r="E764" s="39" t="s">
        <v>5</v>
      </c>
    </row>
    <row r="765" spans="1:5" ht="12.75">
      <c r="A765" s="35" t="s">
        <v>59</v>
      </c>
      <c r="E765" s="40" t="s">
        <v>5</v>
      </c>
    </row>
    <row r="766" spans="1:5" ht="127.5">
      <c r="A766" t="s">
        <v>60</v>
      </c>
      <c r="E766" s="39" t="s">
        <v>769</v>
      </c>
    </row>
    <row r="767" spans="1:16" ht="12.75">
      <c r="A767" t="s">
        <v>52</v>
      </c>
      <c s="34" t="s">
        <v>267</v>
      </c>
      <c s="34" t="s">
        <v>797</v>
      </c>
      <c s="35" t="s">
        <v>5</v>
      </c>
      <c s="6" t="s">
        <v>798</v>
      </c>
      <c s="36" t="s">
        <v>85</v>
      </c>
      <c s="37">
        <v>20</v>
      </c>
      <c s="36">
        <v>0</v>
      </c>
      <c s="36">
        <f>ROUND(G767*H767,6)</f>
      </c>
      <c r="L767" s="38">
        <v>0</v>
      </c>
      <c s="32">
        <f>ROUND(ROUND(L767,2)*ROUND(G767,3),2)</f>
      </c>
      <c s="36" t="s">
        <v>350</v>
      </c>
      <c>
        <f>(M767*21)/100</f>
      </c>
      <c t="s">
        <v>27</v>
      </c>
    </row>
    <row r="768" spans="1:5" ht="12.75">
      <c r="A768" s="35" t="s">
        <v>58</v>
      </c>
      <c r="E768" s="39" t="s">
        <v>5</v>
      </c>
    </row>
    <row r="769" spans="1:5" ht="12.75">
      <c r="A769" s="35" t="s">
        <v>59</v>
      </c>
      <c r="E769" s="40" t="s">
        <v>5</v>
      </c>
    </row>
    <row r="770" spans="1:5" ht="165.75">
      <c r="A770" t="s">
        <v>60</v>
      </c>
      <c r="E770" s="39" t="s">
        <v>784</v>
      </c>
    </row>
    <row r="771" spans="1:16" ht="12.75">
      <c r="A771" t="s">
        <v>52</v>
      </c>
      <c s="34" t="s">
        <v>271</v>
      </c>
      <c s="34" t="s">
        <v>799</v>
      </c>
      <c s="35" t="s">
        <v>5</v>
      </c>
      <c s="6" t="s">
        <v>800</v>
      </c>
      <c s="36" t="s">
        <v>85</v>
      </c>
      <c s="37">
        <v>4</v>
      </c>
      <c s="36">
        <v>0</v>
      </c>
      <c s="36">
        <f>ROUND(G771*H771,6)</f>
      </c>
      <c r="L771" s="38">
        <v>0</v>
      </c>
      <c s="32">
        <f>ROUND(ROUND(L771,2)*ROUND(G771,3),2)</f>
      </c>
      <c s="36" t="s">
        <v>350</v>
      </c>
      <c>
        <f>(M771*21)/100</f>
      </c>
      <c t="s">
        <v>27</v>
      </c>
    </row>
    <row r="772" spans="1:5" ht="12.75">
      <c r="A772" s="35" t="s">
        <v>58</v>
      </c>
      <c r="E772" s="39" t="s">
        <v>5</v>
      </c>
    </row>
    <row r="773" spans="1:5" ht="12.75">
      <c r="A773" s="35" t="s">
        <v>59</v>
      </c>
      <c r="E773" s="40" t="s">
        <v>5</v>
      </c>
    </row>
    <row r="774" spans="1:5" ht="140.25">
      <c r="A774" t="s">
        <v>60</v>
      </c>
      <c r="E774" s="39" t="s">
        <v>801</v>
      </c>
    </row>
    <row r="775" spans="1:16" ht="12.75">
      <c r="A775" t="s">
        <v>52</v>
      </c>
      <c s="34" t="s">
        <v>275</v>
      </c>
      <c s="34" t="s">
        <v>802</v>
      </c>
      <c s="35" t="s">
        <v>5</v>
      </c>
      <c s="6" t="s">
        <v>803</v>
      </c>
      <c s="36" t="s">
        <v>85</v>
      </c>
      <c s="37">
        <v>4</v>
      </c>
      <c s="36">
        <v>0</v>
      </c>
      <c s="36">
        <f>ROUND(G775*H775,6)</f>
      </c>
      <c r="L775" s="38">
        <v>0</v>
      </c>
      <c s="32">
        <f>ROUND(ROUND(L775,2)*ROUND(G775,3),2)</f>
      </c>
      <c s="36" t="s">
        <v>350</v>
      </c>
      <c>
        <f>(M775*21)/100</f>
      </c>
      <c t="s">
        <v>27</v>
      </c>
    </row>
    <row r="776" spans="1:5" ht="12.75">
      <c r="A776" s="35" t="s">
        <v>58</v>
      </c>
      <c r="E776" s="39" t="s">
        <v>5</v>
      </c>
    </row>
    <row r="777" spans="1:5" ht="12.75">
      <c r="A777" s="35" t="s">
        <v>59</v>
      </c>
      <c r="E777" s="40" t="s">
        <v>5</v>
      </c>
    </row>
    <row r="778" spans="1:5" ht="127.5">
      <c r="A778" t="s">
        <v>60</v>
      </c>
      <c r="E778" s="39" t="s">
        <v>615</v>
      </c>
    </row>
    <row r="779" spans="1:16" ht="12.75">
      <c r="A779" t="s">
        <v>52</v>
      </c>
      <c s="34" t="s">
        <v>279</v>
      </c>
      <c s="34" t="s">
        <v>164</v>
      </c>
      <c s="35" t="s">
        <v>5</v>
      </c>
      <c s="6" t="s">
        <v>488</v>
      </c>
      <c s="36" t="s">
        <v>85</v>
      </c>
      <c s="37">
        <v>2</v>
      </c>
      <c s="36">
        <v>0</v>
      </c>
      <c s="36">
        <f>ROUND(G779*H779,6)</f>
      </c>
      <c r="L779" s="38">
        <v>0</v>
      </c>
      <c s="32">
        <f>ROUND(ROUND(L779,2)*ROUND(G779,3),2)</f>
      </c>
      <c s="36" t="s">
        <v>350</v>
      </c>
      <c>
        <f>(M779*21)/100</f>
      </c>
      <c t="s">
        <v>27</v>
      </c>
    </row>
    <row r="780" spans="1:5" ht="12.75">
      <c r="A780" s="35" t="s">
        <v>58</v>
      </c>
      <c r="E780" s="39" t="s">
        <v>5</v>
      </c>
    </row>
    <row r="781" spans="1:5" ht="12.75">
      <c r="A781" s="35" t="s">
        <v>59</v>
      </c>
      <c r="E781" s="40" t="s">
        <v>5</v>
      </c>
    </row>
    <row r="782" spans="1:5" ht="165.75">
      <c r="A782" t="s">
        <v>60</v>
      </c>
      <c r="E782" s="39" t="s">
        <v>804</v>
      </c>
    </row>
    <row r="783" spans="1:16" ht="12.75">
      <c r="A783" t="s">
        <v>52</v>
      </c>
      <c s="34" t="s">
        <v>283</v>
      </c>
      <c s="34" t="s">
        <v>168</v>
      </c>
      <c s="35" t="s">
        <v>5</v>
      </c>
      <c s="6" t="s">
        <v>169</v>
      </c>
      <c s="36" t="s">
        <v>85</v>
      </c>
      <c s="37">
        <v>2</v>
      </c>
      <c s="36">
        <v>0</v>
      </c>
      <c s="36">
        <f>ROUND(G783*H783,6)</f>
      </c>
      <c r="L783" s="38">
        <v>0</v>
      </c>
      <c s="32">
        <f>ROUND(ROUND(L783,2)*ROUND(G783,3),2)</f>
      </c>
      <c s="36" t="s">
        <v>350</v>
      </c>
      <c>
        <f>(M783*21)/100</f>
      </c>
      <c t="s">
        <v>27</v>
      </c>
    </row>
    <row r="784" spans="1:5" ht="12.75">
      <c r="A784" s="35" t="s">
        <v>58</v>
      </c>
      <c r="E784" s="39" t="s">
        <v>5</v>
      </c>
    </row>
    <row r="785" spans="1:5" ht="12.75">
      <c r="A785" s="35" t="s">
        <v>59</v>
      </c>
      <c r="E785" s="40" t="s">
        <v>5</v>
      </c>
    </row>
    <row r="786" spans="1:5" ht="127.5">
      <c r="A786" t="s">
        <v>60</v>
      </c>
      <c r="E786" s="39" t="s">
        <v>769</v>
      </c>
    </row>
    <row r="787" spans="1:16" ht="12.75">
      <c r="A787" t="s">
        <v>52</v>
      </c>
      <c s="34" t="s">
        <v>287</v>
      </c>
      <c s="34" t="s">
        <v>805</v>
      </c>
      <c s="35" t="s">
        <v>5</v>
      </c>
      <c s="6" t="s">
        <v>806</v>
      </c>
      <c s="36" t="s">
        <v>85</v>
      </c>
      <c s="37">
        <v>1</v>
      </c>
      <c s="36">
        <v>0</v>
      </c>
      <c s="36">
        <f>ROUND(G787*H787,6)</f>
      </c>
      <c r="L787" s="38">
        <v>0</v>
      </c>
      <c s="32">
        <f>ROUND(ROUND(L787,2)*ROUND(G787,3),2)</f>
      </c>
      <c s="36" t="s">
        <v>350</v>
      </c>
      <c>
        <f>(M787*21)/100</f>
      </c>
      <c t="s">
        <v>27</v>
      </c>
    </row>
    <row r="788" spans="1:5" ht="12.75">
      <c r="A788" s="35" t="s">
        <v>58</v>
      </c>
      <c r="E788" s="39" t="s">
        <v>5</v>
      </c>
    </row>
    <row r="789" spans="1:5" ht="12.75">
      <c r="A789" s="35" t="s">
        <v>59</v>
      </c>
      <c r="E789" s="40" t="s">
        <v>5</v>
      </c>
    </row>
    <row r="790" spans="1:5" ht="165.75">
      <c r="A790" t="s">
        <v>60</v>
      </c>
      <c r="E790" s="39" t="s">
        <v>784</v>
      </c>
    </row>
    <row r="791" spans="1:16" ht="12.75">
      <c r="A791" t="s">
        <v>52</v>
      </c>
      <c s="34" t="s">
        <v>291</v>
      </c>
      <c s="34" t="s">
        <v>807</v>
      </c>
      <c s="35" t="s">
        <v>5</v>
      </c>
      <c s="6" t="s">
        <v>808</v>
      </c>
      <c s="36" t="s">
        <v>85</v>
      </c>
      <c s="37">
        <v>2</v>
      </c>
      <c s="36">
        <v>0</v>
      </c>
      <c s="36">
        <f>ROUND(G791*H791,6)</f>
      </c>
      <c r="L791" s="38">
        <v>0</v>
      </c>
      <c s="32">
        <f>ROUND(ROUND(L791,2)*ROUND(G791,3),2)</f>
      </c>
      <c s="36" t="s">
        <v>350</v>
      </c>
      <c>
        <f>(M791*21)/100</f>
      </c>
      <c t="s">
        <v>27</v>
      </c>
    </row>
    <row r="792" spans="1:5" ht="12.75">
      <c r="A792" s="35" t="s">
        <v>58</v>
      </c>
      <c r="E792" s="39" t="s">
        <v>5</v>
      </c>
    </row>
    <row r="793" spans="1:5" ht="12.75">
      <c r="A793" s="35" t="s">
        <v>59</v>
      </c>
      <c r="E793" s="40" t="s">
        <v>5</v>
      </c>
    </row>
    <row r="794" spans="1:5" ht="178.5">
      <c r="A794" t="s">
        <v>60</v>
      </c>
      <c r="E794" s="39" t="s">
        <v>809</v>
      </c>
    </row>
    <row r="795" spans="1:16" ht="12.75">
      <c r="A795" t="s">
        <v>52</v>
      </c>
      <c s="34" t="s">
        <v>100</v>
      </c>
      <c s="34" t="s">
        <v>810</v>
      </c>
      <c s="35" t="s">
        <v>5</v>
      </c>
      <c s="6" t="s">
        <v>811</v>
      </c>
      <c s="36" t="s">
        <v>85</v>
      </c>
      <c s="37">
        <v>2</v>
      </c>
      <c s="36">
        <v>0</v>
      </c>
      <c s="36">
        <f>ROUND(G795*H795,6)</f>
      </c>
      <c r="L795" s="38">
        <v>0</v>
      </c>
      <c s="32">
        <f>ROUND(ROUND(L795,2)*ROUND(G795,3),2)</f>
      </c>
      <c s="36" t="s">
        <v>350</v>
      </c>
      <c>
        <f>(M795*21)/100</f>
      </c>
      <c t="s">
        <v>27</v>
      </c>
    </row>
    <row r="796" spans="1:5" ht="12.75">
      <c r="A796" s="35" t="s">
        <v>58</v>
      </c>
      <c r="E796" s="39" t="s">
        <v>5</v>
      </c>
    </row>
    <row r="797" spans="1:5" ht="12.75">
      <c r="A797" s="35" t="s">
        <v>59</v>
      </c>
      <c r="E797" s="40" t="s">
        <v>5</v>
      </c>
    </row>
    <row r="798" spans="1:5" ht="127.5">
      <c r="A798" t="s">
        <v>60</v>
      </c>
      <c r="E798" s="39" t="s">
        <v>812</v>
      </c>
    </row>
    <row r="799" spans="1:16" ht="12.75">
      <c r="A799" t="s">
        <v>52</v>
      </c>
      <c s="34" t="s">
        <v>104</v>
      </c>
      <c s="34" t="s">
        <v>813</v>
      </c>
      <c s="35" t="s">
        <v>5</v>
      </c>
      <c s="6" t="s">
        <v>814</v>
      </c>
      <c s="36" t="s">
        <v>85</v>
      </c>
      <c s="37">
        <v>1</v>
      </c>
      <c s="36">
        <v>0</v>
      </c>
      <c s="36">
        <f>ROUND(G799*H799,6)</f>
      </c>
      <c r="L799" s="38">
        <v>0</v>
      </c>
      <c s="32">
        <f>ROUND(ROUND(L799,2)*ROUND(G799,3),2)</f>
      </c>
      <c s="36" t="s">
        <v>350</v>
      </c>
      <c>
        <f>(M799*21)/100</f>
      </c>
      <c t="s">
        <v>27</v>
      </c>
    </row>
    <row r="800" spans="1:5" ht="12.75">
      <c r="A800" s="35" t="s">
        <v>58</v>
      </c>
      <c r="E800" s="39" t="s">
        <v>5</v>
      </c>
    </row>
    <row r="801" spans="1:5" ht="12.75">
      <c r="A801" s="35" t="s">
        <v>59</v>
      </c>
      <c r="E801" s="40" t="s">
        <v>5</v>
      </c>
    </row>
    <row r="802" spans="1:5" ht="165.75">
      <c r="A802" t="s">
        <v>60</v>
      </c>
      <c r="E802" s="39" t="s">
        <v>784</v>
      </c>
    </row>
    <row r="803" spans="1:16" ht="12.75">
      <c r="A803" t="s">
        <v>52</v>
      </c>
      <c s="34" t="s">
        <v>295</v>
      </c>
      <c s="34" t="s">
        <v>492</v>
      </c>
      <c s="35" t="s">
        <v>5</v>
      </c>
      <c s="6" t="s">
        <v>493</v>
      </c>
      <c s="36" t="s">
        <v>184</v>
      </c>
      <c s="37">
        <v>0.1</v>
      </c>
      <c s="36">
        <v>0</v>
      </c>
      <c s="36">
        <f>ROUND(G803*H803,6)</f>
      </c>
      <c r="L803" s="38">
        <v>0</v>
      </c>
      <c s="32">
        <f>ROUND(ROUND(L803,2)*ROUND(G803,3),2)</f>
      </c>
      <c s="36" t="s">
        <v>350</v>
      </c>
      <c>
        <f>(M803*21)/100</f>
      </c>
      <c t="s">
        <v>27</v>
      </c>
    </row>
    <row r="804" spans="1:5" ht="12.75">
      <c r="A804" s="35" t="s">
        <v>58</v>
      </c>
      <c r="E804" s="39" t="s">
        <v>5</v>
      </c>
    </row>
    <row r="805" spans="1:5" ht="38.25">
      <c r="A805" s="35" t="s">
        <v>59</v>
      </c>
      <c r="E805" s="40" t="s">
        <v>815</v>
      </c>
    </row>
    <row r="806" spans="1:5" ht="140.25">
      <c r="A806" t="s">
        <v>60</v>
      </c>
      <c r="E806" s="39" t="s">
        <v>816</v>
      </c>
    </row>
    <row r="807" spans="1:16" ht="12.75">
      <c r="A807" t="s">
        <v>52</v>
      </c>
      <c s="34" t="s">
        <v>299</v>
      </c>
      <c s="34" t="s">
        <v>496</v>
      </c>
      <c s="35" t="s">
        <v>5</v>
      </c>
      <c s="6" t="s">
        <v>497</v>
      </c>
      <c s="36" t="s">
        <v>80</v>
      </c>
      <c s="37">
        <v>5</v>
      </c>
      <c s="36">
        <v>0</v>
      </c>
      <c s="36">
        <f>ROUND(G807*H807,6)</f>
      </c>
      <c r="L807" s="38">
        <v>0</v>
      </c>
      <c s="32">
        <f>ROUND(ROUND(L807,2)*ROUND(G807,3),2)</f>
      </c>
      <c s="36" t="s">
        <v>350</v>
      </c>
      <c>
        <f>(M807*21)/100</f>
      </c>
      <c t="s">
        <v>27</v>
      </c>
    </row>
    <row r="808" spans="1:5" ht="12.75">
      <c r="A808" s="35" t="s">
        <v>58</v>
      </c>
      <c r="E808" s="39" t="s">
        <v>5</v>
      </c>
    </row>
    <row r="809" spans="1:5" ht="12.75">
      <c r="A809" s="35" t="s">
        <v>59</v>
      </c>
      <c r="E809" s="40" t="s">
        <v>5</v>
      </c>
    </row>
    <row r="810" spans="1:5" ht="102">
      <c r="A810" t="s">
        <v>60</v>
      </c>
      <c r="E810" s="39" t="s">
        <v>817</v>
      </c>
    </row>
    <row r="811" spans="1:16" ht="12.75">
      <c r="A811" t="s">
        <v>52</v>
      </c>
      <c s="34" t="s">
        <v>303</v>
      </c>
      <c s="34" t="s">
        <v>500</v>
      </c>
      <c s="35" t="s">
        <v>5</v>
      </c>
      <c s="6" t="s">
        <v>501</v>
      </c>
      <c s="36" t="s">
        <v>85</v>
      </c>
      <c s="37">
        <v>20</v>
      </c>
      <c s="36">
        <v>0</v>
      </c>
      <c s="36">
        <f>ROUND(G811*H811,6)</f>
      </c>
      <c r="L811" s="38">
        <v>0</v>
      </c>
      <c s="32">
        <f>ROUND(ROUND(L811,2)*ROUND(G811,3),2)</f>
      </c>
      <c s="36" t="s">
        <v>350</v>
      </c>
      <c>
        <f>(M811*21)/100</f>
      </c>
      <c t="s">
        <v>27</v>
      </c>
    </row>
    <row r="812" spans="1:5" ht="12.75">
      <c r="A812" s="35" t="s">
        <v>58</v>
      </c>
      <c r="E812" s="39" t="s">
        <v>5</v>
      </c>
    </row>
    <row r="813" spans="1:5" ht="12.75">
      <c r="A813" s="35" t="s">
        <v>59</v>
      </c>
      <c r="E813" s="40" t="s">
        <v>5</v>
      </c>
    </row>
    <row r="814" spans="1:5" ht="114.75">
      <c r="A814" t="s">
        <v>60</v>
      </c>
      <c r="E814" s="39" t="s">
        <v>634</v>
      </c>
    </row>
    <row r="815" spans="1:16" ht="12.75">
      <c r="A815" t="s">
        <v>52</v>
      </c>
      <c s="34" t="s">
        <v>307</v>
      </c>
      <c s="34" t="s">
        <v>503</v>
      </c>
      <c s="35" t="s">
        <v>5</v>
      </c>
      <c s="6" t="s">
        <v>504</v>
      </c>
      <c s="36" t="s">
        <v>85</v>
      </c>
      <c s="37">
        <v>20</v>
      </c>
      <c s="36">
        <v>0</v>
      </c>
      <c s="36">
        <f>ROUND(G815*H815,6)</f>
      </c>
      <c r="L815" s="38">
        <v>0</v>
      </c>
      <c s="32">
        <f>ROUND(ROUND(L815,2)*ROUND(G815,3),2)</f>
      </c>
      <c s="36" t="s">
        <v>350</v>
      </c>
      <c>
        <f>(M815*21)/100</f>
      </c>
      <c t="s">
        <v>27</v>
      </c>
    </row>
    <row r="816" spans="1:5" ht="12.75">
      <c r="A816" s="35" t="s">
        <v>58</v>
      </c>
      <c r="E816" s="39" t="s">
        <v>5</v>
      </c>
    </row>
    <row r="817" spans="1:5" ht="12.75">
      <c r="A817" s="35" t="s">
        <v>59</v>
      </c>
      <c r="E817" s="40" t="s">
        <v>5</v>
      </c>
    </row>
    <row r="818" spans="1:5" ht="140.25">
      <c r="A818" t="s">
        <v>60</v>
      </c>
      <c r="E818" s="39" t="s">
        <v>625</v>
      </c>
    </row>
    <row r="819" spans="1:16" ht="12.75">
      <c r="A819" t="s">
        <v>52</v>
      </c>
      <c s="34" t="s">
        <v>313</v>
      </c>
      <c s="34" t="s">
        <v>818</v>
      </c>
      <c s="35" t="s">
        <v>5</v>
      </c>
      <c s="6" t="s">
        <v>819</v>
      </c>
      <c s="36" t="s">
        <v>85</v>
      </c>
      <c s="37">
        <v>10</v>
      </c>
      <c s="36">
        <v>0</v>
      </c>
      <c s="36">
        <f>ROUND(G819*H819,6)</f>
      </c>
      <c r="L819" s="38">
        <v>0</v>
      </c>
      <c s="32">
        <f>ROUND(ROUND(L819,2)*ROUND(G819,3),2)</f>
      </c>
      <c s="36" t="s">
        <v>350</v>
      </c>
      <c>
        <f>(M819*21)/100</f>
      </c>
      <c t="s">
        <v>27</v>
      </c>
    </row>
    <row r="820" spans="1:5" ht="12.75">
      <c r="A820" s="35" t="s">
        <v>58</v>
      </c>
      <c r="E820" s="39" t="s">
        <v>5</v>
      </c>
    </row>
    <row r="821" spans="1:5" ht="12.75">
      <c r="A821" s="35" t="s">
        <v>59</v>
      </c>
      <c r="E821" s="40" t="s">
        <v>5</v>
      </c>
    </row>
    <row r="822" spans="1:5" ht="165.75">
      <c r="A822" t="s">
        <v>60</v>
      </c>
      <c r="E822" s="39" t="s">
        <v>784</v>
      </c>
    </row>
    <row r="823" spans="1:16" ht="12.75">
      <c r="A823" t="s">
        <v>52</v>
      </c>
      <c s="34" t="s">
        <v>329</v>
      </c>
      <c s="34" t="s">
        <v>509</v>
      </c>
      <c s="35" t="s">
        <v>5</v>
      </c>
      <c s="6" t="s">
        <v>510</v>
      </c>
      <c s="36" t="s">
        <v>310</v>
      </c>
      <c s="37">
        <v>40</v>
      </c>
      <c s="36">
        <v>0</v>
      </c>
      <c s="36">
        <f>ROUND(G823*H823,6)</f>
      </c>
      <c r="L823" s="38">
        <v>0</v>
      </c>
      <c s="32">
        <f>ROUND(ROUND(L823,2)*ROUND(G823,3),2)</f>
      </c>
      <c s="36" t="s">
        <v>350</v>
      </c>
      <c>
        <f>(M823*21)/100</f>
      </c>
      <c t="s">
        <v>27</v>
      </c>
    </row>
    <row r="824" spans="1:5" ht="12.75">
      <c r="A824" s="35" t="s">
        <v>58</v>
      </c>
      <c r="E824" s="39" t="s">
        <v>5</v>
      </c>
    </row>
    <row r="825" spans="1:5" ht="12.75">
      <c r="A825" s="35" t="s">
        <v>59</v>
      </c>
      <c r="E825" s="40" t="s">
        <v>5</v>
      </c>
    </row>
    <row r="826" spans="1:5" ht="89.25">
      <c r="A826" t="s">
        <v>60</v>
      </c>
      <c r="E826" s="39" t="s">
        <v>511</v>
      </c>
    </row>
    <row r="827" spans="1:16" ht="12.75">
      <c r="A827" t="s">
        <v>52</v>
      </c>
      <c s="34" t="s">
        <v>333</v>
      </c>
      <c s="34" t="s">
        <v>512</v>
      </c>
      <c s="35" t="s">
        <v>5</v>
      </c>
      <c s="6" t="s">
        <v>513</v>
      </c>
      <c s="36" t="s">
        <v>514</v>
      </c>
      <c s="37">
        <v>1</v>
      </c>
      <c s="36">
        <v>0</v>
      </c>
      <c s="36">
        <f>ROUND(G827*H827,6)</f>
      </c>
      <c r="L827" s="38">
        <v>0</v>
      </c>
      <c s="32">
        <f>ROUND(ROUND(L827,2)*ROUND(G827,3),2)</f>
      </c>
      <c s="36" t="s">
        <v>350</v>
      </c>
      <c>
        <f>(M827*21)/100</f>
      </c>
      <c t="s">
        <v>27</v>
      </c>
    </row>
    <row r="828" spans="1:5" ht="12.75">
      <c r="A828" s="35" t="s">
        <v>58</v>
      </c>
      <c r="E828" s="39" t="s">
        <v>5</v>
      </c>
    </row>
    <row r="829" spans="1:5" ht="12.75">
      <c r="A829" s="35" t="s">
        <v>59</v>
      </c>
      <c r="E829" s="40" t="s">
        <v>5</v>
      </c>
    </row>
    <row r="830" spans="1:5" ht="153">
      <c r="A830" t="s">
        <v>60</v>
      </c>
      <c r="E830" s="39" t="s">
        <v>515</v>
      </c>
    </row>
    <row r="831" spans="1:16" ht="12.75">
      <c r="A831" t="s">
        <v>52</v>
      </c>
      <c s="34" t="s">
        <v>163</v>
      </c>
      <c s="34" t="s">
        <v>516</v>
      </c>
      <c s="35" t="s">
        <v>5</v>
      </c>
      <c s="6" t="s">
        <v>820</v>
      </c>
      <c s="36" t="s">
        <v>80</v>
      </c>
      <c s="37">
        <v>2103.2</v>
      </c>
      <c s="36">
        <v>0</v>
      </c>
      <c s="36">
        <f>ROUND(G831*H831,6)</f>
      </c>
      <c r="L831" s="38">
        <v>0</v>
      </c>
      <c s="32">
        <f>ROUND(ROUND(L831,2)*ROUND(G831,3),2)</f>
      </c>
      <c s="36" t="s">
        <v>350</v>
      </c>
      <c>
        <f>(M831*21)/100</f>
      </c>
      <c t="s">
        <v>27</v>
      </c>
    </row>
    <row r="832" spans="1:5" ht="12.75">
      <c r="A832" s="35" t="s">
        <v>58</v>
      </c>
      <c r="E832" s="39" t="s">
        <v>5</v>
      </c>
    </row>
    <row r="833" spans="1:5" ht="89.25">
      <c r="A833" s="35" t="s">
        <v>59</v>
      </c>
      <c r="E833" s="40" t="s">
        <v>821</v>
      </c>
    </row>
    <row r="834" spans="1:5" ht="114.75">
      <c r="A834" t="s">
        <v>60</v>
      </c>
      <c r="E834" s="39" t="s">
        <v>519</v>
      </c>
    </row>
    <row r="835" spans="1:16" ht="12.75">
      <c r="A835" t="s">
        <v>52</v>
      </c>
      <c s="34" t="s">
        <v>167</v>
      </c>
      <c s="34" t="s">
        <v>822</v>
      </c>
      <c s="35" t="s">
        <v>5</v>
      </c>
      <c s="6" t="s">
        <v>507</v>
      </c>
      <c s="36" t="s">
        <v>94</v>
      </c>
      <c s="37">
        <v>0.15</v>
      </c>
      <c s="36">
        <v>0</v>
      </c>
      <c s="36">
        <f>ROUND(G835*H835,6)</f>
      </c>
      <c r="L835" s="38">
        <v>0</v>
      </c>
      <c s="32">
        <f>ROUND(ROUND(L835,2)*ROUND(G835,3),2)</f>
      </c>
      <c s="36" t="s">
        <v>350</v>
      </c>
      <c>
        <f>(M835*21)/100</f>
      </c>
      <c t="s">
        <v>27</v>
      </c>
    </row>
    <row r="836" spans="1:5" ht="12.75">
      <c r="A836" s="35" t="s">
        <v>58</v>
      </c>
      <c r="E836" s="39" t="s">
        <v>5</v>
      </c>
    </row>
    <row r="837" spans="1:5" ht="12.75">
      <c r="A837" s="35" t="s">
        <v>59</v>
      </c>
      <c r="E837" s="40" t="s">
        <v>5</v>
      </c>
    </row>
    <row r="838" spans="1:5" ht="140.25">
      <c r="A838" t="s">
        <v>60</v>
      </c>
      <c r="E838" s="39" t="s">
        <v>508</v>
      </c>
    </row>
    <row r="839" spans="1:13" ht="12.75">
      <c r="A839" t="s">
        <v>49</v>
      </c>
      <c r="C839" s="31" t="s">
        <v>367</v>
      </c>
      <c r="E839" s="33" t="s">
        <v>520</v>
      </c>
      <c r="J839" s="32">
        <f>0</f>
      </c>
      <c s="32">
        <f>0</f>
      </c>
      <c s="32">
        <f>0+L840+L844+L848</f>
      </c>
      <c s="32">
        <f>0+M840+M844+M848</f>
      </c>
    </row>
    <row r="840" spans="1:16" ht="25.5">
      <c r="A840" t="s">
        <v>52</v>
      </c>
      <c s="34" t="s">
        <v>317</v>
      </c>
      <c s="34" t="s">
        <v>521</v>
      </c>
      <c s="35" t="s">
        <v>522</v>
      </c>
      <c s="6" t="s">
        <v>523</v>
      </c>
      <c s="36" t="s">
        <v>373</v>
      </c>
      <c s="37">
        <v>0.02</v>
      </c>
      <c s="36">
        <v>0</v>
      </c>
      <c s="36">
        <f>ROUND(G840*H840,6)</f>
      </c>
      <c r="L840" s="38">
        <v>0</v>
      </c>
      <c s="32">
        <f>ROUND(ROUND(L840,2)*ROUND(G840,3),2)</f>
      </c>
      <c s="36" t="s">
        <v>350</v>
      </c>
      <c>
        <f>(M840*21)/100</f>
      </c>
      <c t="s">
        <v>27</v>
      </c>
    </row>
    <row r="841" spans="1:5" ht="12.75">
      <c r="A841" s="35" t="s">
        <v>58</v>
      </c>
      <c r="E841" s="39" t="s">
        <v>374</v>
      </c>
    </row>
    <row r="842" spans="1:5" ht="12.75">
      <c r="A842" s="35" t="s">
        <v>59</v>
      </c>
      <c r="E842" s="40" t="s">
        <v>5</v>
      </c>
    </row>
    <row r="843" spans="1:5" ht="165.75">
      <c r="A843" t="s">
        <v>60</v>
      </c>
      <c r="E843" s="39" t="s">
        <v>823</v>
      </c>
    </row>
    <row r="844" spans="1:16" ht="38.25">
      <c r="A844" t="s">
        <v>52</v>
      </c>
      <c s="34" t="s">
        <v>321</v>
      </c>
      <c s="34" t="s">
        <v>525</v>
      </c>
      <c s="35" t="s">
        <v>526</v>
      </c>
      <c s="6" t="s">
        <v>527</v>
      </c>
      <c s="36" t="s">
        <v>373</v>
      </c>
      <c s="37">
        <v>0.05</v>
      </c>
      <c s="36">
        <v>0</v>
      </c>
      <c s="36">
        <f>ROUND(G844*H844,6)</f>
      </c>
      <c r="L844" s="38">
        <v>0</v>
      </c>
      <c s="32">
        <f>ROUND(ROUND(L844,2)*ROUND(G844,3),2)</f>
      </c>
      <c s="36" t="s">
        <v>350</v>
      </c>
      <c>
        <f>(M844*21)/100</f>
      </c>
      <c t="s">
        <v>27</v>
      </c>
    </row>
    <row r="845" spans="1:5" ht="25.5">
      <c r="A845" s="35" t="s">
        <v>58</v>
      </c>
      <c r="E845" s="39" t="s">
        <v>824</v>
      </c>
    </row>
    <row r="846" spans="1:5" ht="12.75">
      <c r="A846" s="35" t="s">
        <v>59</v>
      </c>
      <c r="E846" s="40" t="s">
        <v>5</v>
      </c>
    </row>
    <row r="847" spans="1:5" ht="165.75">
      <c r="A847" t="s">
        <v>60</v>
      </c>
      <c r="E847" s="39" t="s">
        <v>823</v>
      </c>
    </row>
    <row r="848" spans="1:16" ht="25.5">
      <c r="A848" t="s">
        <v>52</v>
      </c>
      <c s="34" t="s">
        <v>325</v>
      </c>
      <c s="34" t="s">
        <v>389</v>
      </c>
      <c s="35" t="s">
        <v>390</v>
      </c>
      <c s="6" t="s">
        <v>391</v>
      </c>
      <c s="36" t="s">
        <v>373</v>
      </c>
      <c s="37">
        <v>0.02</v>
      </c>
      <c s="36">
        <v>0</v>
      </c>
      <c s="36">
        <f>ROUND(G848*H848,6)</f>
      </c>
      <c r="L848" s="38">
        <v>0</v>
      </c>
      <c s="32">
        <f>ROUND(ROUND(L848,2)*ROUND(G848,3),2)</f>
      </c>
      <c s="36" t="s">
        <v>350</v>
      </c>
      <c>
        <f>(M848*21)/100</f>
      </c>
      <c t="s">
        <v>27</v>
      </c>
    </row>
    <row r="849" spans="1:5" ht="12.75">
      <c r="A849" s="35" t="s">
        <v>58</v>
      </c>
      <c r="E849" s="39" t="s">
        <v>374</v>
      </c>
    </row>
    <row r="850" spans="1:5" ht="12.75">
      <c r="A850" s="35" t="s">
        <v>59</v>
      </c>
      <c r="E850" s="40" t="s">
        <v>5</v>
      </c>
    </row>
    <row r="851" spans="1:5" ht="165.75">
      <c r="A851" t="s">
        <v>60</v>
      </c>
      <c r="E851" s="39" t="s">
        <v>823</v>
      </c>
    </row>
    <row r="852" spans="1:13" ht="12.75">
      <c r="A852" t="s">
        <v>46</v>
      </c>
      <c r="C852" s="31" t="s">
        <v>825</v>
      </c>
      <c r="E852" s="33" t="s">
        <v>826</v>
      </c>
      <c r="J852" s="32">
        <f>0+J853+J862+J867+J948</f>
      </c>
      <c s="32">
        <f>0+K853+K862+K867+K948</f>
      </c>
      <c s="32">
        <f>0+L853+L862+L867+L948</f>
      </c>
      <c s="32">
        <f>0+M853+M862+M867+M948</f>
      </c>
    </row>
    <row r="853" spans="1:13" ht="12.75">
      <c r="A853" t="s">
        <v>49</v>
      </c>
      <c r="C853" s="31" t="s">
        <v>53</v>
      </c>
      <c r="E853" s="33" t="s">
        <v>412</v>
      </c>
      <c r="J853" s="32">
        <f>0</f>
      </c>
      <c s="32">
        <f>0</f>
      </c>
      <c s="32">
        <f>0+L854+L858</f>
      </c>
      <c s="32">
        <f>0+M854+M858</f>
      </c>
    </row>
    <row r="854" spans="1:16" ht="12.75">
      <c r="A854" t="s">
        <v>52</v>
      </c>
      <c s="34" t="s">
        <v>53</v>
      </c>
      <c s="34" t="s">
        <v>827</v>
      </c>
      <c s="35" t="s">
        <v>5</v>
      </c>
      <c s="6" t="s">
        <v>828</v>
      </c>
      <c s="36" t="s">
        <v>56</v>
      </c>
      <c s="37">
        <v>3</v>
      </c>
      <c s="36">
        <v>0</v>
      </c>
      <c s="36">
        <f>ROUND(G854*H854,6)</f>
      </c>
      <c r="L854" s="38">
        <v>0</v>
      </c>
      <c s="32">
        <f>ROUND(ROUND(L854,2)*ROUND(G854,3),2)</f>
      </c>
      <c s="36" t="s">
        <v>350</v>
      </c>
      <c>
        <f>(M854*21)/100</f>
      </c>
      <c t="s">
        <v>27</v>
      </c>
    </row>
    <row r="855" spans="1:5" ht="12.75">
      <c r="A855" s="35" t="s">
        <v>58</v>
      </c>
      <c r="E855" s="39" t="s">
        <v>5</v>
      </c>
    </row>
    <row r="856" spans="1:5" ht="12.75">
      <c r="A856" s="35" t="s">
        <v>59</v>
      </c>
      <c r="E856" s="40" t="s">
        <v>5</v>
      </c>
    </row>
    <row r="857" spans="1:5" ht="318.75">
      <c r="A857" t="s">
        <v>60</v>
      </c>
      <c r="E857" s="39" t="s">
        <v>829</v>
      </c>
    </row>
    <row r="858" spans="1:16" ht="12.75">
      <c r="A858" t="s">
        <v>52</v>
      </c>
      <c s="34" t="s">
        <v>27</v>
      </c>
      <c s="34" t="s">
        <v>531</v>
      </c>
      <c s="35" t="s">
        <v>5</v>
      </c>
      <c s="6" t="s">
        <v>532</v>
      </c>
      <c s="36" t="s">
        <v>56</v>
      </c>
      <c s="37">
        <v>1.8</v>
      </c>
      <c s="36">
        <v>0</v>
      </c>
      <c s="36">
        <f>ROUND(G858*H858,6)</f>
      </c>
      <c r="L858" s="38">
        <v>0</v>
      </c>
      <c s="32">
        <f>ROUND(ROUND(L858,2)*ROUND(G858,3),2)</f>
      </c>
      <c s="36" t="s">
        <v>350</v>
      </c>
      <c>
        <f>(M858*21)/100</f>
      </c>
      <c t="s">
        <v>27</v>
      </c>
    </row>
    <row r="859" spans="1:5" ht="12.75">
      <c r="A859" s="35" t="s">
        <v>58</v>
      </c>
      <c r="E859" s="39" t="s">
        <v>5</v>
      </c>
    </row>
    <row r="860" spans="1:5" ht="63.75">
      <c r="A860" s="35" t="s">
        <v>59</v>
      </c>
      <c r="E860" s="40" t="s">
        <v>830</v>
      </c>
    </row>
    <row r="861" spans="1:5" ht="357">
      <c r="A861" t="s">
        <v>60</v>
      </c>
      <c r="E861" s="39" t="s">
        <v>534</v>
      </c>
    </row>
    <row r="862" spans="1:13" ht="12.75">
      <c r="A862" t="s">
        <v>49</v>
      </c>
      <c r="C862" s="31" t="s">
        <v>27</v>
      </c>
      <c r="E862" s="33" t="s">
        <v>831</v>
      </c>
      <c r="J862" s="32">
        <f>0</f>
      </c>
      <c s="32">
        <f>0</f>
      </c>
      <c s="32">
        <f>0+L863</f>
      </c>
      <c s="32">
        <f>0+M863</f>
      </c>
    </row>
    <row r="863" spans="1:16" ht="12.75">
      <c r="A863" t="s">
        <v>52</v>
      </c>
      <c s="34" t="s">
        <v>26</v>
      </c>
      <c s="34" t="s">
        <v>832</v>
      </c>
      <c s="35" t="s">
        <v>5</v>
      </c>
      <c s="6" t="s">
        <v>833</v>
      </c>
      <c s="36" t="s">
        <v>56</v>
      </c>
      <c s="37">
        <v>3</v>
      </c>
      <c s="36">
        <v>0</v>
      </c>
      <c s="36">
        <f>ROUND(G863*H863,6)</f>
      </c>
      <c r="L863" s="38">
        <v>0</v>
      </c>
      <c s="32">
        <f>ROUND(ROUND(L863,2)*ROUND(G863,3),2)</f>
      </c>
      <c s="36" t="s">
        <v>350</v>
      </c>
      <c>
        <f>(M863*21)/100</f>
      </c>
      <c t="s">
        <v>27</v>
      </c>
    </row>
    <row r="864" spans="1:5" ht="12.75">
      <c r="A864" s="35" t="s">
        <v>58</v>
      </c>
      <c r="E864" s="39" t="s">
        <v>5</v>
      </c>
    </row>
    <row r="865" spans="1:5" ht="12.75">
      <c r="A865" s="35" t="s">
        <v>59</v>
      </c>
      <c r="E865" s="40" t="s">
        <v>5</v>
      </c>
    </row>
    <row r="866" spans="1:5" ht="395.25">
      <c r="A866" t="s">
        <v>60</v>
      </c>
      <c r="E866" s="39" t="s">
        <v>834</v>
      </c>
    </row>
    <row r="867" spans="1:13" ht="12.75">
      <c r="A867" t="s">
        <v>49</v>
      </c>
      <c r="C867" s="31" t="s">
        <v>75</v>
      </c>
      <c r="E867" s="33" t="s">
        <v>76</v>
      </c>
      <c r="J867" s="32">
        <f>0</f>
      </c>
      <c s="32">
        <f>0</f>
      </c>
      <c s="32">
        <f>0+L868+L872+L876+L880+L884+L888+L892+L896+L900+L904+L908+L912+L916+L920+L924+L928+L932+L936+L940+L944</f>
      </c>
      <c s="32">
        <f>0+M868+M872+M876+M880+M884+M888+M892+M896+M900+M904+M908+M912+M916+M920+M924+M928+M932+M936+M940+M944</f>
      </c>
    </row>
    <row r="868" spans="1:16" ht="25.5">
      <c r="A868" t="s">
        <v>52</v>
      </c>
      <c s="34" t="s">
        <v>70</v>
      </c>
      <c s="34" t="s">
        <v>655</v>
      </c>
      <c s="35" t="s">
        <v>5</v>
      </c>
      <c s="6" t="s">
        <v>656</v>
      </c>
      <c s="36" t="s">
        <v>80</v>
      </c>
      <c s="37">
        <v>80</v>
      </c>
      <c s="36">
        <v>0</v>
      </c>
      <c s="36">
        <f>ROUND(G868*H868,6)</f>
      </c>
      <c r="L868" s="38">
        <v>0</v>
      </c>
      <c s="32">
        <f>ROUND(ROUND(L868,2)*ROUND(G868,3),2)</f>
      </c>
      <c s="36" t="s">
        <v>350</v>
      </c>
      <c>
        <f>(M868*21)/100</f>
      </c>
      <c t="s">
        <v>27</v>
      </c>
    </row>
    <row r="869" spans="1:5" ht="12.75">
      <c r="A869" s="35" t="s">
        <v>58</v>
      </c>
      <c r="E869" s="39" t="s">
        <v>5</v>
      </c>
    </row>
    <row r="870" spans="1:5" ht="12.75">
      <c r="A870" s="35" t="s">
        <v>59</v>
      </c>
      <c r="E870" s="40" t="s">
        <v>5</v>
      </c>
    </row>
    <row r="871" spans="1:5" ht="76.5">
      <c r="A871" t="s">
        <v>60</v>
      </c>
      <c r="E871" s="39" t="s">
        <v>434</v>
      </c>
    </row>
    <row r="872" spans="1:16" ht="12.75">
      <c r="A872" t="s">
        <v>52</v>
      </c>
      <c s="34" t="s">
        <v>110</v>
      </c>
      <c s="34" t="s">
        <v>97</v>
      </c>
      <c s="35" t="s">
        <v>5</v>
      </c>
      <c s="6" t="s">
        <v>98</v>
      </c>
      <c s="36" t="s">
        <v>80</v>
      </c>
      <c s="37">
        <v>390</v>
      </c>
      <c s="36">
        <v>0</v>
      </c>
      <c s="36">
        <f>ROUND(G872*H872,6)</f>
      </c>
      <c r="L872" s="38">
        <v>0</v>
      </c>
      <c s="32">
        <f>ROUND(ROUND(L872,2)*ROUND(G872,3),2)</f>
      </c>
      <c s="36" t="s">
        <v>350</v>
      </c>
      <c>
        <f>(M872*21)/100</f>
      </c>
      <c t="s">
        <v>27</v>
      </c>
    </row>
    <row r="873" spans="1:5" ht="12.75">
      <c r="A873" s="35" t="s">
        <v>58</v>
      </c>
      <c r="E873" s="39" t="s">
        <v>5</v>
      </c>
    </row>
    <row r="874" spans="1:5" ht="89.25">
      <c r="A874" s="35" t="s">
        <v>59</v>
      </c>
      <c r="E874" s="40" t="s">
        <v>835</v>
      </c>
    </row>
    <row r="875" spans="1:5" ht="89.25">
      <c r="A875" t="s">
        <v>60</v>
      </c>
      <c r="E875" s="39" t="s">
        <v>836</v>
      </c>
    </row>
    <row r="876" spans="1:16" ht="12.75">
      <c r="A876" t="s">
        <v>52</v>
      </c>
      <c s="34" t="s">
        <v>115</v>
      </c>
      <c s="34" t="s">
        <v>837</v>
      </c>
      <c s="35" t="s">
        <v>5</v>
      </c>
      <c s="6" t="s">
        <v>838</v>
      </c>
      <c s="36" t="s">
        <v>184</v>
      </c>
      <c s="37">
        <v>1.14</v>
      </c>
      <c s="36">
        <v>0</v>
      </c>
      <c s="36">
        <f>ROUND(G876*H876,6)</f>
      </c>
      <c r="L876" s="38">
        <v>0</v>
      </c>
      <c s="32">
        <f>ROUND(ROUND(L876,2)*ROUND(G876,3),2)</f>
      </c>
      <c s="36" t="s">
        <v>350</v>
      </c>
      <c>
        <f>(M876*21)/100</f>
      </c>
      <c t="s">
        <v>27</v>
      </c>
    </row>
    <row r="877" spans="1:5" ht="12.75">
      <c r="A877" s="35" t="s">
        <v>58</v>
      </c>
      <c r="E877" s="39" t="s">
        <v>5</v>
      </c>
    </row>
    <row r="878" spans="1:5" ht="114.75">
      <c r="A878" s="35" t="s">
        <v>59</v>
      </c>
      <c r="E878" s="40" t="s">
        <v>839</v>
      </c>
    </row>
    <row r="879" spans="1:5" ht="102">
      <c r="A879" t="s">
        <v>60</v>
      </c>
      <c r="E879" s="39" t="s">
        <v>547</v>
      </c>
    </row>
    <row r="880" spans="1:16" ht="12.75">
      <c r="A880" t="s">
        <v>52</v>
      </c>
      <c s="34" t="s">
        <v>75</v>
      </c>
      <c s="34" t="s">
        <v>840</v>
      </c>
      <c s="35" t="s">
        <v>5</v>
      </c>
      <c s="6" t="s">
        <v>841</v>
      </c>
      <c s="36" t="s">
        <v>85</v>
      </c>
      <c s="37">
        <v>2</v>
      </c>
      <c s="36">
        <v>0</v>
      </c>
      <c s="36">
        <f>ROUND(G880*H880,6)</f>
      </c>
      <c r="L880" s="38">
        <v>0</v>
      </c>
      <c s="32">
        <f>ROUND(ROUND(L880,2)*ROUND(G880,3),2)</f>
      </c>
      <c s="36" t="s">
        <v>350</v>
      </c>
      <c>
        <f>(M880*21)/100</f>
      </c>
      <c t="s">
        <v>27</v>
      </c>
    </row>
    <row r="881" spans="1:5" ht="12.75">
      <c r="A881" s="35" t="s">
        <v>58</v>
      </c>
      <c r="E881" s="39" t="s">
        <v>5</v>
      </c>
    </row>
    <row r="882" spans="1:5" ht="12.75">
      <c r="A882" s="35" t="s">
        <v>59</v>
      </c>
      <c r="E882" s="40" t="s">
        <v>5</v>
      </c>
    </row>
    <row r="883" spans="1:5" ht="140.25">
      <c r="A883" t="s">
        <v>60</v>
      </c>
      <c r="E883" s="39" t="s">
        <v>505</v>
      </c>
    </row>
    <row r="884" spans="1:16" ht="25.5">
      <c r="A884" t="s">
        <v>52</v>
      </c>
      <c s="34" t="s">
        <v>122</v>
      </c>
      <c s="34" t="s">
        <v>842</v>
      </c>
      <c s="35" t="s">
        <v>5</v>
      </c>
      <c s="6" t="s">
        <v>843</v>
      </c>
      <c s="36" t="s">
        <v>85</v>
      </c>
      <c s="37">
        <v>1</v>
      </c>
      <c s="36">
        <v>0</v>
      </c>
      <c s="36">
        <f>ROUND(G884*H884,6)</f>
      </c>
      <c r="L884" s="38">
        <v>0</v>
      </c>
      <c s="32">
        <f>ROUND(ROUND(L884,2)*ROUND(G884,3),2)</f>
      </c>
      <c s="36" t="s">
        <v>350</v>
      </c>
      <c>
        <f>(M884*21)/100</f>
      </c>
      <c t="s">
        <v>27</v>
      </c>
    </row>
    <row r="885" spans="1:5" ht="12.75">
      <c r="A885" s="35" t="s">
        <v>58</v>
      </c>
      <c r="E885" s="39" t="s">
        <v>5</v>
      </c>
    </row>
    <row r="886" spans="1:5" ht="12.75">
      <c r="A886" s="35" t="s">
        <v>59</v>
      </c>
      <c r="E886" s="40" t="s">
        <v>5</v>
      </c>
    </row>
    <row r="887" spans="1:5" ht="191.25">
      <c r="A887" t="s">
        <v>60</v>
      </c>
      <c r="E887" s="39" t="s">
        <v>844</v>
      </c>
    </row>
    <row r="888" spans="1:16" ht="12.75">
      <c r="A888" t="s">
        <v>52</v>
      </c>
      <c s="34" t="s">
        <v>126</v>
      </c>
      <c s="34" t="s">
        <v>845</v>
      </c>
      <c s="35" t="s">
        <v>5</v>
      </c>
      <c s="6" t="s">
        <v>846</v>
      </c>
      <c s="36" t="s">
        <v>85</v>
      </c>
      <c s="37">
        <v>2</v>
      </c>
      <c s="36">
        <v>0</v>
      </c>
      <c s="36">
        <f>ROUND(G888*H888,6)</f>
      </c>
      <c r="L888" s="38">
        <v>0</v>
      </c>
      <c s="32">
        <f>ROUND(ROUND(L888,2)*ROUND(G888,3),2)</f>
      </c>
      <c s="36" t="s">
        <v>350</v>
      </c>
      <c>
        <f>(M888*21)/100</f>
      </c>
      <c t="s">
        <v>27</v>
      </c>
    </row>
    <row r="889" spans="1:5" ht="12.75">
      <c r="A889" s="35" t="s">
        <v>58</v>
      </c>
      <c r="E889" s="39" t="s">
        <v>5</v>
      </c>
    </row>
    <row r="890" spans="1:5" ht="12.75">
      <c r="A890" s="35" t="s">
        <v>59</v>
      </c>
      <c r="E890" s="40" t="s">
        <v>5</v>
      </c>
    </row>
    <row r="891" spans="1:5" ht="191.25">
      <c r="A891" t="s">
        <v>60</v>
      </c>
      <c r="E891" s="39" t="s">
        <v>550</v>
      </c>
    </row>
    <row r="892" spans="1:16" ht="12.75">
      <c r="A892" t="s">
        <v>52</v>
      </c>
      <c s="34" t="s">
        <v>130</v>
      </c>
      <c s="34" t="s">
        <v>847</v>
      </c>
      <c s="35" t="s">
        <v>5</v>
      </c>
      <c s="6" t="s">
        <v>848</v>
      </c>
      <c s="36" t="s">
        <v>85</v>
      </c>
      <c s="37">
        <v>2</v>
      </c>
      <c s="36">
        <v>0</v>
      </c>
      <c s="36">
        <f>ROUND(G892*H892,6)</f>
      </c>
      <c r="L892" s="38">
        <v>0</v>
      </c>
      <c s="32">
        <f>ROUND(ROUND(L892,2)*ROUND(G892,3),2)</f>
      </c>
      <c s="36" t="s">
        <v>350</v>
      </c>
      <c>
        <f>(M892*21)/100</f>
      </c>
      <c t="s">
        <v>27</v>
      </c>
    </row>
    <row r="893" spans="1:5" ht="12.75">
      <c r="A893" s="35" t="s">
        <v>58</v>
      </c>
      <c r="E893" s="39" t="s">
        <v>5</v>
      </c>
    </row>
    <row r="894" spans="1:5" ht="12.75">
      <c r="A894" s="35" t="s">
        <v>59</v>
      </c>
      <c r="E894" s="40" t="s">
        <v>5</v>
      </c>
    </row>
    <row r="895" spans="1:5" ht="140.25">
      <c r="A895" t="s">
        <v>60</v>
      </c>
      <c r="E895" s="39" t="s">
        <v>505</v>
      </c>
    </row>
    <row r="896" spans="1:16" ht="12.75">
      <c r="A896" t="s">
        <v>52</v>
      </c>
      <c s="34" t="s">
        <v>134</v>
      </c>
      <c s="34" t="s">
        <v>849</v>
      </c>
      <c s="35" t="s">
        <v>5</v>
      </c>
      <c s="6" t="s">
        <v>850</v>
      </c>
      <c s="36" t="s">
        <v>85</v>
      </c>
      <c s="37">
        <v>1</v>
      </c>
      <c s="36">
        <v>0</v>
      </c>
      <c s="36">
        <f>ROUND(G896*H896,6)</f>
      </c>
      <c r="L896" s="38">
        <v>0</v>
      </c>
      <c s="32">
        <f>ROUND(ROUND(L896,2)*ROUND(G896,3),2)</f>
      </c>
      <c s="36" t="s">
        <v>350</v>
      </c>
      <c>
        <f>(M896*21)/100</f>
      </c>
      <c t="s">
        <v>27</v>
      </c>
    </row>
    <row r="897" spans="1:5" ht="12.75">
      <c r="A897" s="35" t="s">
        <v>58</v>
      </c>
      <c r="E897" s="39" t="s">
        <v>5</v>
      </c>
    </row>
    <row r="898" spans="1:5" ht="12.75">
      <c r="A898" s="35" t="s">
        <v>59</v>
      </c>
      <c r="E898" s="40" t="s">
        <v>5</v>
      </c>
    </row>
    <row r="899" spans="1:5" ht="191.25">
      <c r="A899" t="s">
        <v>60</v>
      </c>
      <c r="E899" s="39" t="s">
        <v>550</v>
      </c>
    </row>
    <row r="900" spans="1:16" ht="25.5">
      <c r="A900" t="s">
        <v>52</v>
      </c>
      <c s="34" t="s">
        <v>138</v>
      </c>
      <c s="34" t="s">
        <v>851</v>
      </c>
      <c s="35" t="s">
        <v>5</v>
      </c>
      <c s="6" t="s">
        <v>852</v>
      </c>
      <c s="36" t="s">
        <v>85</v>
      </c>
      <c s="37">
        <v>3</v>
      </c>
      <c s="36">
        <v>0</v>
      </c>
      <c s="36">
        <f>ROUND(G900*H900,6)</f>
      </c>
      <c r="L900" s="38">
        <v>0</v>
      </c>
      <c s="32">
        <f>ROUND(ROUND(L900,2)*ROUND(G900,3),2)</f>
      </c>
      <c s="36" t="s">
        <v>350</v>
      </c>
      <c>
        <f>(M900*21)/100</f>
      </c>
      <c t="s">
        <v>27</v>
      </c>
    </row>
    <row r="901" spans="1:5" ht="12.75">
      <c r="A901" s="35" t="s">
        <v>58</v>
      </c>
      <c r="E901" s="39" t="s">
        <v>5</v>
      </c>
    </row>
    <row r="902" spans="1:5" ht="12.75">
      <c r="A902" s="35" t="s">
        <v>59</v>
      </c>
      <c r="E902" s="40" t="s">
        <v>5</v>
      </c>
    </row>
    <row r="903" spans="1:5" ht="191.25">
      <c r="A903" t="s">
        <v>60</v>
      </c>
      <c r="E903" s="39" t="s">
        <v>550</v>
      </c>
    </row>
    <row r="904" spans="1:16" ht="12.75">
      <c r="A904" t="s">
        <v>52</v>
      </c>
      <c s="34" t="s">
        <v>143</v>
      </c>
      <c s="34" t="s">
        <v>853</v>
      </c>
      <c s="35" t="s">
        <v>5</v>
      </c>
      <c s="6" t="s">
        <v>854</v>
      </c>
      <c s="36" t="s">
        <v>85</v>
      </c>
      <c s="37">
        <v>4</v>
      </c>
      <c s="36">
        <v>0</v>
      </c>
      <c s="36">
        <f>ROUND(G904*H904,6)</f>
      </c>
      <c r="L904" s="38">
        <v>0</v>
      </c>
      <c s="32">
        <f>ROUND(ROUND(L904,2)*ROUND(G904,3),2)</f>
      </c>
      <c s="36" t="s">
        <v>350</v>
      </c>
      <c>
        <f>(M904*21)/100</f>
      </c>
      <c t="s">
        <v>27</v>
      </c>
    </row>
    <row r="905" spans="1:5" ht="12.75">
      <c r="A905" s="35" t="s">
        <v>58</v>
      </c>
      <c r="E905" s="39" t="s">
        <v>5</v>
      </c>
    </row>
    <row r="906" spans="1:5" ht="12.75">
      <c r="A906" s="35" t="s">
        <v>59</v>
      </c>
      <c r="E906" s="40" t="s">
        <v>5</v>
      </c>
    </row>
    <row r="907" spans="1:5" ht="140.25">
      <c r="A907" t="s">
        <v>60</v>
      </c>
      <c r="E907" s="39" t="s">
        <v>505</v>
      </c>
    </row>
    <row r="908" spans="1:16" ht="12.75">
      <c r="A908" t="s">
        <v>52</v>
      </c>
      <c s="34" t="s">
        <v>147</v>
      </c>
      <c s="34" t="s">
        <v>855</v>
      </c>
      <c s="35" t="s">
        <v>5</v>
      </c>
      <c s="6" t="s">
        <v>856</v>
      </c>
      <c s="36" t="s">
        <v>85</v>
      </c>
      <c s="37">
        <v>3</v>
      </c>
      <c s="36">
        <v>0</v>
      </c>
      <c s="36">
        <f>ROUND(G908*H908,6)</f>
      </c>
      <c r="L908" s="38">
        <v>0</v>
      </c>
      <c s="32">
        <f>ROUND(ROUND(L908,2)*ROUND(G908,3),2)</f>
      </c>
      <c s="36" t="s">
        <v>350</v>
      </c>
      <c>
        <f>(M908*21)/100</f>
      </c>
      <c t="s">
        <v>27</v>
      </c>
    </row>
    <row r="909" spans="1:5" ht="12.75">
      <c r="A909" s="35" t="s">
        <v>58</v>
      </c>
      <c r="E909" s="39" t="s">
        <v>5</v>
      </c>
    </row>
    <row r="910" spans="1:5" ht="12.75">
      <c r="A910" s="35" t="s">
        <v>59</v>
      </c>
      <c r="E910" s="40" t="s">
        <v>5</v>
      </c>
    </row>
    <row r="911" spans="1:5" ht="191.25">
      <c r="A911" t="s">
        <v>60</v>
      </c>
      <c r="E911" s="39" t="s">
        <v>550</v>
      </c>
    </row>
    <row r="912" spans="1:16" ht="25.5">
      <c r="A912" t="s">
        <v>52</v>
      </c>
      <c s="34" t="s">
        <v>151</v>
      </c>
      <c s="34" t="s">
        <v>857</v>
      </c>
      <c s="35" t="s">
        <v>5</v>
      </c>
      <c s="6" t="s">
        <v>858</v>
      </c>
      <c s="36" t="s">
        <v>85</v>
      </c>
      <c s="37">
        <v>1</v>
      </c>
      <c s="36">
        <v>0</v>
      </c>
      <c s="36">
        <f>ROUND(G912*H912,6)</f>
      </c>
      <c r="L912" s="38">
        <v>0</v>
      </c>
      <c s="32">
        <f>ROUND(ROUND(L912,2)*ROUND(G912,3),2)</f>
      </c>
      <c s="36" t="s">
        <v>350</v>
      </c>
      <c>
        <f>(M912*21)/100</f>
      </c>
      <c t="s">
        <v>27</v>
      </c>
    </row>
    <row r="913" spans="1:5" ht="12.75">
      <c r="A913" s="35" t="s">
        <v>58</v>
      </c>
      <c r="E913" s="39" t="s">
        <v>5</v>
      </c>
    </row>
    <row r="914" spans="1:5" ht="12.75">
      <c r="A914" s="35" t="s">
        <v>59</v>
      </c>
      <c r="E914" s="40" t="s">
        <v>5</v>
      </c>
    </row>
    <row r="915" spans="1:5" ht="191.25">
      <c r="A915" t="s">
        <v>60</v>
      </c>
      <c r="E915" s="39" t="s">
        <v>550</v>
      </c>
    </row>
    <row r="916" spans="1:16" ht="12.75">
      <c r="A916" t="s">
        <v>52</v>
      </c>
      <c s="34" t="s">
        <v>155</v>
      </c>
      <c s="34" t="s">
        <v>859</v>
      </c>
      <c s="35" t="s">
        <v>5</v>
      </c>
      <c s="6" t="s">
        <v>860</v>
      </c>
      <c s="36" t="s">
        <v>85</v>
      </c>
      <c s="37">
        <v>1</v>
      </c>
      <c s="36">
        <v>0</v>
      </c>
      <c s="36">
        <f>ROUND(G916*H916,6)</f>
      </c>
      <c r="L916" s="38">
        <v>0</v>
      </c>
      <c s="32">
        <f>ROUND(ROUND(L916,2)*ROUND(G916,3),2)</f>
      </c>
      <c s="36" t="s">
        <v>350</v>
      </c>
      <c>
        <f>(M916*21)/100</f>
      </c>
      <c t="s">
        <v>27</v>
      </c>
    </row>
    <row r="917" spans="1:5" ht="12.75">
      <c r="A917" s="35" t="s">
        <v>58</v>
      </c>
      <c r="E917" s="39" t="s">
        <v>5</v>
      </c>
    </row>
    <row r="918" spans="1:5" ht="12.75">
      <c r="A918" s="35" t="s">
        <v>59</v>
      </c>
      <c r="E918" s="40" t="s">
        <v>5</v>
      </c>
    </row>
    <row r="919" spans="1:5" ht="140.25">
      <c r="A919" t="s">
        <v>60</v>
      </c>
      <c r="E919" s="39" t="s">
        <v>505</v>
      </c>
    </row>
    <row r="920" spans="1:16" ht="25.5">
      <c r="A920" t="s">
        <v>52</v>
      </c>
      <c s="34" t="s">
        <v>77</v>
      </c>
      <c s="34" t="s">
        <v>861</v>
      </c>
      <c s="35" t="s">
        <v>5</v>
      </c>
      <c s="6" t="s">
        <v>862</v>
      </c>
      <c s="36" t="s">
        <v>85</v>
      </c>
      <c s="37">
        <v>1</v>
      </c>
      <c s="36">
        <v>0</v>
      </c>
      <c s="36">
        <f>ROUND(G920*H920,6)</f>
      </c>
      <c r="L920" s="38">
        <v>0</v>
      </c>
      <c s="32">
        <f>ROUND(ROUND(L920,2)*ROUND(G920,3),2)</f>
      </c>
      <c s="36" t="s">
        <v>350</v>
      </c>
      <c>
        <f>(M920*21)/100</f>
      </c>
      <c t="s">
        <v>27</v>
      </c>
    </row>
    <row r="921" spans="1:5" ht="12.75">
      <c r="A921" s="35" t="s">
        <v>58</v>
      </c>
      <c r="E921" s="39" t="s">
        <v>5</v>
      </c>
    </row>
    <row r="922" spans="1:5" ht="12.75">
      <c r="A922" s="35" t="s">
        <v>59</v>
      </c>
      <c r="E922" s="40" t="s">
        <v>5</v>
      </c>
    </row>
    <row r="923" spans="1:5" ht="191.25">
      <c r="A923" t="s">
        <v>60</v>
      </c>
      <c r="E923" s="39" t="s">
        <v>550</v>
      </c>
    </row>
    <row r="924" spans="1:16" ht="25.5">
      <c r="A924" t="s">
        <v>52</v>
      </c>
      <c s="34" t="s">
        <v>82</v>
      </c>
      <c s="34" t="s">
        <v>863</v>
      </c>
      <c s="35" t="s">
        <v>5</v>
      </c>
      <c s="6" t="s">
        <v>864</v>
      </c>
      <c s="36" t="s">
        <v>85</v>
      </c>
      <c s="37">
        <v>3</v>
      </c>
      <c s="36">
        <v>0</v>
      </c>
      <c s="36">
        <f>ROUND(G924*H924,6)</f>
      </c>
      <c r="L924" s="38">
        <v>0</v>
      </c>
      <c s="32">
        <f>ROUND(ROUND(L924,2)*ROUND(G924,3),2)</f>
      </c>
      <c s="36" t="s">
        <v>350</v>
      </c>
      <c>
        <f>(M924*21)/100</f>
      </c>
      <c t="s">
        <v>27</v>
      </c>
    </row>
    <row r="925" spans="1:5" ht="12.75">
      <c r="A925" s="35" t="s">
        <v>58</v>
      </c>
      <c r="E925" s="39" t="s">
        <v>5</v>
      </c>
    </row>
    <row r="926" spans="1:5" ht="12.75">
      <c r="A926" s="35" t="s">
        <v>59</v>
      </c>
      <c r="E926" s="40" t="s">
        <v>5</v>
      </c>
    </row>
    <row r="927" spans="1:5" ht="191.25">
      <c r="A927" t="s">
        <v>60</v>
      </c>
      <c r="E927" s="39" t="s">
        <v>550</v>
      </c>
    </row>
    <row r="928" spans="1:16" ht="12.75">
      <c r="A928" t="s">
        <v>52</v>
      </c>
      <c s="34" t="s">
        <v>87</v>
      </c>
      <c s="34" t="s">
        <v>865</v>
      </c>
      <c s="35" t="s">
        <v>5</v>
      </c>
      <c s="6" t="s">
        <v>866</v>
      </c>
      <c s="36" t="s">
        <v>85</v>
      </c>
      <c s="37">
        <v>3</v>
      </c>
      <c s="36">
        <v>0</v>
      </c>
      <c s="36">
        <f>ROUND(G928*H928,6)</f>
      </c>
      <c r="L928" s="38">
        <v>0</v>
      </c>
      <c s="32">
        <f>ROUND(ROUND(L928,2)*ROUND(G928,3),2)</f>
      </c>
      <c s="36" t="s">
        <v>350</v>
      </c>
      <c>
        <f>(M928*21)/100</f>
      </c>
      <c t="s">
        <v>27</v>
      </c>
    </row>
    <row r="929" spans="1:5" ht="12.75">
      <c r="A929" s="35" t="s">
        <v>58</v>
      </c>
      <c r="E929" s="39" t="s">
        <v>5</v>
      </c>
    </row>
    <row r="930" spans="1:5" ht="12.75">
      <c r="A930" s="35" t="s">
        <v>59</v>
      </c>
      <c r="E930" s="40" t="s">
        <v>5</v>
      </c>
    </row>
    <row r="931" spans="1:5" ht="140.25">
      <c r="A931" t="s">
        <v>60</v>
      </c>
      <c r="E931" s="39" t="s">
        <v>505</v>
      </c>
    </row>
    <row r="932" spans="1:16" ht="25.5">
      <c r="A932" t="s">
        <v>52</v>
      </c>
      <c s="34" t="s">
        <v>91</v>
      </c>
      <c s="34" t="s">
        <v>867</v>
      </c>
      <c s="35" t="s">
        <v>5</v>
      </c>
      <c s="6" t="s">
        <v>868</v>
      </c>
      <c s="36" t="s">
        <v>85</v>
      </c>
      <c s="37">
        <v>1</v>
      </c>
      <c s="36">
        <v>0</v>
      </c>
      <c s="36">
        <f>ROUND(G932*H932,6)</f>
      </c>
      <c r="L932" s="38">
        <v>0</v>
      </c>
      <c s="32">
        <f>ROUND(ROUND(L932,2)*ROUND(G932,3),2)</f>
      </c>
      <c s="36" t="s">
        <v>350</v>
      </c>
      <c>
        <f>(M932*21)/100</f>
      </c>
      <c t="s">
        <v>27</v>
      </c>
    </row>
    <row r="933" spans="1:5" ht="12.75">
      <c r="A933" s="35" t="s">
        <v>58</v>
      </c>
      <c r="E933" s="39" t="s">
        <v>5</v>
      </c>
    </row>
    <row r="934" spans="1:5" ht="12.75">
      <c r="A934" s="35" t="s">
        <v>59</v>
      </c>
      <c r="E934" s="40" t="s">
        <v>5</v>
      </c>
    </row>
    <row r="935" spans="1:5" ht="102">
      <c r="A935" t="s">
        <v>60</v>
      </c>
      <c r="E935" s="39" t="s">
        <v>869</v>
      </c>
    </row>
    <row r="936" spans="1:16" ht="25.5">
      <c r="A936" t="s">
        <v>52</v>
      </c>
      <c s="34" t="s">
        <v>96</v>
      </c>
      <c s="34" t="s">
        <v>870</v>
      </c>
      <c s="35" t="s">
        <v>5</v>
      </c>
      <c s="6" t="s">
        <v>871</v>
      </c>
      <c s="36" t="s">
        <v>85</v>
      </c>
      <c s="37">
        <v>1</v>
      </c>
      <c s="36">
        <v>0</v>
      </c>
      <c s="36">
        <f>ROUND(G936*H936,6)</f>
      </c>
      <c r="L936" s="38">
        <v>0</v>
      </c>
      <c s="32">
        <f>ROUND(ROUND(L936,2)*ROUND(G936,3),2)</f>
      </c>
      <c s="36" t="s">
        <v>350</v>
      </c>
      <c>
        <f>(M936*21)/100</f>
      </c>
      <c t="s">
        <v>27</v>
      </c>
    </row>
    <row r="937" spans="1:5" ht="12.75">
      <c r="A937" s="35" t="s">
        <v>58</v>
      </c>
      <c r="E937" s="39" t="s">
        <v>5</v>
      </c>
    </row>
    <row r="938" spans="1:5" ht="12.75">
      <c r="A938" s="35" t="s">
        <v>59</v>
      </c>
      <c r="E938" s="40" t="s">
        <v>5</v>
      </c>
    </row>
    <row r="939" spans="1:5" ht="114.75">
      <c r="A939" t="s">
        <v>60</v>
      </c>
      <c r="E939" s="39" t="s">
        <v>502</v>
      </c>
    </row>
    <row r="940" spans="1:16" ht="12.75">
      <c r="A940" t="s">
        <v>52</v>
      </c>
      <c s="34" t="s">
        <v>181</v>
      </c>
      <c s="34" t="s">
        <v>872</v>
      </c>
      <c s="35" t="s">
        <v>5</v>
      </c>
      <c s="6" t="s">
        <v>873</v>
      </c>
      <c s="36" t="s">
        <v>85</v>
      </c>
      <c s="37">
        <v>1</v>
      </c>
      <c s="36">
        <v>0</v>
      </c>
      <c s="36">
        <f>ROUND(G940*H940,6)</f>
      </c>
      <c r="L940" s="38">
        <v>0</v>
      </c>
      <c s="32">
        <f>ROUND(ROUND(L940,2)*ROUND(G940,3),2)</f>
      </c>
      <c s="36" t="s">
        <v>350</v>
      </c>
      <c>
        <f>(M940*21)/100</f>
      </c>
      <c t="s">
        <v>27</v>
      </c>
    </row>
    <row r="941" spans="1:5" ht="12.75">
      <c r="A941" s="35" t="s">
        <v>58</v>
      </c>
      <c r="E941" s="39" t="s">
        <v>5</v>
      </c>
    </row>
    <row r="942" spans="1:5" ht="12.75">
      <c r="A942" s="35" t="s">
        <v>59</v>
      </c>
      <c r="E942" s="40" t="s">
        <v>5</v>
      </c>
    </row>
    <row r="943" spans="1:5" ht="114.75">
      <c r="A943" t="s">
        <v>60</v>
      </c>
      <c r="E943" s="39" t="s">
        <v>502</v>
      </c>
    </row>
    <row r="944" spans="1:16" ht="12.75">
      <c r="A944" t="s">
        <v>52</v>
      </c>
      <c s="34" t="s">
        <v>159</v>
      </c>
      <c s="34" t="s">
        <v>874</v>
      </c>
      <c s="35" t="s">
        <v>5</v>
      </c>
      <c s="6" t="s">
        <v>875</v>
      </c>
      <c s="36" t="s">
        <v>85</v>
      </c>
      <c s="37">
        <v>1</v>
      </c>
      <c s="36">
        <v>0</v>
      </c>
      <c s="36">
        <f>ROUND(G944*H944,6)</f>
      </c>
      <c r="L944" s="38">
        <v>0</v>
      </c>
      <c s="32">
        <f>ROUND(ROUND(L944,2)*ROUND(G944,3),2)</f>
      </c>
      <c s="36" t="s">
        <v>350</v>
      </c>
      <c>
        <f>(M944*21)/100</f>
      </c>
      <c t="s">
        <v>27</v>
      </c>
    </row>
    <row r="945" spans="1:5" ht="12.75">
      <c r="A945" s="35" t="s">
        <v>58</v>
      </c>
      <c r="E945" s="39" t="s">
        <v>5</v>
      </c>
    </row>
    <row r="946" spans="1:5" ht="12.75">
      <c r="A946" s="35" t="s">
        <v>59</v>
      </c>
      <c r="E946" s="40" t="s">
        <v>5</v>
      </c>
    </row>
    <row r="947" spans="1:5" ht="76.5">
      <c r="A947" t="s">
        <v>60</v>
      </c>
      <c r="E947" s="39" t="s">
        <v>876</v>
      </c>
    </row>
    <row r="948" spans="1:13" ht="12.75">
      <c r="A948" t="s">
        <v>49</v>
      </c>
      <c r="C948" s="31" t="s">
        <v>367</v>
      </c>
      <c r="E948" s="33" t="s">
        <v>592</v>
      </c>
      <c r="J948" s="32">
        <f>0</f>
      </c>
      <c s="32">
        <f>0</f>
      </c>
      <c s="32">
        <f>0+L949+L953+L957+L961+L965+L969+L973</f>
      </c>
      <c s="32">
        <f>0+M949+M953+M957+M961+M965+M969+M973</f>
      </c>
    </row>
    <row r="949" spans="1:16" ht="38.25">
      <c r="A949" t="s">
        <v>52</v>
      </c>
      <c s="34" t="s">
        <v>186</v>
      </c>
      <c s="34" t="s">
        <v>593</v>
      </c>
      <c s="35" t="s">
        <v>594</v>
      </c>
      <c s="6" t="s">
        <v>595</v>
      </c>
      <c s="36" t="s">
        <v>373</v>
      </c>
      <c s="37">
        <v>2</v>
      </c>
      <c s="36">
        <v>0</v>
      </c>
      <c s="36">
        <f>ROUND(G949*H949,6)</f>
      </c>
      <c r="L949" s="38">
        <v>0</v>
      </c>
      <c s="32">
        <f>ROUND(ROUND(L949,2)*ROUND(G949,3),2)</f>
      </c>
      <c s="36" t="s">
        <v>350</v>
      </c>
      <c>
        <f>(M949*21)/100</f>
      </c>
      <c t="s">
        <v>27</v>
      </c>
    </row>
    <row r="950" spans="1:5" ht="12.75">
      <c r="A950" s="35" t="s">
        <v>58</v>
      </c>
      <c r="E950" s="39" t="s">
        <v>374</v>
      </c>
    </row>
    <row r="951" spans="1:5" ht="12.75">
      <c r="A951" s="35" t="s">
        <v>59</v>
      </c>
      <c r="E951" s="40" t="s">
        <v>5</v>
      </c>
    </row>
    <row r="952" spans="1:5" ht="165.75">
      <c r="A952" t="s">
        <v>60</v>
      </c>
      <c r="E952" s="39" t="s">
        <v>524</v>
      </c>
    </row>
    <row r="953" spans="1:16" ht="25.5">
      <c r="A953" t="s">
        <v>52</v>
      </c>
      <c s="34" t="s">
        <v>189</v>
      </c>
      <c s="34" t="s">
        <v>596</v>
      </c>
      <c s="35" t="s">
        <v>597</v>
      </c>
      <c s="6" t="s">
        <v>598</v>
      </c>
      <c s="36" t="s">
        <v>373</v>
      </c>
      <c s="37">
        <v>0.5</v>
      </c>
      <c s="36">
        <v>0</v>
      </c>
      <c s="36">
        <f>ROUND(G953*H953,6)</f>
      </c>
      <c r="L953" s="38">
        <v>0</v>
      </c>
      <c s="32">
        <f>ROUND(ROUND(L953,2)*ROUND(G953,3),2)</f>
      </c>
      <c s="36" t="s">
        <v>350</v>
      </c>
      <c>
        <f>(M953*21)/100</f>
      </c>
      <c t="s">
        <v>27</v>
      </c>
    </row>
    <row r="954" spans="1:5" ht="12.75">
      <c r="A954" s="35" t="s">
        <v>58</v>
      </c>
      <c r="E954" s="39" t="s">
        <v>374</v>
      </c>
    </row>
    <row r="955" spans="1:5" ht="12.75">
      <c r="A955" s="35" t="s">
        <v>59</v>
      </c>
      <c r="E955" s="40" t="s">
        <v>5</v>
      </c>
    </row>
    <row r="956" spans="1:5" ht="165.75">
      <c r="A956" t="s">
        <v>60</v>
      </c>
      <c r="E956" s="39" t="s">
        <v>524</v>
      </c>
    </row>
    <row r="957" spans="1:16" ht="38.25">
      <c r="A957" t="s">
        <v>52</v>
      </c>
      <c s="34" t="s">
        <v>193</v>
      </c>
      <c s="34" t="s">
        <v>525</v>
      </c>
      <c s="35" t="s">
        <v>526</v>
      </c>
      <c s="6" t="s">
        <v>527</v>
      </c>
      <c s="36" t="s">
        <v>373</v>
      </c>
      <c s="37">
        <v>0.1</v>
      </c>
      <c s="36">
        <v>0</v>
      </c>
      <c s="36">
        <f>ROUND(G957*H957,6)</f>
      </c>
      <c r="L957" s="38">
        <v>0</v>
      </c>
      <c s="32">
        <f>ROUND(ROUND(L957,2)*ROUND(G957,3),2)</f>
      </c>
      <c s="36" t="s">
        <v>350</v>
      </c>
      <c>
        <f>(M957*21)/100</f>
      </c>
      <c t="s">
        <v>27</v>
      </c>
    </row>
    <row r="958" spans="1:5" ht="25.5">
      <c r="A958" s="35" t="s">
        <v>58</v>
      </c>
      <c r="E958" s="39" t="s">
        <v>528</v>
      </c>
    </row>
    <row r="959" spans="1:5" ht="12.75">
      <c r="A959" s="35" t="s">
        <v>59</v>
      </c>
      <c r="E959" s="40" t="s">
        <v>5</v>
      </c>
    </row>
    <row r="960" spans="1:5" ht="165.75">
      <c r="A960" t="s">
        <v>60</v>
      </c>
      <c r="E960" s="39" t="s">
        <v>524</v>
      </c>
    </row>
    <row r="961" spans="1:16" ht="38.25">
      <c r="A961" t="s">
        <v>52</v>
      </c>
      <c s="34" t="s">
        <v>196</v>
      </c>
      <c s="34" t="s">
        <v>599</v>
      </c>
      <c s="35" t="s">
        <v>600</v>
      </c>
      <c s="6" t="s">
        <v>601</v>
      </c>
      <c s="36" t="s">
        <v>373</v>
      </c>
      <c s="37">
        <v>0.05</v>
      </c>
      <c s="36">
        <v>0</v>
      </c>
      <c s="36">
        <f>ROUND(G961*H961,6)</f>
      </c>
      <c r="L961" s="38">
        <v>0</v>
      </c>
      <c s="32">
        <f>ROUND(ROUND(L961,2)*ROUND(G961,3),2)</f>
      </c>
      <c s="36" t="s">
        <v>350</v>
      </c>
      <c>
        <f>(M961*21)/100</f>
      </c>
      <c t="s">
        <v>27</v>
      </c>
    </row>
    <row r="962" spans="1:5" ht="25.5">
      <c r="A962" s="35" t="s">
        <v>58</v>
      </c>
      <c r="E962" s="39" t="s">
        <v>602</v>
      </c>
    </row>
    <row r="963" spans="1:5" ht="12.75">
      <c r="A963" s="35" t="s">
        <v>59</v>
      </c>
      <c r="E963" s="40" t="s">
        <v>5</v>
      </c>
    </row>
    <row r="964" spans="1:5" ht="165.75">
      <c r="A964" t="s">
        <v>60</v>
      </c>
      <c r="E964" s="39" t="s">
        <v>524</v>
      </c>
    </row>
    <row r="965" spans="1:16" ht="25.5">
      <c r="A965" t="s">
        <v>52</v>
      </c>
      <c s="34" t="s">
        <v>200</v>
      </c>
      <c s="34" t="s">
        <v>389</v>
      </c>
      <c s="35" t="s">
        <v>390</v>
      </c>
      <c s="6" t="s">
        <v>391</v>
      </c>
      <c s="36" t="s">
        <v>373</v>
      </c>
      <c s="37">
        <v>0.05</v>
      </c>
      <c s="36">
        <v>0</v>
      </c>
      <c s="36">
        <f>ROUND(G965*H965,6)</f>
      </c>
      <c r="L965" s="38">
        <v>0</v>
      </c>
      <c s="32">
        <f>ROUND(ROUND(L965,2)*ROUND(G965,3),2)</f>
      </c>
      <c s="36" t="s">
        <v>350</v>
      </c>
      <c>
        <f>(M965*21)/100</f>
      </c>
      <c t="s">
        <v>27</v>
      </c>
    </row>
    <row r="966" spans="1:5" ht="12.75">
      <c r="A966" s="35" t="s">
        <v>58</v>
      </c>
      <c r="E966" s="39" t="s">
        <v>374</v>
      </c>
    </row>
    <row r="967" spans="1:5" ht="12.75">
      <c r="A967" s="35" t="s">
        <v>59</v>
      </c>
      <c r="E967" s="40" t="s">
        <v>5</v>
      </c>
    </row>
    <row r="968" spans="1:5" ht="165.75">
      <c r="A968" t="s">
        <v>60</v>
      </c>
      <c r="E968" s="39" t="s">
        <v>524</v>
      </c>
    </row>
    <row r="969" spans="1:16" ht="25.5">
      <c r="A969" t="s">
        <v>52</v>
      </c>
      <c s="34" t="s">
        <v>203</v>
      </c>
      <c s="34" t="s">
        <v>393</v>
      </c>
      <c s="35" t="s">
        <v>394</v>
      </c>
      <c s="6" t="s">
        <v>395</v>
      </c>
      <c s="36" t="s">
        <v>373</v>
      </c>
      <c s="37">
        <v>0.05</v>
      </c>
      <c s="36">
        <v>0</v>
      </c>
      <c s="36">
        <f>ROUND(G969*H969,6)</f>
      </c>
      <c r="L969" s="38">
        <v>0</v>
      </c>
      <c s="32">
        <f>ROUND(ROUND(L969,2)*ROUND(G969,3),2)</f>
      </c>
      <c s="36" t="s">
        <v>350</v>
      </c>
      <c>
        <f>(M969*21)/100</f>
      </c>
      <c t="s">
        <v>27</v>
      </c>
    </row>
    <row r="970" spans="1:5" ht="12.75">
      <c r="A970" s="35" t="s">
        <v>58</v>
      </c>
      <c r="E970" s="39" t="s">
        <v>374</v>
      </c>
    </row>
    <row r="971" spans="1:5" ht="12.75">
      <c r="A971" s="35" t="s">
        <v>59</v>
      </c>
      <c r="E971" s="40" t="s">
        <v>5</v>
      </c>
    </row>
    <row r="972" spans="1:5" ht="165.75">
      <c r="A972" t="s">
        <v>60</v>
      </c>
      <c r="E972" s="39" t="s">
        <v>524</v>
      </c>
    </row>
    <row r="973" spans="1:16" ht="25.5">
      <c r="A973" t="s">
        <v>52</v>
      </c>
      <c s="34" t="s">
        <v>207</v>
      </c>
      <c s="34" t="s">
        <v>397</v>
      </c>
      <c s="35" t="s">
        <v>398</v>
      </c>
      <c s="6" t="s">
        <v>399</v>
      </c>
      <c s="36" t="s">
        <v>373</v>
      </c>
      <c s="37">
        <v>0.05</v>
      </c>
      <c s="36">
        <v>0</v>
      </c>
      <c s="36">
        <f>ROUND(G973*H973,6)</f>
      </c>
      <c r="L973" s="38">
        <v>0</v>
      </c>
      <c s="32">
        <f>ROUND(ROUND(L973,2)*ROUND(G973,3),2)</f>
      </c>
      <c s="36" t="s">
        <v>350</v>
      </c>
      <c>
        <f>(M973*21)/100</f>
      </c>
      <c t="s">
        <v>27</v>
      </c>
    </row>
    <row r="974" spans="1:5" ht="12.75">
      <c r="A974" s="35" t="s">
        <v>58</v>
      </c>
      <c r="E974" s="39" t="s">
        <v>374</v>
      </c>
    </row>
    <row r="975" spans="1:5" ht="12.75">
      <c r="A975" s="35" t="s">
        <v>59</v>
      </c>
      <c r="E975" s="40" t="s">
        <v>5</v>
      </c>
    </row>
    <row r="976" spans="1:5" ht="165.75">
      <c r="A976" t="s">
        <v>60</v>
      </c>
      <c r="E976" s="39" t="s">
        <v>524</v>
      </c>
    </row>
    <row r="977" spans="1:13" ht="12.75">
      <c r="A977" t="s">
        <v>46</v>
      </c>
      <c r="C977" s="31" t="s">
        <v>877</v>
      </c>
      <c r="E977" s="33" t="s">
        <v>878</v>
      </c>
      <c r="J977" s="32">
        <f>0+J978+J979+J1096</f>
      </c>
      <c s="32">
        <f>0+K978+K979+K1096</f>
      </c>
      <c s="32">
        <f>0+L978+L979+L1096</f>
      </c>
      <c s="32">
        <f>0+M978+M979+M1096</f>
      </c>
    </row>
    <row r="978" spans="1:13" ht="12.75">
      <c r="A978" t="s">
        <v>49</v>
      </c>
      <c r="C978" s="31" t="s">
        <v>605</v>
      </c>
      <c r="E978" s="33" t="s">
        <v>606</v>
      </c>
      <c r="J978" s="32">
        <f>0</f>
      </c>
      <c s="32">
        <f>0</f>
      </c>
      <c s="32">
        <f>0</f>
      </c>
      <c s="32">
        <f>0</f>
      </c>
    </row>
    <row r="979" spans="1:13" ht="12.75">
      <c r="A979" t="s">
        <v>49</v>
      </c>
      <c r="C979" s="31" t="s">
        <v>75</v>
      </c>
      <c r="E979" s="33" t="s">
        <v>76</v>
      </c>
      <c r="J979" s="32">
        <f>0</f>
      </c>
      <c s="32">
        <f>0</f>
      </c>
      <c s="32">
        <f>0+L980+L984+L988+L992+L996+L1000+L1004+L1008+L1012+L1016+L1020+L1024+L1028+L1032+L1036+L1040+L1044+L1048+L1052+L1056+L1060+L1064+L1068+L1072+L1076+L1080+L1084+L1088+L1092</f>
      </c>
      <c s="32">
        <f>0+M980+M984+M988+M992+M996+M1000+M1004+M1008+M1012+M1016+M1020+M1024+M1028+M1032+M1036+M1040+M1044+M1048+M1052+M1056+M1060+M1064+M1068+M1072+M1076+M1080+M1084+M1088+M1092</f>
      </c>
    </row>
    <row r="980" spans="1:16" ht="12.75">
      <c r="A980" t="s">
        <v>52</v>
      </c>
      <c s="34" t="s">
        <v>53</v>
      </c>
      <c s="34" t="s">
        <v>97</v>
      </c>
      <c s="35" t="s">
        <v>5</v>
      </c>
      <c s="6" t="s">
        <v>98</v>
      </c>
      <c s="36" t="s">
        <v>80</v>
      </c>
      <c s="37">
        <v>10</v>
      </c>
      <c s="36">
        <v>0</v>
      </c>
      <c s="36">
        <f>ROUND(G980*H980,6)</f>
      </c>
      <c r="L980" s="38">
        <v>0</v>
      </c>
      <c s="32">
        <f>ROUND(ROUND(L980,2)*ROUND(G980,3),2)</f>
      </c>
      <c s="36" t="s">
        <v>350</v>
      </c>
      <c>
        <f>(M980*21)/100</f>
      </c>
      <c t="s">
        <v>27</v>
      </c>
    </row>
    <row r="981" spans="1:5" ht="12.75">
      <c r="A981" s="35" t="s">
        <v>58</v>
      </c>
      <c r="E981" s="39" t="s">
        <v>5</v>
      </c>
    </row>
    <row r="982" spans="1:5" ht="12.75">
      <c r="A982" s="35" t="s">
        <v>59</v>
      </c>
      <c r="E982" s="40" t="s">
        <v>5</v>
      </c>
    </row>
    <row r="983" spans="1:5" ht="89.25">
      <c r="A983" t="s">
        <v>60</v>
      </c>
      <c r="E983" s="39" t="s">
        <v>836</v>
      </c>
    </row>
    <row r="984" spans="1:16" ht="12.75">
      <c r="A984" t="s">
        <v>52</v>
      </c>
      <c s="34" t="s">
        <v>27</v>
      </c>
      <c s="34" t="s">
        <v>632</v>
      </c>
      <c s="35" t="s">
        <v>5</v>
      </c>
      <c s="6" t="s">
        <v>633</v>
      </c>
      <c s="36" t="s">
        <v>85</v>
      </c>
      <c s="37">
        <v>2</v>
      </c>
      <c s="36">
        <v>0</v>
      </c>
      <c s="36">
        <f>ROUND(G984*H984,6)</f>
      </c>
      <c r="L984" s="38">
        <v>0</v>
      </c>
      <c s="32">
        <f>ROUND(ROUND(L984,2)*ROUND(G984,3),2)</f>
      </c>
      <c s="36" t="s">
        <v>350</v>
      </c>
      <c>
        <f>(M984*21)/100</f>
      </c>
      <c t="s">
        <v>27</v>
      </c>
    </row>
    <row r="985" spans="1:5" ht="12.75">
      <c r="A985" s="35" t="s">
        <v>58</v>
      </c>
      <c r="E985" s="39" t="s">
        <v>5</v>
      </c>
    </row>
    <row r="986" spans="1:5" ht="12.75">
      <c r="A986" s="35" t="s">
        <v>59</v>
      </c>
      <c r="E986" s="40" t="s">
        <v>5</v>
      </c>
    </row>
    <row r="987" spans="1:5" ht="114.75">
      <c r="A987" t="s">
        <v>60</v>
      </c>
      <c r="E987" s="39" t="s">
        <v>502</v>
      </c>
    </row>
    <row r="988" spans="1:16" ht="12.75">
      <c r="A988" t="s">
        <v>52</v>
      </c>
      <c s="34" t="s">
        <v>26</v>
      </c>
      <c s="34" t="s">
        <v>635</v>
      </c>
      <c s="35" t="s">
        <v>5</v>
      </c>
      <c s="6" t="s">
        <v>636</v>
      </c>
      <c s="36" t="s">
        <v>85</v>
      </c>
      <c s="37">
        <v>4</v>
      </c>
      <c s="36">
        <v>0</v>
      </c>
      <c s="36">
        <f>ROUND(G988*H988,6)</f>
      </c>
      <c r="L988" s="38">
        <v>0</v>
      </c>
      <c s="32">
        <f>ROUND(ROUND(L988,2)*ROUND(G988,3),2)</f>
      </c>
      <c s="36" t="s">
        <v>350</v>
      </c>
      <c>
        <f>(M988*21)/100</f>
      </c>
      <c t="s">
        <v>27</v>
      </c>
    </row>
    <row r="989" spans="1:5" ht="12.75">
      <c r="A989" s="35" t="s">
        <v>58</v>
      </c>
      <c r="E989" s="39" t="s">
        <v>5</v>
      </c>
    </row>
    <row r="990" spans="1:5" ht="12.75">
      <c r="A990" s="35" t="s">
        <v>59</v>
      </c>
      <c r="E990" s="40" t="s">
        <v>5</v>
      </c>
    </row>
    <row r="991" spans="1:5" ht="140.25">
      <c r="A991" t="s">
        <v>60</v>
      </c>
      <c r="E991" s="39" t="s">
        <v>505</v>
      </c>
    </row>
    <row r="992" spans="1:16" ht="12.75">
      <c r="A992" t="s">
        <v>52</v>
      </c>
      <c s="34" t="s">
        <v>70</v>
      </c>
      <c s="34" t="s">
        <v>879</v>
      </c>
      <c s="35" t="s">
        <v>5</v>
      </c>
      <c s="6" t="s">
        <v>880</v>
      </c>
      <c s="36" t="s">
        <v>85</v>
      </c>
      <c s="37">
        <v>4</v>
      </c>
      <c s="36">
        <v>0</v>
      </c>
      <c s="36">
        <f>ROUND(G992*H992,6)</f>
      </c>
      <c r="L992" s="38">
        <v>0</v>
      </c>
      <c s="32">
        <f>ROUND(ROUND(L992,2)*ROUND(G992,3),2)</f>
      </c>
      <c s="36" t="s">
        <v>350</v>
      </c>
      <c>
        <f>(M992*21)/100</f>
      </c>
      <c t="s">
        <v>27</v>
      </c>
    </row>
    <row r="993" spans="1:5" ht="12.75">
      <c r="A993" s="35" t="s">
        <v>58</v>
      </c>
      <c r="E993" s="39" t="s">
        <v>5</v>
      </c>
    </row>
    <row r="994" spans="1:5" ht="12.75">
      <c r="A994" s="35" t="s">
        <v>59</v>
      </c>
      <c r="E994" s="40" t="s">
        <v>5</v>
      </c>
    </row>
    <row r="995" spans="1:5" ht="165.75">
      <c r="A995" t="s">
        <v>60</v>
      </c>
      <c r="E995" s="39" t="s">
        <v>556</v>
      </c>
    </row>
    <row r="996" spans="1:16" ht="12.75">
      <c r="A996" t="s">
        <v>52</v>
      </c>
      <c s="34" t="s">
        <v>110</v>
      </c>
      <c s="34" t="s">
        <v>881</v>
      </c>
      <c s="35" t="s">
        <v>5</v>
      </c>
      <c s="6" t="s">
        <v>882</v>
      </c>
      <c s="36" t="s">
        <v>85</v>
      </c>
      <c s="37">
        <v>2</v>
      </c>
      <c s="36">
        <v>0</v>
      </c>
      <c s="36">
        <f>ROUND(G996*H996,6)</f>
      </c>
      <c r="L996" s="38">
        <v>0</v>
      </c>
      <c s="32">
        <f>ROUND(ROUND(L996,2)*ROUND(G996,3),2)</f>
      </c>
      <c s="36" t="s">
        <v>350</v>
      </c>
      <c>
        <f>(M996*21)/100</f>
      </c>
      <c t="s">
        <v>27</v>
      </c>
    </row>
    <row r="997" spans="1:5" ht="12.75">
      <c r="A997" s="35" t="s">
        <v>58</v>
      </c>
      <c r="E997" s="39" t="s">
        <v>5</v>
      </c>
    </row>
    <row r="998" spans="1:5" ht="12.75">
      <c r="A998" s="35" t="s">
        <v>59</v>
      </c>
      <c r="E998" s="40" t="s">
        <v>5</v>
      </c>
    </row>
    <row r="999" spans="1:5" ht="178.5">
      <c r="A999" t="s">
        <v>60</v>
      </c>
      <c r="E999" s="39" t="s">
        <v>883</v>
      </c>
    </row>
    <row r="1000" spans="1:16" ht="12.75">
      <c r="A1000" t="s">
        <v>52</v>
      </c>
      <c s="34" t="s">
        <v>115</v>
      </c>
      <c s="34" t="s">
        <v>884</v>
      </c>
      <c s="35" t="s">
        <v>5</v>
      </c>
      <c s="6" t="s">
        <v>885</v>
      </c>
      <c s="36" t="s">
        <v>85</v>
      </c>
      <c s="37">
        <v>2</v>
      </c>
      <c s="36">
        <v>0</v>
      </c>
      <c s="36">
        <f>ROUND(G1000*H1000,6)</f>
      </c>
      <c r="L1000" s="38">
        <v>0</v>
      </c>
      <c s="32">
        <f>ROUND(ROUND(L1000,2)*ROUND(G1000,3),2)</f>
      </c>
      <c s="36" t="s">
        <v>350</v>
      </c>
      <c>
        <f>(M1000*21)/100</f>
      </c>
      <c t="s">
        <v>27</v>
      </c>
    </row>
    <row r="1001" spans="1:5" ht="12.75">
      <c r="A1001" s="35" t="s">
        <v>58</v>
      </c>
      <c r="E1001" s="39" t="s">
        <v>5</v>
      </c>
    </row>
    <row r="1002" spans="1:5" ht="12.75">
      <c r="A1002" s="35" t="s">
        <v>59</v>
      </c>
      <c r="E1002" s="40" t="s">
        <v>5</v>
      </c>
    </row>
    <row r="1003" spans="1:5" ht="127.5">
      <c r="A1003" t="s">
        <v>60</v>
      </c>
      <c r="E1003" s="39" t="s">
        <v>769</v>
      </c>
    </row>
    <row r="1004" spans="1:16" ht="12.75">
      <c r="A1004" t="s">
        <v>52</v>
      </c>
      <c s="34" t="s">
        <v>75</v>
      </c>
      <c s="34" t="s">
        <v>886</v>
      </c>
      <c s="35" t="s">
        <v>5</v>
      </c>
      <c s="6" t="s">
        <v>887</v>
      </c>
      <c s="36" t="s">
        <v>85</v>
      </c>
      <c s="37">
        <v>1</v>
      </c>
      <c s="36">
        <v>0</v>
      </c>
      <c s="36">
        <f>ROUND(G1004*H1004,6)</f>
      </c>
      <c r="L1004" s="38">
        <v>0</v>
      </c>
      <c s="32">
        <f>ROUND(ROUND(L1004,2)*ROUND(G1004,3),2)</f>
      </c>
      <c s="36" t="s">
        <v>350</v>
      </c>
      <c>
        <f>(M1004*21)/100</f>
      </c>
      <c t="s">
        <v>27</v>
      </c>
    </row>
    <row r="1005" spans="1:5" ht="12.75">
      <c r="A1005" s="35" t="s">
        <v>58</v>
      </c>
      <c r="E1005" s="39" t="s">
        <v>5</v>
      </c>
    </row>
    <row r="1006" spans="1:5" ht="12.75">
      <c r="A1006" s="35" t="s">
        <v>59</v>
      </c>
      <c r="E1006" s="40" t="s">
        <v>5</v>
      </c>
    </row>
    <row r="1007" spans="1:5" ht="153">
      <c r="A1007" t="s">
        <v>60</v>
      </c>
      <c r="E1007" s="39" t="s">
        <v>650</v>
      </c>
    </row>
    <row r="1008" spans="1:16" ht="12.75">
      <c r="A1008" t="s">
        <v>52</v>
      </c>
      <c s="34" t="s">
        <v>122</v>
      </c>
      <c s="34" t="s">
        <v>888</v>
      </c>
      <c s="35" t="s">
        <v>5</v>
      </c>
      <c s="6" t="s">
        <v>889</v>
      </c>
      <c s="36" t="s">
        <v>85</v>
      </c>
      <c s="37">
        <v>2</v>
      </c>
      <c s="36">
        <v>0</v>
      </c>
      <c s="36">
        <f>ROUND(G1008*H1008,6)</f>
      </c>
      <c r="L1008" s="38">
        <v>0</v>
      </c>
      <c s="32">
        <f>ROUND(ROUND(L1008,2)*ROUND(G1008,3),2)</f>
      </c>
      <c s="36" t="s">
        <v>350</v>
      </c>
      <c>
        <f>(M1008*21)/100</f>
      </c>
      <c t="s">
        <v>27</v>
      </c>
    </row>
    <row r="1009" spans="1:5" ht="12.75">
      <c r="A1009" s="35" t="s">
        <v>58</v>
      </c>
      <c r="E1009" s="39" t="s">
        <v>5</v>
      </c>
    </row>
    <row r="1010" spans="1:5" ht="12.75">
      <c r="A1010" s="35" t="s">
        <v>59</v>
      </c>
      <c r="E1010" s="40" t="s">
        <v>5</v>
      </c>
    </row>
    <row r="1011" spans="1:5" ht="178.5">
      <c r="A1011" t="s">
        <v>60</v>
      </c>
      <c r="E1011" s="39" t="s">
        <v>883</v>
      </c>
    </row>
    <row r="1012" spans="1:16" ht="12.75">
      <c r="A1012" t="s">
        <v>52</v>
      </c>
      <c s="34" t="s">
        <v>126</v>
      </c>
      <c s="34" t="s">
        <v>890</v>
      </c>
      <c s="35" t="s">
        <v>5</v>
      </c>
      <c s="6" t="s">
        <v>891</v>
      </c>
      <c s="36" t="s">
        <v>85</v>
      </c>
      <c s="37">
        <v>2</v>
      </c>
      <c s="36">
        <v>0</v>
      </c>
      <c s="36">
        <f>ROUND(G1012*H1012,6)</f>
      </c>
      <c r="L1012" s="38">
        <v>0</v>
      </c>
      <c s="32">
        <f>ROUND(ROUND(L1012,2)*ROUND(G1012,3),2)</f>
      </c>
      <c s="36" t="s">
        <v>350</v>
      </c>
      <c>
        <f>(M1012*21)/100</f>
      </c>
      <c t="s">
        <v>27</v>
      </c>
    </row>
    <row r="1013" spans="1:5" ht="12.75">
      <c r="A1013" s="35" t="s">
        <v>58</v>
      </c>
      <c r="E1013" s="39" t="s">
        <v>5</v>
      </c>
    </row>
    <row r="1014" spans="1:5" ht="12.75">
      <c r="A1014" s="35" t="s">
        <v>59</v>
      </c>
      <c r="E1014" s="40" t="s">
        <v>5</v>
      </c>
    </row>
    <row r="1015" spans="1:5" ht="127.5">
      <c r="A1015" t="s">
        <v>60</v>
      </c>
      <c r="E1015" s="39" t="s">
        <v>769</v>
      </c>
    </row>
    <row r="1016" spans="1:16" ht="12.75">
      <c r="A1016" t="s">
        <v>52</v>
      </c>
      <c s="34" t="s">
        <v>130</v>
      </c>
      <c s="34" t="s">
        <v>892</v>
      </c>
      <c s="35" t="s">
        <v>5</v>
      </c>
      <c s="6" t="s">
        <v>893</v>
      </c>
      <c s="36" t="s">
        <v>85</v>
      </c>
      <c s="37">
        <v>1</v>
      </c>
      <c s="36">
        <v>0</v>
      </c>
      <c s="36">
        <f>ROUND(G1016*H1016,6)</f>
      </c>
      <c r="L1016" s="38">
        <v>0</v>
      </c>
      <c s="32">
        <f>ROUND(ROUND(L1016,2)*ROUND(G1016,3),2)</f>
      </c>
      <c s="36" t="s">
        <v>350</v>
      </c>
      <c>
        <f>(M1016*21)/100</f>
      </c>
      <c t="s">
        <v>27</v>
      </c>
    </row>
    <row r="1017" spans="1:5" ht="12.75">
      <c r="A1017" s="35" t="s">
        <v>58</v>
      </c>
      <c r="E1017" s="39" t="s">
        <v>5</v>
      </c>
    </row>
    <row r="1018" spans="1:5" ht="12.75">
      <c r="A1018" s="35" t="s">
        <v>59</v>
      </c>
      <c r="E1018" s="40" t="s">
        <v>5</v>
      </c>
    </row>
    <row r="1019" spans="1:5" ht="153">
      <c r="A1019" t="s">
        <v>60</v>
      </c>
      <c r="E1019" s="39" t="s">
        <v>650</v>
      </c>
    </row>
    <row r="1020" spans="1:16" ht="12.75">
      <c r="A1020" t="s">
        <v>52</v>
      </c>
      <c s="34" t="s">
        <v>147</v>
      </c>
      <c s="34" t="s">
        <v>894</v>
      </c>
      <c s="35" t="s">
        <v>5</v>
      </c>
      <c s="6" t="s">
        <v>895</v>
      </c>
      <c s="36" t="s">
        <v>85</v>
      </c>
      <c s="37">
        <v>2</v>
      </c>
      <c s="36">
        <v>0</v>
      </c>
      <c s="36">
        <f>ROUND(G1020*H1020,6)</f>
      </c>
      <c r="L1020" s="38">
        <v>0</v>
      </c>
      <c s="32">
        <f>ROUND(ROUND(L1020,2)*ROUND(G1020,3),2)</f>
      </c>
      <c s="36" t="s">
        <v>350</v>
      </c>
      <c>
        <f>(M1020*21)/100</f>
      </c>
      <c t="s">
        <v>27</v>
      </c>
    </row>
    <row r="1021" spans="1:5" ht="12.75">
      <c r="A1021" s="35" t="s">
        <v>58</v>
      </c>
      <c r="E1021" s="39" t="s">
        <v>5</v>
      </c>
    </row>
    <row r="1022" spans="1:5" ht="12.75">
      <c r="A1022" s="35" t="s">
        <v>59</v>
      </c>
      <c r="E1022" s="40" t="s">
        <v>5</v>
      </c>
    </row>
    <row r="1023" spans="1:5" ht="191.25">
      <c r="A1023" t="s">
        <v>60</v>
      </c>
      <c r="E1023" s="39" t="s">
        <v>628</v>
      </c>
    </row>
    <row r="1024" spans="1:16" ht="12.75">
      <c r="A1024" t="s">
        <v>52</v>
      </c>
      <c s="34" t="s">
        <v>151</v>
      </c>
      <c s="34" t="s">
        <v>896</v>
      </c>
      <c s="35" t="s">
        <v>5</v>
      </c>
      <c s="6" t="s">
        <v>897</v>
      </c>
      <c s="36" t="s">
        <v>85</v>
      </c>
      <c s="37">
        <v>4</v>
      </c>
      <c s="36">
        <v>0</v>
      </c>
      <c s="36">
        <f>ROUND(G1024*H1024,6)</f>
      </c>
      <c r="L1024" s="38">
        <v>0</v>
      </c>
      <c s="32">
        <f>ROUND(ROUND(L1024,2)*ROUND(G1024,3),2)</f>
      </c>
      <c s="36" t="s">
        <v>350</v>
      </c>
      <c>
        <f>(M1024*21)/100</f>
      </c>
      <c t="s">
        <v>27</v>
      </c>
    </row>
    <row r="1025" spans="1:5" ht="12.75">
      <c r="A1025" s="35" t="s">
        <v>58</v>
      </c>
      <c r="E1025" s="39" t="s">
        <v>5</v>
      </c>
    </row>
    <row r="1026" spans="1:5" ht="12.75">
      <c r="A1026" s="35" t="s">
        <v>59</v>
      </c>
      <c r="E1026" s="40" t="s">
        <v>5</v>
      </c>
    </row>
    <row r="1027" spans="1:5" ht="140.25">
      <c r="A1027" t="s">
        <v>60</v>
      </c>
      <c r="E1027" s="39" t="s">
        <v>505</v>
      </c>
    </row>
    <row r="1028" spans="1:16" ht="12.75">
      <c r="A1028" t="s">
        <v>52</v>
      </c>
      <c s="34" t="s">
        <v>155</v>
      </c>
      <c s="34" t="s">
        <v>898</v>
      </c>
      <c s="35" t="s">
        <v>5</v>
      </c>
      <c s="6" t="s">
        <v>899</v>
      </c>
      <c s="36" t="s">
        <v>85</v>
      </c>
      <c s="37">
        <v>4</v>
      </c>
      <c s="36">
        <v>0</v>
      </c>
      <c s="36">
        <f>ROUND(G1028*H1028,6)</f>
      </c>
      <c r="L1028" s="38">
        <v>0</v>
      </c>
      <c s="32">
        <f>ROUND(ROUND(L1028,2)*ROUND(G1028,3),2)</f>
      </c>
      <c s="36" t="s">
        <v>350</v>
      </c>
      <c>
        <f>(M1028*21)/100</f>
      </c>
      <c t="s">
        <v>27</v>
      </c>
    </row>
    <row r="1029" spans="1:5" ht="12.75">
      <c r="A1029" s="35" t="s">
        <v>58</v>
      </c>
      <c r="E1029" s="39" t="s">
        <v>5</v>
      </c>
    </row>
    <row r="1030" spans="1:5" ht="12.75">
      <c r="A1030" s="35" t="s">
        <v>59</v>
      </c>
      <c r="E1030" s="40" t="s">
        <v>5</v>
      </c>
    </row>
    <row r="1031" spans="1:5" ht="165.75">
      <c r="A1031" t="s">
        <v>60</v>
      </c>
      <c r="E1031" s="39" t="s">
        <v>556</v>
      </c>
    </row>
    <row r="1032" spans="1:16" ht="12.75">
      <c r="A1032" t="s">
        <v>52</v>
      </c>
      <c s="34" t="s">
        <v>77</v>
      </c>
      <c s="34" t="s">
        <v>900</v>
      </c>
      <c s="35" t="s">
        <v>5</v>
      </c>
      <c s="6" t="s">
        <v>901</v>
      </c>
      <c s="36" t="s">
        <v>85</v>
      </c>
      <c s="37">
        <v>2</v>
      </c>
      <c s="36">
        <v>0</v>
      </c>
      <c s="36">
        <f>ROUND(G1032*H1032,6)</f>
      </c>
      <c r="L1032" s="38">
        <v>0</v>
      </c>
      <c s="32">
        <f>ROUND(ROUND(L1032,2)*ROUND(G1032,3),2)</f>
      </c>
      <c s="36" t="s">
        <v>350</v>
      </c>
      <c>
        <f>(M1032*21)/100</f>
      </c>
      <c t="s">
        <v>27</v>
      </c>
    </row>
    <row r="1033" spans="1:5" ht="12.75">
      <c r="A1033" s="35" t="s">
        <v>58</v>
      </c>
      <c r="E1033" s="39" t="s">
        <v>5</v>
      </c>
    </row>
    <row r="1034" spans="1:5" ht="12.75">
      <c r="A1034" s="35" t="s">
        <v>59</v>
      </c>
      <c r="E1034" s="40" t="s">
        <v>5</v>
      </c>
    </row>
    <row r="1035" spans="1:5" ht="191.25">
      <c r="A1035" t="s">
        <v>60</v>
      </c>
      <c r="E1035" s="39" t="s">
        <v>628</v>
      </c>
    </row>
    <row r="1036" spans="1:16" ht="12.75">
      <c r="A1036" t="s">
        <v>52</v>
      </c>
      <c s="34" t="s">
        <v>82</v>
      </c>
      <c s="34" t="s">
        <v>902</v>
      </c>
      <c s="35" t="s">
        <v>5</v>
      </c>
      <c s="6" t="s">
        <v>903</v>
      </c>
      <c s="36" t="s">
        <v>85</v>
      </c>
      <c s="37">
        <v>2</v>
      </c>
      <c s="36">
        <v>0</v>
      </c>
      <c s="36">
        <f>ROUND(G1036*H1036,6)</f>
      </c>
      <c r="L1036" s="38">
        <v>0</v>
      </c>
      <c s="32">
        <f>ROUND(ROUND(L1036,2)*ROUND(G1036,3),2)</f>
      </c>
      <c s="36" t="s">
        <v>350</v>
      </c>
      <c>
        <f>(M1036*21)/100</f>
      </c>
      <c t="s">
        <v>27</v>
      </c>
    </row>
    <row r="1037" spans="1:5" ht="12.75">
      <c r="A1037" s="35" t="s">
        <v>58</v>
      </c>
      <c r="E1037" s="39" t="s">
        <v>5</v>
      </c>
    </row>
    <row r="1038" spans="1:5" ht="12.75">
      <c r="A1038" s="35" t="s">
        <v>59</v>
      </c>
      <c r="E1038" s="40" t="s">
        <v>5</v>
      </c>
    </row>
    <row r="1039" spans="1:5" ht="140.25">
      <c r="A1039" t="s">
        <v>60</v>
      </c>
      <c r="E1039" s="39" t="s">
        <v>625</v>
      </c>
    </row>
    <row r="1040" spans="1:16" ht="12.75">
      <c r="A1040" t="s">
        <v>52</v>
      </c>
      <c s="34" t="s">
        <v>87</v>
      </c>
      <c s="34" t="s">
        <v>904</v>
      </c>
      <c s="35" t="s">
        <v>5</v>
      </c>
      <c s="6" t="s">
        <v>905</v>
      </c>
      <c s="36" t="s">
        <v>85</v>
      </c>
      <c s="37">
        <v>2</v>
      </c>
      <c s="36">
        <v>0</v>
      </c>
      <c s="36">
        <f>ROUND(G1040*H1040,6)</f>
      </c>
      <c r="L1040" s="38">
        <v>0</v>
      </c>
      <c s="32">
        <f>ROUND(ROUND(L1040,2)*ROUND(G1040,3),2)</f>
      </c>
      <c s="36" t="s">
        <v>350</v>
      </c>
      <c>
        <f>(M1040*21)/100</f>
      </c>
      <c t="s">
        <v>27</v>
      </c>
    </row>
    <row r="1041" spans="1:5" ht="12.75">
      <c r="A1041" s="35" t="s">
        <v>58</v>
      </c>
      <c r="E1041" s="39" t="s">
        <v>5</v>
      </c>
    </row>
    <row r="1042" spans="1:5" ht="12.75">
      <c r="A1042" s="35" t="s">
        <v>59</v>
      </c>
      <c r="E1042" s="40" t="s">
        <v>5</v>
      </c>
    </row>
    <row r="1043" spans="1:5" ht="153">
      <c r="A1043" t="s">
        <v>60</v>
      </c>
      <c r="E1043" s="39" t="s">
        <v>650</v>
      </c>
    </row>
    <row r="1044" spans="1:16" ht="12.75">
      <c r="A1044" t="s">
        <v>52</v>
      </c>
      <c s="34" t="s">
        <v>91</v>
      </c>
      <c s="34" t="s">
        <v>906</v>
      </c>
      <c s="35" t="s">
        <v>5</v>
      </c>
      <c s="6" t="s">
        <v>907</v>
      </c>
      <c s="36" t="s">
        <v>85</v>
      </c>
      <c s="37">
        <v>1</v>
      </c>
      <c s="36">
        <v>0</v>
      </c>
      <c s="36">
        <f>ROUND(G1044*H1044,6)</f>
      </c>
      <c r="L1044" s="38">
        <v>0</v>
      </c>
      <c s="32">
        <f>ROUND(ROUND(L1044,2)*ROUND(G1044,3),2)</f>
      </c>
      <c s="36" t="s">
        <v>350</v>
      </c>
      <c>
        <f>(M1044*21)/100</f>
      </c>
      <c t="s">
        <v>27</v>
      </c>
    </row>
    <row r="1045" spans="1:5" ht="12.75">
      <c r="A1045" s="35" t="s">
        <v>58</v>
      </c>
      <c r="E1045" s="39" t="s">
        <v>5</v>
      </c>
    </row>
    <row r="1046" spans="1:5" ht="12.75">
      <c r="A1046" s="35" t="s">
        <v>59</v>
      </c>
      <c r="E1046" s="40" t="s">
        <v>5</v>
      </c>
    </row>
    <row r="1047" spans="1:5" ht="140.25">
      <c r="A1047" t="s">
        <v>60</v>
      </c>
      <c r="E1047" s="39" t="s">
        <v>625</v>
      </c>
    </row>
    <row r="1048" spans="1:16" ht="12.75">
      <c r="A1048" t="s">
        <v>52</v>
      </c>
      <c s="34" t="s">
        <v>96</v>
      </c>
      <c s="34" t="s">
        <v>908</v>
      </c>
      <c s="35" t="s">
        <v>5</v>
      </c>
      <c s="6" t="s">
        <v>909</v>
      </c>
      <c s="36" t="s">
        <v>85</v>
      </c>
      <c s="37">
        <v>2</v>
      </c>
      <c s="36">
        <v>0</v>
      </c>
      <c s="36">
        <f>ROUND(G1048*H1048,6)</f>
      </c>
      <c r="L1048" s="38">
        <v>0</v>
      </c>
      <c s="32">
        <f>ROUND(ROUND(L1048,2)*ROUND(G1048,3),2)</f>
      </c>
      <c s="36" t="s">
        <v>350</v>
      </c>
      <c>
        <f>(M1048*21)/100</f>
      </c>
      <c t="s">
        <v>27</v>
      </c>
    </row>
    <row r="1049" spans="1:5" ht="12.75">
      <c r="A1049" s="35" t="s">
        <v>58</v>
      </c>
      <c r="E1049" s="39" t="s">
        <v>5</v>
      </c>
    </row>
    <row r="1050" spans="1:5" ht="12.75">
      <c r="A1050" s="35" t="s">
        <v>59</v>
      </c>
      <c r="E1050" s="40" t="s">
        <v>5</v>
      </c>
    </row>
    <row r="1051" spans="1:5" ht="153">
      <c r="A1051" t="s">
        <v>60</v>
      </c>
      <c r="E1051" s="39" t="s">
        <v>650</v>
      </c>
    </row>
    <row r="1052" spans="1:16" ht="12.75">
      <c r="A1052" t="s">
        <v>52</v>
      </c>
      <c s="34" t="s">
        <v>181</v>
      </c>
      <c s="34" t="s">
        <v>910</v>
      </c>
      <c s="35" t="s">
        <v>5</v>
      </c>
      <c s="6" t="s">
        <v>911</v>
      </c>
      <c s="36" t="s">
        <v>85</v>
      </c>
      <c s="37">
        <v>2</v>
      </c>
      <c s="36">
        <v>0</v>
      </c>
      <c s="36">
        <f>ROUND(G1052*H1052,6)</f>
      </c>
      <c r="L1052" s="38">
        <v>0</v>
      </c>
      <c s="32">
        <f>ROUND(ROUND(L1052,2)*ROUND(G1052,3),2)</f>
      </c>
      <c s="36" t="s">
        <v>350</v>
      </c>
      <c>
        <f>(M1052*21)/100</f>
      </c>
      <c t="s">
        <v>27</v>
      </c>
    </row>
    <row r="1053" spans="1:5" ht="12.75">
      <c r="A1053" s="35" t="s">
        <v>58</v>
      </c>
      <c r="E1053" s="39" t="s">
        <v>5</v>
      </c>
    </row>
    <row r="1054" spans="1:5" ht="12.75">
      <c r="A1054" s="35" t="s">
        <v>59</v>
      </c>
      <c r="E1054" s="40" t="s">
        <v>5</v>
      </c>
    </row>
    <row r="1055" spans="1:5" ht="127.5">
      <c r="A1055" t="s">
        <v>60</v>
      </c>
      <c r="E1055" s="39" t="s">
        <v>912</v>
      </c>
    </row>
    <row r="1056" spans="1:16" ht="12.75">
      <c r="A1056" t="s">
        <v>52</v>
      </c>
      <c s="34" t="s">
        <v>186</v>
      </c>
      <c s="34" t="s">
        <v>913</v>
      </c>
      <c s="35" t="s">
        <v>5</v>
      </c>
      <c s="6" t="s">
        <v>914</v>
      </c>
      <c s="36" t="s">
        <v>85</v>
      </c>
      <c s="37">
        <v>2</v>
      </c>
      <c s="36">
        <v>0</v>
      </c>
      <c s="36">
        <f>ROUND(G1056*H1056,6)</f>
      </c>
      <c r="L1056" s="38">
        <v>0</v>
      </c>
      <c s="32">
        <f>ROUND(ROUND(L1056,2)*ROUND(G1056,3),2)</f>
      </c>
      <c s="36" t="s">
        <v>350</v>
      </c>
      <c>
        <f>(M1056*21)/100</f>
      </c>
      <c t="s">
        <v>27</v>
      </c>
    </row>
    <row r="1057" spans="1:5" ht="12.75">
      <c r="A1057" s="35" t="s">
        <v>58</v>
      </c>
      <c r="E1057" s="39" t="s">
        <v>5</v>
      </c>
    </row>
    <row r="1058" spans="1:5" ht="12.75">
      <c r="A1058" s="35" t="s">
        <v>59</v>
      </c>
      <c r="E1058" s="40" t="s">
        <v>5</v>
      </c>
    </row>
    <row r="1059" spans="1:5" ht="140.25">
      <c r="A1059" t="s">
        <v>60</v>
      </c>
      <c r="E1059" s="39" t="s">
        <v>625</v>
      </c>
    </row>
    <row r="1060" spans="1:16" ht="12.75">
      <c r="A1060" t="s">
        <v>52</v>
      </c>
      <c s="34" t="s">
        <v>189</v>
      </c>
      <c s="34" t="s">
        <v>915</v>
      </c>
      <c s="35" t="s">
        <v>5</v>
      </c>
      <c s="6" t="s">
        <v>916</v>
      </c>
      <c s="36" t="s">
        <v>85</v>
      </c>
      <c s="37">
        <v>2</v>
      </c>
      <c s="36">
        <v>0</v>
      </c>
      <c s="36">
        <f>ROUND(G1060*H1060,6)</f>
      </c>
      <c r="L1060" s="38">
        <v>0</v>
      </c>
      <c s="32">
        <f>ROUND(ROUND(L1060,2)*ROUND(G1060,3),2)</f>
      </c>
      <c s="36" t="s">
        <v>350</v>
      </c>
      <c>
        <f>(M1060*21)/100</f>
      </c>
      <c t="s">
        <v>27</v>
      </c>
    </row>
    <row r="1061" spans="1:5" ht="12.75">
      <c r="A1061" s="35" t="s">
        <v>58</v>
      </c>
      <c r="E1061" s="39" t="s">
        <v>5</v>
      </c>
    </row>
    <row r="1062" spans="1:5" ht="12.75">
      <c r="A1062" s="35" t="s">
        <v>59</v>
      </c>
      <c r="E1062" s="40" t="s">
        <v>5</v>
      </c>
    </row>
    <row r="1063" spans="1:5" ht="153">
      <c r="A1063" t="s">
        <v>60</v>
      </c>
      <c r="E1063" s="39" t="s">
        <v>650</v>
      </c>
    </row>
    <row r="1064" spans="1:16" ht="12.75">
      <c r="A1064" t="s">
        <v>52</v>
      </c>
      <c s="34" t="s">
        <v>193</v>
      </c>
      <c s="34" t="s">
        <v>917</v>
      </c>
      <c s="35" t="s">
        <v>5</v>
      </c>
      <c s="6" t="s">
        <v>918</v>
      </c>
      <c s="36" t="s">
        <v>80</v>
      </c>
      <c s="37">
        <v>45</v>
      </c>
      <c s="36">
        <v>0</v>
      </c>
      <c s="36">
        <f>ROUND(G1064*H1064,6)</f>
      </c>
      <c r="L1064" s="38">
        <v>0</v>
      </c>
      <c s="32">
        <f>ROUND(ROUND(L1064,2)*ROUND(G1064,3),2)</f>
      </c>
      <c s="36" t="s">
        <v>350</v>
      </c>
      <c>
        <f>(M1064*21)/100</f>
      </c>
      <c t="s">
        <v>27</v>
      </c>
    </row>
    <row r="1065" spans="1:5" ht="12.75">
      <c r="A1065" s="35" t="s">
        <v>58</v>
      </c>
      <c r="E1065" s="39" t="s">
        <v>5</v>
      </c>
    </row>
    <row r="1066" spans="1:5" ht="89.25">
      <c r="A1066" s="35" t="s">
        <v>59</v>
      </c>
      <c r="E1066" s="40" t="s">
        <v>919</v>
      </c>
    </row>
    <row r="1067" spans="1:5" ht="165.75">
      <c r="A1067" t="s">
        <v>60</v>
      </c>
      <c r="E1067" s="39" t="s">
        <v>920</v>
      </c>
    </row>
    <row r="1068" spans="1:16" ht="12.75">
      <c r="A1068" t="s">
        <v>52</v>
      </c>
      <c s="34" t="s">
        <v>196</v>
      </c>
      <c s="34" t="s">
        <v>921</v>
      </c>
      <c s="35" t="s">
        <v>5</v>
      </c>
      <c s="6" t="s">
        <v>922</v>
      </c>
      <c s="36" t="s">
        <v>80</v>
      </c>
      <c s="37">
        <v>45</v>
      </c>
      <c s="36">
        <v>0</v>
      </c>
      <c s="36">
        <f>ROUND(G1068*H1068,6)</f>
      </c>
      <c r="L1068" s="38">
        <v>0</v>
      </c>
      <c s="32">
        <f>ROUND(ROUND(L1068,2)*ROUND(G1068,3),2)</f>
      </c>
      <c s="36" t="s">
        <v>350</v>
      </c>
      <c>
        <f>(M1068*21)/100</f>
      </c>
      <c t="s">
        <v>27</v>
      </c>
    </row>
    <row r="1069" spans="1:5" ht="12.75">
      <c r="A1069" s="35" t="s">
        <v>58</v>
      </c>
      <c r="E1069" s="39" t="s">
        <v>5</v>
      </c>
    </row>
    <row r="1070" spans="1:5" ht="89.25">
      <c r="A1070" s="35" t="s">
        <v>59</v>
      </c>
      <c r="E1070" s="40" t="s">
        <v>919</v>
      </c>
    </row>
    <row r="1071" spans="1:5" ht="165.75">
      <c r="A1071" t="s">
        <v>60</v>
      </c>
      <c r="E1071" s="39" t="s">
        <v>923</v>
      </c>
    </row>
    <row r="1072" spans="1:16" ht="12.75">
      <c r="A1072" t="s">
        <v>52</v>
      </c>
      <c s="34" t="s">
        <v>200</v>
      </c>
      <c s="34" t="s">
        <v>924</v>
      </c>
      <c s="35" t="s">
        <v>5</v>
      </c>
      <c s="6" t="s">
        <v>925</v>
      </c>
      <c s="36" t="s">
        <v>80</v>
      </c>
      <c s="37">
        <v>15</v>
      </c>
      <c s="36">
        <v>0</v>
      </c>
      <c s="36">
        <f>ROUND(G1072*H1072,6)</f>
      </c>
      <c r="L1072" s="38">
        <v>0</v>
      </c>
      <c s="32">
        <f>ROUND(ROUND(L1072,2)*ROUND(G1072,3),2)</f>
      </c>
      <c s="36" t="s">
        <v>350</v>
      </c>
      <c>
        <f>(M1072*21)/100</f>
      </c>
      <c t="s">
        <v>27</v>
      </c>
    </row>
    <row r="1073" spans="1:5" ht="12.75">
      <c r="A1073" s="35" t="s">
        <v>58</v>
      </c>
      <c r="E1073" s="39" t="s">
        <v>5</v>
      </c>
    </row>
    <row r="1074" spans="1:5" ht="25.5">
      <c r="A1074" s="35" t="s">
        <v>59</v>
      </c>
      <c r="E1074" s="40" t="s">
        <v>926</v>
      </c>
    </row>
    <row r="1075" spans="1:5" ht="153">
      <c r="A1075" t="s">
        <v>60</v>
      </c>
      <c r="E1075" s="39" t="s">
        <v>927</v>
      </c>
    </row>
    <row r="1076" spans="1:16" ht="12.75">
      <c r="A1076" t="s">
        <v>52</v>
      </c>
      <c s="34" t="s">
        <v>203</v>
      </c>
      <c s="34" t="s">
        <v>928</v>
      </c>
      <c s="35" t="s">
        <v>5</v>
      </c>
      <c s="6" t="s">
        <v>929</v>
      </c>
      <c s="36" t="s">
        <v>85</v>
      </c>
      <c s="37">
        <v>1</v>
      </c>
      <c s="36">
        <v>0</v>
      </c>
      <c s="36">
        <f>ROUND(G1076*H1076,6)</f>
      </c>
      <c r="L1076" s="38">
        <v>0</v>
      </c>
      <c s="32">
        <f>ROUND(ROUND(L1076,2)*ROUND(G1076,3),2)</f>
      </c>
      <c s="36" t="s">
        <v>350</v>
      </c>
      <c>
        <f>(M1076*21)/100</f>
      </c>
      <c t="s">
        <v>27</v>
      </c>
    </row>
    <row r="1077" spans="1:5" ht="12.75">
      <c r="A1077" s="35" t="s">
        <v>58</v>
      </c>
      <c r="E1077" s="39" t="s">
        <v>5</v>
      </c>
    </row>
    <row r="1078" spans="1:5" ht="12.75">
      <c r="A1078" s="35" t="s">
        <v>59</v>
      </c>
      <c r="E1078" s="40" t="s">
        <v>5</v>
      </c>
    </row>
    <row r="1079" spans="1:5" ht="242.25">
      <c r="A1079" t="s">
        <v>60</v>
      </c>
      <c r="E1079" s="39" t="s">
        <v>930</v>
      </c>
    </row>
    <row r="1080" spans="1:16" ht="12.75">
      <c r="A1080" t="s">
        <v>52</v>
      </c>
      <c s="34" t="s">
        <v>207</v>
      </c>
      <c s="34" t="s">
        <v>931</v>
      </c>
      <c s="35" t="s">
        <v>5</v>
      </c>
      <c s="6" t="s">
        <v>932</v>
      </c>
      <c s="36" t="s">
        <v>85</v>
      </c>
      <c s="37">
        <v>1</v>
      </c>
      <c s="36">
        <v>0</v>
      </c>
      <c s="36">
        <f>ROUND(G1080*H1080,6)</f>
      </c>
      <c r="L1080" s="38">
        <v>0</v>
      </c>
      <c s="32">
        <f>ROUND(ROUND(L1080,2)*ROUND(G1080,3),2)</f>
      </c>
      <c s="36" t="s">
        <v>350</v>
      </c>
      <c>
        <f>(M1080*21)/100</f>
      </c>
      <c t="s">
        <v>27</v>
      </c>
    </row>
    <row r="1081" spans="1:5" ht="12.75">
      <c r="A1081" s="35" t="s">
        <v>58</v>
      </c>
      <c r="E1081" s="39" t="s">
        <v>5</v>
      </c>
    </row>
    <row r="1082" spans="1:5" ht="12.75">
      <c r="A1082" s="35" t="s">
        <v>59</v>
      </c>
      <c r="E1082" s="40" t="s">
        <v>5</v>
      </c>
    </row>
    <row r="1083" spans="1:5" ht="127.5">
      <c r="A1083" t="s">
        <v>60</v>
      </c>
      <c r="E1083" s="39" t="s">
        <v>453</v>
      </c>
    </row>
    <row r="1084" spans="1:16" ht="12.75">
      <c r="A1084" t="s">
        <v>52</v>
      </c>
      <c s="34" t="s">
        <v>159</v>
      </c>
      <c s="34" t="s">
        <v>933</v>
      </c>
      <c s="35" t="s">
        <v>5</v>
      </c>
      <c s="6" t="s">
        <v>934</v>
      </c>
      <c s="36" t="s">
        <v>85</v>
      </c>
      <c s="37">
        <v>1</v>
      </c>
      <c s="36">
        <v>0</v>
      </c>
      <c s="36">
        <f>ROUND(G1084*H1084,6)</f>
      </c>
      <c r="L1084" s="38">
        <v>0</v>
      </c>
      <c s="32">
        <f>ROUND(ROUND(L1084,2)*ROUND(G1084,3),2)</f>
      </c>
      <c s="36" t="s">
        <v>350</v>
      </c>
      <c>
        <f>(M1084*21)/100</f>
      </c>
      <c t="s">
        <v>27</v>
      </c>
    </row>
    <row r="1085" spans="1:5" ht="12.75">
      <c r="A1085" s="35" t="s">
        <v>58</v>
      </c>
      <c r="E1085" s="39" t="s">
        <v>5</v>
      </c>
    </row>
    <row r="1086" spans="1:5" ht="12.75">
      <c r="A1086" s="35" t="s">
        <v>59</v>
      </c>
      <c r="E1086" s="40" t="s">
        <v>5</v>
      </c>
    </row>
    <row r="1087" spans="1:5" ht="165.75">
      <c r="A1087" t="s">
        <v>60</v>
      </c>
      <c r="E1087" s="39" t="s">
        <v>556</v>
      </c>
    </row>
    <row r="1088" spans="1:16" ht="12.75">
      <c r="A1088" t="s">
        <v>52</v>
      </c>
      <c s="34" t="s">
        <v>210</v>
      </c>
      <c s="34" t="s">
        <v>935</v>
      </c>
      <c s="35" t="s">
        <v>5</v>
      </c>
      <c s="6" t="s">
        <v>936</v>
      </c>
      <c s="36" t="s">
        <v>85</v>
      </c>
      <c s="37">
        <v>1</v>
      </c>
      <c s="36">
        <v>0</v>
      </c>
      <c s="36">
        <f>ROUND(G1088*H1088,6)</f>
      </c>
      <c r="L1088" s="38">
        <v>0</v>
      </c>
      <c s="32">
        <f>ROUND(ROUND(L1088,2)*ROUND(G1088,3),2)</f>
      </c>
      <c s="36" t="s">
        <v>350</v>
      </c>
      <c>
        <f>(M1088*21)/100</f>
      </c>
      <c t="s">
        <v>27</v>
      </c>
    </row>
    <row r="1089" spans="1:5" ht="12.75">
      <c r="A1089" s="35" t="s">
        <v>58</v>
      </c>
      <c r="E1089" s="39" t="s">
        <v>5</v>
      </c>
    </row>
    <row r="1090" spans="1:5" ht="12.75">
      <c r="A1090" s="35" t="s">
        <v>59</v>
      </c>
      <c r="E1090" s="40" t="s">
        <v>5</v>
      </c>
    </row>
    <row r="1091" spans="1:5" ht="140.25">
      <c r="A1091" t="s">
        <v>60</v>
      </c>
      <c r="E1091" s="39" t="s">
        <v>937</v>
      </c>
    </row>
    <row r="1092" spans="1:16" ht="12.75">
      <c r="A1092" t="s">
        <v>52</v>
      </c>
      <c s="34" t="s">
        <v>215</v>
      </c>
      <c s="34" t="s">
        <v>938</v>
      </c>
      <c s="35" t="s">
        <v>5</v>
      </c>
      <c s="6" t="s">
        <v>939</v>
      </c>
      <c s="36" t="s">
        <v>85</v>
      </c>
      <c s="37">
        <v>2</v>
      </c>
      <c s="36">
        <v>0</v>
      </c>
      <c s="36">
        <f>ROUND(G1092*H1092,6)</f>
      </c>
      <c r="L1092" s="38">
        <v>0</v>
      </c>
      <c s="32">
        <f>ROUND(ROUND(L1092,2)*ROUND(G1092,3),2)</f>
      </c>
      <c s="36" t="s">
        <v>350</v>
      </c>
      <c>
        <f>(M1092*21)/100</f>
      </c>
      <c t="s">
        <v>27</v>
      </c>
    </row>
    <row r="1093" spans="1:5" ht="12.75">
      <c r="A1093" s="35" t="s">
        <v>58</v>
      </c>
      <c r="E1093" s="39" t="s">
        <v>5</v>
      </c>
    </row>
    <row r="1094" spans="1:5" ht="12.75">
      <c r="A1094" s="35" t="s">
        <v>59</v>
      </c>
      <c r="E1094" s="40" t="s">
        <v>5</v>
      </c>
    </row>
    <row r="1095" spans="1:5" ht="140.25">
      <c r="A1095" t="s">
        <v>60</v>
      </c>
      <c r="E1095" s="39" t="s">
        <v>940</v>
      </c>
    </row>
    <row r="1096" spans="1:13" ht="12.75">
      <c r="A1096" t="s">
        <v>49</v>
      </c>
      <c r="C1096" s="31" t="s">
        <v>367</v>
      </c>
      <c r="E1096" s="33" t="s">
        <v>592</v>
      </c>
      <c r="J1096" s="32">
        <f>0</f>
      </c>
      <c s="32">
        <f>0</f>
      </c>
      <c s="32">
        <f>0+L1097+L1101+L1105</f>
      </c>
      <c s="32">
        <f>0+M1097+M1101+M1105</f>
      </c>
    </row>
    <row r="1097" spans="1:16" ht="25.5">
      <c r="A1097" t="s">
        <v>52</v>
      </c>
      <c s="34" t="s">
        <v>134</v>
      </c>
      <c s="34" t="s">
        <v>521</v>
      </c>
      <c s="35" t="s">
        <v>522</v>
      </c>
      <c s="6" t="s">
        <v>523</v>
      </c>
      <c s="36" t="s">
        <v>373</v>
      </c>
      <c s="37">
        <v>0.02</v>
      </c>
      <c s="36">
        <v>0</v>
      </c>
      <c s="36">
        <f>ROUND(G1097*H1097,6)</f>
      </c>
      <c r="L1097" s="38">
        <v>0</v>
      </c>
      <c s="32">
        <f>ROUND(ROUND(L1097,2)*ROUND(G1097,3),2)</f>
      </c>
      <c s="36" t="s">
        <v>350</v>
      </c>
      <c>
        <f>(M1097*21)/100</f>
      </c>
      <c t="s">
        <v>27</v>
      </c>
    </row>
    <row r="1098" spans="1:5" ht="12.75">
      <c r="A1098" s="35" t="s">
        <v>58</v>
      </c>
      <c r="E1098" s="39" t="s">
        <v>374</v>
      </c>
    </row>
    <row r="1099" spans="1:5" ht="12.75">
      <c r="A1099" s="35" t="s">
        <v>59</v>
      </c>
      <c r="E1099" s="40" t="s">
        <v>5</v>
      </c>
    </row>
    <row r="1100" spans="1:5" ht="165.75">
      <c r="A1100" t="s">
        <v>60</v>
      </c>
      <c r="E1100" s="39" t="s">
        <v>524</v>
      </c>
    </row>
    <row r="1101" spans="1:16" ht="38.25">
      <c r="A1101" t="s">
        <v>52</v>
      </c>
      <c s="34" t="s">
        <v>138</v>
      </c>
      <c s="34" t="s">
        <v>525</v>
      </c>
      <c s="35" t="s">
        <v>526</v>
      </c>
      <c s="6" t="s">
        <v>527</v>
      </c>
      <c s="36" t="s">
        <v>373</v>
      </c>
      <c s="37">
        <v>0.05</v>
      </c>
      <c s="36">
        <v>0</v>
      </c>
      <c s="36">
        <f>ROUND(G1101*H1101,6)</f>
      </c>
      <c r="L1101" s="38">
        <v>0</v>
      </c>
      <c s="32">
        <f>ROUND(ROUND(L1101,2)*ROUND(G1101,3),2)</f>
      </c>
      <c s="36" t="s">
        <v>350</v>
      </c>
      <c>
        <f>(M1101*21)/100</f>
      </c>
      <c t="s">
        <v>27</v>
      </c>
    </row>
    <row r="1102" spans="1:5" ht="25.5">
      <c r="A1102" s="35" t="s">
        <v>58</v>
      </c>
      <c r="E1102" s="39" t="s">
        <v>528</v>
      </c>
    </row>
    <row r="1103" spans="1:5" ht="12.75">
      <c r="A1103" s="35" t="s">
        <v>59</v>
      </c>
      <c r="E1103" s="40" t="s">
        <v>5</v>
      </c>
    </row>
    <row r="1104" spans="1:5" ht="165.75">
      <c r="A1104" t="s">
        <v>60</v>
      </c>
      <c r="E1104" s="39" t="s">
        <v>524</v>
      </c>
    </row>
    <row r="1105" spans="1:16" ht="25.5">
      <c r="A1105" t="s">
        <v>52</v>
      </c>
      <c s="34" t="s">
        <v>143</v>
      </c>
      <c s="34" t="s">
        <v>389</v>
      </c>
      <c s="35" t="s">
        <v>390</v>
      </c>
      <c s="6" t="s">
        <v>391</v>
      </c>
      <c s="36" t="s">
        <v>373</v>
      </c>
      <c s="37">
        <v>0.2</v>
      </c>
      <c s="36">
        <v>0</v>
      </c>
      <c s="36">
        <f>ROUND(G1105*H1105,6)</f>
      </c>
      <c r="L1105" s="38">
        <v>0</v>
      </c>
      <c s="32">
        <f>ROUND(ROUND(L1105,2)*ROUND(G1105,3),2)</f>
      </c>
      <c s="36" t="s">
        <v>350</v>
      </c>
      <c>
        <f>(M1105*21)/100</f>
      </c>
      <c t="s">
        <v>27</v>
      </c>
    </row>
    <row r="1106" spans="1:5" ht="12.75">
      <c r="A1106" s="35" t="s">
        <v>58</v>
      </c>
      <c r="E1106" s="39" t="s">
        <v>374</v>
      </c>
    </row>
    <row r="1107" spans="1:5" ht="12.75">
      <c r="A1107" s="35" t="s">
        <v>59</v>
      </c>
      <c r="E1107" s="40" t="s">
        <v>5</v>
      </c>
    </row>
    <row r="1108" spans="1:5" ht="165.75">
      <c r="A1108" t="s">
        <v>60</v>
      </c>
      <c r="E1108" s="39" t="s">
        <v>524</v>
      </c>
    </row>
    <row r="1109" spans="1:13" ht="12.75">
      <c r="A1109" t="s">
        <v>46</v>
      </c>
      <c r="C1109" s="31" t="s">
        <v>941</v>
      </c>
      <c r="E1109" s="33" t="s">
        <v>942</v>
      </c>
      <c r="J1109" s="32">
        <f>0+J1110+J1243</f>
      </c>
      <c s="32">
        <f>0+K1110+K1243</f>
      </c>
      <c s="32">
        <f>0+L1110+L1243</f>
      </c>
      <c s="32">
        <f>0+M1110+M1243</f>
      </c>
    </row>
    <row r="1110" spans="1:13" ht="12.75">
      <c r="A1110" t="s">
        <v>49</v>
      </c>
      <c r="C1110" s="31" t="s">
        <v>75</v>
      </c>
      <c r="E1110" s="33" t="s">
        <v>76</v>
      </c>
      <c r="J1110" s="32">
        <f>0</f>
      </c>
      <c s="32">
        <f>0</f>
      </c>
      <c s="32">
        <f>0+L1111+L1115+L1119+L1123+L1127+L1131+L1135+L1139+L1143+L1147+L1151+L1155+L1159+L1163+L1167+L1171+L1175+L1179+L1183+L1187+L1191+L1195+L1199+L1203+L1207+L1211+L1215+L1219+L1223+L1227+L1231+L1235+L1239</f>
      </c>
      <c s="32">
        <f>0+M1111+M1115+M1119+M1123+M1127+M1131+M1135+M1139+M1143+M1147+M1151+M1155+M1159+M1163+M1167+M1171+M1175+M1179+M1183+M1187+M1191+M1195+M1199+M1203+M1207+M1211+M1215+M1219+M1223+M1227+M1231+M1235+M1239</f>
      </c>
    </row>
    <row r="1111" spans="1:16" ht="25.5">
      <c r="A1111" t="s">
        <v>52</v>
      </c>
      <c s="34" t="s">
        <v>53</v>
      </c>
      <c s="34" t="s">
        <v>943</v>
      </c>
      <c s="35" t="s">
        <v>5</v>
      </c>
      <c s="6" t="s">
        <v>944</v>
      </c>
      <c s="36" t="s">
        <v>80</v>
      </c>
      <c s="37">
        <v>50</v>
      </c>
      <c s="36">
        <v>0</v>
      </c>
      <c s="36">
        <f>ROUND(G1111*H1111,6)</f>
      </c>
      <c r="L1111" s="38">
        <v>0</v>
      </c>
      <c s="32">
        <f>ROUND(ROUND(L1111,2)*ROUND(G1111,3),2)</f>
      </c>
      <c s="36" t="s">
        <v>350</v>
      </c>
      <c>
        <f>(M1111*21)/100</f>
      </c>
      <c t="s">
        <v>27</v>
      </c>
    </row>
    <row r="1112" spans="1:5" ht="12.75">
      <c r="A1112" s="35" t="s">
        <v>58</v>
      </c>
      <c r="E1112" s="39" t="s">
        <v>5</v>
      </c>
    </row>
    <row r="1113" spans="1:5" ht="12.75">
      <c r="A1113" s="35" t="s">
        <v>59</v>
      </c>
      <c r="E1113" s="40" t="s">
        <v>5</v>
      </c>
    </row>
    <row r="1114" spans="1:5" ht="140.25">
      <c r="A1114" t="s">
        <v>60</v>
      </c>
      <c r="E1114" s="39" t="s">
        <v>945</v>
      </c>
    </row>
    <row r="1115" spans="1:16" ht="25.5">
      <c r="A1115" t="s">
        <v>52</v>
      </c>
      <c s="34" t="s">
        <v>27</v>
      </c>
      <c s="34" t="s">
        <v>946</v>
      </c>
      <c s="35" t="s">
        <v>5</v>
      </c>
      <c s="6" t="s">
        <v>947</v>
      </c>
      <c s="36" t="s">
        <v>80</v>
      </c>
      <c s="37">
        <v>2</v>
      </c>
      <c s="36">
        <v>0</v>
      </c>
      <c s="36">
        <f>ROUND(G1115*H1115,6)</f>
      </c>
      <c r="L1115" s="38">
        <v>0</v>
      </c>
      <c s="32">
        <f>ROUND(ROUND(L1115,2)*ROUND(G1115,3),2)</f>
      </c>
      <c s="36" t="s">
        <v>350</v>
      </c>
      <c>
        <f>(M1115*21)/100</f>
      </c>
      <c t="s">
        <v>27</v>
      </c>
    </row>
    <row r="1116" spans="1:5" ht="12.75">
      <c r="A1116" s="35" t="s">
        <v>58</v>
      </c>
      <c r="E1116" s="39" t="s">
        <v>5</v>
      </c>
    </row>
    <row r="1117" spans="1:5" ht="12.75">
      <c r="A1117" s="35" t="s">
        <v>59</v>
      </c>
      <c r="E1117" s="40" t="s">
        <v>5</v>
      </c>
    </row>
    <row r="1118" spans="1:5" ht="140.25">
      <c r="A1118" t="s">
        <v>60</v>
      </c>
      <c r="E1118" s="39" t="s">
        <v>945</v>
      </c>
    </row>
    <row r="1119" spans="1:16" ht="25.5">
      <c r="A1119" t="s">
        <v>52</v>
      </c>
      <c s="34" t="s">
        <v>26</v>
      </c>
      <c s="34" t="s">
        <v>948</v>
      </c>
      <c s="35" t="s">
        <v>5</v>
      </c>
      <c s="6" t="s">
        <v>949</v>
      </c>
      <c s="36" t="s">
        <v>80</v>
      </c>
      <c s="37">
        <v>55</v>
      </c>
      <c s="36">
        <v>0</v>
      </c>
      <c s="36">
        <f>ROUND(G1119*H1119,6)</f>
      </c>
      <c r="L1119" s="38">
        <v>0</v>
      </c>
      <c s="32">
        <f>ROUND(ROUND(L1119,2)*ROUND(G1119,3),2)</f>
      </c>
      <c s="36" t="s">
        <v>350</v>
      </c>
      <c>
        <f>(M1119*21)/100</f>
      </c>
      <c t="s">
        <v>27</v>
      </c>
    </row>
    <row r="1120" spans="1:5" ht="12.75">
      <c r="A1120" s="35" t="s">
        <v>58</v>
      </c>
      <c r="E1120" s="39" t="s">
        <v>5</v>
      </c>
    </row>
    <row r="1121" spans="1:5" ht="76.5">
      <c r="A1121" s="35" t="s">
        <v>59</v>
      </c>
      <c r="E1121" s="40" t="s">
        <v>950</v>
      </c>
    </row>
    <row r="1122" spans="1:5" ht="76.5">
      <c r="A1122" t="s">
        <v>60</v>
      </c>
      <c r="E1122" s="39" t="s">
        <v>434</v>
      </c>
    </row>
    <row r="1123" spans="1:16" ht="25.5">
      <c r="A1123" t="s">
        <v>52</v>
      </c>
      <c s="34" t="s">
        <v>70</v>
      </c>
      <c s="34" t="s">
        <v>655</v>
      </c>
      <c s="35" t="s">
        <v>5</v>
      </c>
      <c s="6" t="s">
        <v>656</v>
      </c>
      <c s="36" t="s">
        <v>80</v>
      </c>
      <c s="37">
        <v>140</v>
      </c>
      <c s="36">
        <v>0</v>
      </c>
      <c s="36">
        <f>ROUND(G1123*H1123,6)</f>
      </c>
      <c r="L1123" s="38">
        <v>0</v>
      </c>
      <c s="32">
        <f>ROUND(ROUND(L1123,2)*ROUND(G1123,3),2)</f>
      </c>
      <c s="36" t="s">
        <v>350</v>
      </c>
      <c>
        <f>(M1123*21)/100</f>
      </c>
      <c t="s">
        <v>27</v>
      </c>
    </row>
    <row r="1124" spans="1:5" ht="12.75">
      <c r="A1124" s="35" t="s">
        <v>58</v>
      </c>
      <c r="E1124" s="39" t="s">
        <v>5</v>
      </c>
    </row>
    <row r="1125" spans="1:5" ht="140.25">
      <c r="A1125" s="35" t="s">
        <v>59</v>
      </c>
      <c r="E1125" s="40" t="s">
        <v>951</v>
      </c>
    </row>
    <row r="1126" spans="1:5" ht="76.5">
      <c r="A1126" t="s">
        <v>60</v>
      </c>
      <c r="E1126" s="39" t="s">
        <v>434</v>
      </c>
    </row>
    <row r="1127" spans="1:16" ht="12.75">
      <c r="A1127" t="s">
        <v>52</v>
      </c>
      <c s="34" t="s">
        <v>110</v>
      </c>
      <c s="34" t="s">
        <v>97</v>
      </c>
      <c s="35" t="s">
        <v>5</v>
      </c>
      <c s="6" t="s">
        <v>98</v>
      </c>
      <c s="36" t="s">
        <v>80</v>
      </c>
      <c s="37">
        <v>150</v>
      </c>
      <c s="36">
        <v>0</v>
      </c>
      <c s="36">
        <f>ROUND(G1127*H1127,6)</f>
      </c>
      <c r="L1127" s="38">
        <v>0</v>
      </c>
      <c s="32">
        <f>ROUND(ROUND(L1127,2)*ROUND(G1127,3),2)</f>
      </c>
      <c s="36" t="s">
        <v>350</v>
      </c>
      <c>
        <f>(M1127*21)/100</f>
      </c>
      <c t="s">
        <v>27</v>
      </c>
    </row>
    <row r="1128" spans="1:5" ht="12.75">
      <c r="A1128" s="35" t="s">
        <v>58</v>
      </c>
      <c r="E1128" s="39" t="s">
        <v>5</v>
      </c>
    </row>
    <row r="1129" spans="1:5" ht="25.5">
      <c r="A1129" s="35" t="s">
        <v>59</v>
      </c>
      <c r="E1129" s="40" t="s">
        <v>952</v>
      </c>
    </row>
    <row r="1130" spans="1:5" ht="89.25">
      <c r="A1130" t="s">
        <v>60</v>
      </c>
      <c r="E1130" s="39" t="s">
        <v>953</v>
      </c>
    </row>
    <row r="1131" spans="1:16" ht="12.75">
      <c r="A1131" t="s">
        <v>52</v>
      </c>
      <c s="34" t="s">
        <v>115</v>
      </c>
      <c s="34" t="s">
        <v>954</v>
      </c>
      <c s="35" t="s">
        <v>5</v>
      </c>
      <c s="6" t="s">
        <v>955</v>
      </c>
      <c s="36" t="s">
        <v>184</v>
      </c>
      <c s="37">
        <v>0.21</v>
      </c>
      <c s="36">
        <v>0</v>
      </c>
      <c s="36">
        <f>ROUND(G1131*H1131,6)</f>
      </c>
      <c r="L1131" s="38">
        <v>0</v>
      </c>
      <c s="32">
        <f>ROUND(ROUND(L1131,2)*ROUND(G1131,3),2)</f>
      </c>
      <c s="36" t="s">
        <v>350</v>
      </c>
      <c>
        <f>(M1131*21)/100</f>
      </c>
      <c t="s">
        <v>27</v>
      </c>
    </row>
    <row r="1132" spans="1:5" ht="12.75">
      <c r="A1132" s="35" t="s">
        <v>58</v>
      </c>
      <c r="E1132" s="39" t="s">
        <v>5</v>
      </c>
    </row>
    <row r="1133" spans="1:5" ht="63.75">
      <c r="A1133" s="35" t="s">
        <v>59</v>
      </c>
      <c r="E1133" s="40" t="s">
        <v>956</v>
      </c>
    </row>
    <row r="1134" spans="1:5" ht="140.25">
      <c r="A1134" t="s">
        <v>60</v>
      </c>
      <c r="E1134" s="39" t="s">
        <v>495</v>
      </c>
    </row>
    <row r="1135" spans="1:16" ht="12.75">
      <c r="A1135" t="s">
        <v>52</v>
      </c>
      <c s="34" t="s">
        <v>75</v>
      </c>
      <c s="34" t="s">
        <v>496</v>
      </c>
      <c s="35" t="s">
        <v>5</v>
      </c>
      <c s="6" t="s">
        <v>497</v>
      </c>
      <c s="36" t="s">
        <v>80</v>
      </c>
      <c s="37">
        <v>210</v>
      </c>
      <c s="36">
        <v>0</v>
      </c>
      <c s="36">
        <f>ROUND(G1135*H1135,6)</f>
      </c>
      <c r="L1135" s="38">
        <v>0</v>
      </c>
      <c s="32">
        <f>ROUND(ROUND(L1135,2)*ROUND(G1135,3),2)</f>
      </c>
      <c s="36" t="s">
        <v>350</v>
      </c>
      <c>
        <f>(M1135*21)/100</f>
      </c>
      <c t="s">
        <v>27</v>
      </c>
    </row>
    <row r="1136" spans="1:5" ht="12.75">
      <c r="A1136" s="35" t="s">
        <v>58</v>
      </c>
      <c r="E1136" s="39" t="s">
        <v>5</v>
      </c>
    </row>
    <row r="1137" spans="1:5" ht="25.5">
      <c r="A1137" s="35" t="s">
        <v>59</v>
      </c>
      <c r="E1137" s="40" t="s">
        <v>957</v>
      </c>
    </row>
    <row r="1138" spans="1:5" ht="102">
      <c r="A1138" t="s">
        <v>60</v>
      </c>
      <c r="E1138" s="39" t="s">
        <v>499</v>
      </c>
    </row>
    <row r="1139" spans="1:16" ht="12.75">
      <c r="A1139" t="s">
        <v>52</v>
      </c>
      <c s="34" t="s">
        <v>122</v>
      </c>
      <c s="34" t="s">
        <v>544</v>
      </c>
      <c s="35" t="s">
        <v>5</v>
      </c>
      <c s="6" t="s">
        <v>545</v>
      </c>
      <c s="36" t="s">
        <v>184</v>
      </c>
      <c s="37">
        <v>5.5</v>
      </c>
      <c s="36">
        <v>0</v>
      </c>
      <c s="36">
        <f>ROUND(G1139*H1139,6)</f>
      </c>
      <c r="L1139" s="38">
        <v>0</v>
      </c>
      <c s="32">
        <f>ROUND(ROUND(L1139,2)*ROUND(G1139,3),2)</f>
      </c>
      <c s="36" t="s">
        <v>350</v>
      </c>
      <c>
        <f>(M1139*21)/100</f>
      </c>
      <c t="s">
        <v>27</v>
      </c>
    </row>
    <row r="1140" spans="1:5" ht="12.75">
      <c r="A1140" s="35" t="s">
        <v>58</v>
      </c>
      <c r="E1140" s="39" t="s">
        <v>5</v>
      </c>
    </row>
    <row r="1141" spans="1:5" ht="140.25">
      <c r="A1141" s="35" t="s">
        <v>59</v>
      </c>
      <c r="E1141" s="40" t="s">
        <v>958</v>
      </c>
    </row>
    <row r="1142" spans="1:5" ht="102">
      <c r="A1142" t="s">
        <v>60</v>
      </c>
      <c r="E1142" s="39" t="s">
        <v>547</v>
      </c>
    </row>
    <row r="1143" spans="1:16" ht="12.75">
      <c r="A1143" t="s">
        <v>52</v>
      </c>
      <c s="34" t="s">
        <v>126</v>
      </c>
      <c s="34" t="s">
        <v>658</v>
      </c>
      <c s="35" t="s">
        <v>5</v>
      </c>
      <c s="6" t="s">
        <v>659</v>
      </c>
      <c s="36" t="s">
        <v>184</v>
      </c>
      <c s="37">
        <v>5.06</v>
      </c>
      <c s="36">
        <v>0</v>
      </c>
      <c s="36">
        <f>ROUND(G1143*H1143,6)</f>
      </c>
      <c r="L1143" s="38">
        <v>0</v>
      </c>
      <c s="32">
        <f>ROUND(ROUND(L1143,2)*ROUND(G1143,3),2)</f>
      </c>
      <c s="36" t="s">
        <v>350</v>
      </c>
      <c>
        <f>(M1143*21)/100</f>
      </c>
      <c t="s">
        <v>27</v>
      </c>
    </row>
    <row r="1144" spans="1:5" ht="12.75">
      <c r="A1144" s="35" t="s">
        <v>58</v>
      </c>
      <c r="E1144" s="39" t="s">
        <v>5</v>
      </c>
    </row>
    <row r="1145" spans="1:5" ht="140.25">
      <c r="A1145" s="35" t="s">
        <v>59</v>
      </c>
      <c r="E1145" s="40" t="s">
        <v>959</v>
      </c>
    </row>
    <row r="1146" spans="1:5" ht="102">
      <c r="A1146" t="s">
        <v>60</v>
      </c>
      <c r="E1146" s="39" t="s">
        <v>499</v>
      </c>
    </row>
    <row r="1147" spans="1:16" ht="12.75">
      <c r="A1147" t="s">
        <v>52</v>
      </c>
      <c s="34" t="s">
        <v>130</v>
      </c>
      <c s="34" t="s">
        <v>960</v>
      </c>
      <c s="35" t="s">
        <v>5</v>
      </c>
      <c s="6" t="s">
        <v>961</v>
      </c>
      <c s="36" t="s">
        <v>85</v>
      </c>
      <c s="37">
        <v>38</v>
      </c>
      <c s="36">
        <v>0</v>
      </c>
      <c s="36">
        <f>ROUND(G1147*H1147,6)</f>
      </c>
      <c r="L1147" s="38">
        <v>0</v>
      </c>
      <c s="32">
        <f>ROUND(ROUND(L1147,2)*ROUND(G1147,3),2)</f>
      </c>
      <c s="36" t="s">
        <v>350</v>
      </c>
      <c>
        <f>(M1147*21)/100</f>
      </c>
      <c t="s">
        <v>27</v>
      </c>
    </row>
    <row r="1148" spans="1:5" ht="12.75">
      <c r="A1148" s="35" t="s">
        <v>58</v>
      </c>
      <c r="E1148" s="39" t="s">
        <v>5</v>
      </c>
    </row>
    <row r="1149" spans="1:5" ht="12.75">
      <c r="A1149" s="35" t="s">
        <v>59</v>
      </c>
      <c r="E1149" s="40" t="s">
        <v>5</v>
      </c>
    </row>
    <row r="1150" spans="1:5" ht="114.75">
      <c r="A1150" t="s">
        <v>60</v>
      </c>
      <c r="E1150" s="39" t="s">
        <v>502</v>
      </c>
    </row>
    <row r="1151" spans="1:16" ht="12.75">
      <c r="A1151" t="s">
        <v>52</v>
      </c>
      <c s="34" t="s">
        <v>134</v>
      </c>
      <c s="34" t="s">
        <v>962</v>
      </c>
      <c s="35" t="s">
        <v>5</v>
      </c>
      <c s="6" t="s">
        <v>963</v>
      </c>
      <c s="36" t="s">
        <v>85</v>
      </c>
      <c s="37">
        <v>38</v>
      </c>
      <c s="36">
        <v>0</v>
      </c>
      <c s="36">
        <f>ROUND(G1151*H1151,6)</f>
      </c>
      <c r="L1151" s="38">
        <v>0</v>
      </c>
      <c s="32">
        <f>ROUND(ROUND(L1151,2)*ROUND(G1151,3),2)</f>
      </c>
      <c s="36" t="s">
        <v>350</v>
      </c>
      <c>
        <f>(M1151*21)/100</f>
      </c>
      <c t="s">
        <v>27</v>
      </c>
    </row>
    <row r="1152" spans="1:5" ht="12.75">
      <c r="A1152" s="35" t="s">
        <v>58</v>
      </c>
      <c r="E1152" s="39" t="s">
        <v>5</v>
      </c>
    </row>
    <row r="1153" spans="1:5" ht="12.75">
      <c r="A1153" s="35" t="s">
        <v>59</v>
      </c>
      <c r="E1153" s="40" t="s">
        <v>5</v>
      </c>
    </row>
    <row r="1154" spans="1:5" ht="140.25">
      <c r="A1154" t="s">
        <v>60</v>
      </c>
      <c r="E1154" s="39" t="s">
        <v>505</v>
      </c>
    </row>
    <row r="1155" spans="1:16" ht="12.75">
      <c r="A1155" t="s">
        <v>52</v>
      </c>
      <c s="34" t="s">
        <v>138</v>
      </c>
      <c s="34" t="s">
        <v>964</v>
      </c>
      <c s="35" t="s">
        <v>5</v>
      </c>
      <c s="6" t="s">
        <v>965</v>
      </c>
      <c s="36" t="s">
        <v>85</v>
      </c>
      <c s="37">
        <v>38</v>
      </c>
      <c s="36">
        <v>0</v>
      </c>
      <c s="36">
        <f>ROUND(G1155*H1155,6)</f>
      </c>
      <c r="L1155" s="38">
        <v>0</v>
      </c>
      <c s="32">
        <f>ROUND(ROUND(L1155,2)*ROUND(G1155,3),2)</f>
      </c>
      <c s="36" t="s">
        <v>350</v>
      </c>
      <c>
        <f>(M1155*21)/100</f>
      </c>
      <c t="s">
        <v>27</v>
      </c>
    </row>
    <row r="1156" spans="1:5" ht="12.75">
      <c r="A1156" s="35" t="s">
        <v>58</v>
      </c>
      <c r="E1156" s="39" t="s">
        <v>5</v>
      </c>
    </row>
    <row r="1157" spans="1:5" ht="12.75">
      <c r="A1157" s="35" t="s">
        <v>59</v>
      </c>
      <c r="E1157" s="40" t="s">
        <v>5</v>
      </c>
    </row>
    <row r="1158" spans="1:5" ht="89.25">
      <c r="A1158" t="s">
        <v>60</v>
      </c>
      <c r="E1158" s="39" t="s">
        <v>966</v>
      </c>
    </row>
    <row r="1159" spans="1:16" ht="12.75">
      <c r="A1159" t="s">
        <v>52</v>
      </c>
      <c s="34" t="s">
        <v>143</v>
      </c>
      <c s="34" t="s">
        <v>967</v>
      </c>
      <c s="35" t="s">
        <v>5</v>
      </c>
      <c s="6" t="s">
        <v>968</v>
      </c>
      <c s="36" t="s">
        <v>85</v>
      </c>
      <c s="37">
        <v>38</v>
      </c>
      <c s="36">
        <v>0</v>
      </c>
      <c s="36">
        <f>ROUND(G1159*H1159,6)</f>
      </c>
      <c r="L1159" s="38">
        <v>0</v>
      </c>
      <c s="32">
        <f>ROUND(ROUND(L1159,2)*ROUND(G1159,3),2)</f>
      </c>
      <c s="36" t="s">
        <v>350</v>
      </c>
      <c>
        <f>(M1159*21)/100</f>
      </c>
      <c t="s">
        <v>27</v>
      </c>
    </row>
    <row r="1160" spans="1:5" ht="12.75">
      <c r="A1160" s="35" t="s">
        <v>58</v>
      </c>
      <c r="E1160" s="39" t="s">
        <v>5</v>
      </c>
    </row>
    <row r="1161" spans="1:5" ht="12.75">
      <c r="A1161" s="35" t="s">
        <v>59</v>
      </c>
      <c r="E1161" s="40" t="s">
        <v>5</v>
      </c>
    </row>
    <row r="1162" spans="1:5" ht="76.5">
      <c r="A1162" t="s">
        <v>60</v>
      </c>
      <c r="E1162" s="39" t="s">
        <v>969</v>
      </c>
    </row>
    <row r="1163" spans="1:16" ht="12.75">
      <c r="A1163" t="s">
        <v>52</v>
      </c>
      <c s="34" t="s">
        <v>147</v>
      </c>
      <c s="34" t="s">
        <v>970</v>
      </c>
      <c s="35" t="s">
        <v>5</v>
      </c>
      <c s="6" t="s">
        <v>971</v>
      </c>
      <c s="36" t="s">
        <v>85</v>
      </c>
      <c s="37">
        <v>1</v>
      </c>
      <c s="36">
        <v>0</v>
      </c>
      <c s="36">
        <f>ROUND(G1163*H1163,6)</f>
      </c>
      <c r="L1163" s="38">
        <v>0</v>
      </c>
      <c s="32">
        <f>ROUND(ROUND(L1163,2)*ROUND(G1163,3),2)</f>
      </c>
      <c s="36" t="s">
        <v>350</v>
      </c>
      <c>
        <f>(M1163*21)/100</f>
      </c>
      <c t="s">
        <v>27</v>
      </c>
    </row>
    <row r="1164" spans="1:5" ht="12.75">
      <c r="A1164" s="35" t="s">
        <v>58</v>
      </c>
      <c r="E1164" s="39" t="s">
        <v>5</v>
      </c>
    </row>
    <row r="1165" spans="1:5" ht="12.75">
      <c r="A1165" s="35" t="s">
        <v>59</v>
      </c>
      <c r="E1165" s="40" t="s">
        <v>5</v>
      </c>
    </row>
    <row r="1166" spans="1:5" ht="114.75">
      <c r="A1166" t="s">
        <v>60</v>
      </c>
      <c r="E1166" s="39" t="s">
        <v>502</v>
      </c>
    </row>
    <row r="1167" spans="1:16" ht="12.75">
      <c r="A1167" t="s">
        <v>52</v>
      </c>
      <c s="34" t="s">
        <v>151</v>
      </c>
      <c s="34" t="s">
        <v>972</v>
      </c>
      <c s="35" t="s">
        <v>5</v>
      </c>
      <c s="6" t="s">
        <v>973</v>
      </c>
      <c s="36" t="s">
        <v>85</v>
      </c>
      <c s="37">
        <v>1</v>
      </c>
      <c s="36">
        <v>0</v>
      </c>
      <c s="36">
        <f>ROUND(G1167*H1167,6)</f>
      </c>
      <c r="L1167" s="38">
        <v>0</v>
      </c>
      <c s="32">
        <f>ROUND(ROUND(L1167,2)*ROUND(G1167,3),2)</f>
      </c>
      <c s="36" t="s">
        <v>350</v>
      </c>
      <c>
        <f>(M1167*21)/100</f>
      </c>
      <c t="s">
        <v>27</v>
      </c>
    </row>
    <row r="1168" spans="1:5" ht="12.75">
      <c r="A1168" s="35" t="s">
        <v>58</v>
      </c>
      <c r="E1168" s="39" t="s">
        <v>5</v>
      </c>
    </row>
    <row r="1169" spans="1:5" ht="12.75">
      <c r="A1169" s="35" t="s">
        <v>59</v>
      </c>
      <c r="E1169" s="40" t="s">
        <v>5</v>
      </c>
    </row>
    <row r="1170" spans="1:5" ht="114.75">
      <c r="A1170" t="s">
        <v>60</v>
      </c>
      <c r="E1170" s="39" t="s">
        <v>502</v>
      </c>
    </row>
    <row r="1171" spans="1:16" ht="25.5">
      <c r="A1171" t="s">
        <v>52</v>
      </c>
      <c s="34" t="s">
        <v>155</v>
      </c>
      <c s="34" t="s">
        <v>974</v>
      </c>
      <c s="35" t="s">
        <v>5</v>
      </c>
      <c s="6" t="s">
        <v>975</v>
      </c>
      <c s="36" t="s">
        <v>85</v>
      </c>
      <c s="37">
        <v>38</v>
      </c>
      <c s="36">
        <v>0</v>
      </c>
      <c s="36">
        <f>ROUND(G1171*H1171,6)</f>
      </c>
      <c r="L1171" s="38">
        <v>0</v>
      </c>
      <c s="32">
        <f>ROUND(ROUND(L1171,2)*ROUND(G1171,3),2)</f>
      </c>
      <c s="36" t="s">
        <v>350</v>
      </c>
      <c>
        <f>(M1171*21)/100</f>
      </c>
      <c t="s">
        <v>27</v>
      </c>
    </row>
    <row r="1172" spans="1:5" ht="12.75">
      <c r="A1172" s="35" t="s">
        <v>58</v>
      </c>
      <c r="E1172" s="39" t="s">
        <v>5</v>
      </c>
    </row>
    <row r="1173" spans="1:5" ht="12.75">
      <c r="A1173" s="35" t="s">
        <v>59</v>
      </c>
      <c r="E1173" s="40" t="s">
        <v>5</v>
      </c>
    </row>
    <row r="1174" spans="1:5" ht="114.75">
      <c r="A1174" t="s">
        <v>60</v>
      </c>
      <c r="E1174" s="39" t="s">
        <v>976</v>
      </c>
    </row>
    <row r="1175" spans="1:16" ht="12.75">
      <c r="A1175" t="s">
        <v>52</v>
      </c>
      <c s="34" t="s">
        <v>77</v>
      </c>
      <c s="34" t="s">
        <v>977</v>
      </c>
      <c s="35" t="s">
        <v>5</v>
      </c>
      <c s="6" t="s">
        <v>978</v>
      </c>
      <c s="36" t="s">
        <v>85</v>
      </c>
      <c s="37">
        <v>2</v>
      </c>
      <c s="36">
        <v>0</v>
      </c>
      <c s="36">
        <f>ROUND(G1175*H1175,6)</f>
      </c>
      <c r="L1175" s="38">
        <v>0</v>
      </c>
      <c s="32">
        <f>ROUND(ROUND(L1175,2)*ROUND(G1175,3),2)</f>
      </c>
      <c s="36" t="s">
        <v>350</v>
      </c>
      <c>
        <f>(M1175*21)/100</f>
      </c>
      <c t="s">
        <v>27</v>
      </c>
    </row>
    <row r="1176" spans="1:5" ht="12.75">
      <c r="A1176" s="35" t="s">
        <v>58</v>
      </c>
      <c r="E1176" s="39" t="s">
        <v>5</v>
      </c>
    </row>
    <row r="1177" spans="1:5" ht="12.75">
      <c r="A1177" s="35" t="s">
        <v>59</v>
      </c>
      <c r="E1177" s="40" t="s">
        <v>5</v>
      </c>
    </row>
    <row r="1178" spans="1:5" ht="140.25">
      <c r="A1178" t="s">
        <v>60</v>
      </c>
      <c r="E1178" s="39" t="s">
        <v>505</v>
      </c>
    </row>
    <row r="1179" spans="1:16" ht="12.75">
      <c r="A1179" t="s">
        <v>52</v>
      </c>
      <c s="34" t="s">
        <v>82</v>
      </c>
      <c s="34" t="s">
        <v>979</v>
      </c>
      <c s="35" t="s">
        <v>5</v>
      </c>
      <c s="6" t="s">
        <v>980</v>
      </c>
      <c s="36" t="s">
        <v>85</v>
      </c>
      <c s="37">
        <v>1</v>
      </c>
      <c s="36">
        <v>0</v>
      </c>
      <c s="36">
        <f>ROUND(G1179*H1179,6)</f>
      </c>
      <c r="L1179" s="38">
        <v>0</v>
      </c>
      <c s="32">
        <f>ROUND(ROUND(L1179,2)*ROUND(G1179,3),2)</f>
      </c>
      <c s="36" t="s">
        <v>350</v>
      </c>
      <c>
        <f>(M1179*21)/100</f>
      </c>
      <c t="s">
        <v>27</v>
      </c>
    </row>
    <row r="1180" spans="1:5" ht="12.75">
      <c r="A1180" s="35" t="s">
        <v>58</v>
      </c>
      <c r="E1180" s="39" t="s">
        <v>5</v>
      </c>
    </row>
    <row r="1181" spans="1:5" ht="12.75">
      <c r="A1181" s="35" t="s">
        <v>59</v>
      </c>
      <c r="E1181" s="40" t="s">
        <v>5</v>
      </c>
    </row>
    <row r="1182" spans="1:5" ht="127.5">
      <c r="A1182" t="s">
        <v>60</v>
      </c>
      <c r="E1182" s="39" t="s">
        <v>981</v>
      </c>
    </row>
    <row r="1183" spans="1:16" ht="12.75">
      <c r="A1183" t="s">
        <v>52</v>
      </c>
      <c s="34" t="s">
        <v>87</v>
      </c>
      <c s="34" t="s">
        <v>982</v>
      </c>
      <c s="35" t="s">
        <v>5</v>
      </c>
      <c s="6" t="s">
        <v>983</v>
      </c>
      <c s="36" t="s">
        <v>85</v>
      </c>
      <c s="37">
        <v>1</v>
      </c>
      <c s="36">
        <v>0</v>
      </c>
      <c s="36">
        <f>ROUND(G1183*H1183,6)</f>
      </c>
      <c r="L1183" s="38">
        <v>0</v>
      </c>
      <c s="32">
        <f>ROUND(ROUND(L1183,2)*ROUND(G1183,3),2)</f>
      </c>
      <c s="36" t="s">
        <v>350</v>
      </c>
      <c>
        <f>(M1183*21)/100</f>
      </c>
      <c t="s">
        <v>27</v>
      </c>
    </row>
    <row r="1184" spans="1:5" ht="12.75">
      <c r="A1184" s="35" t="s">
        <v>58</v>
      </c>
      <c r="E1184" s="39" t="s">
        <v>5</v>
      </c>
    </row>
    <row r="1185" spans="1:5" ht="12.75">
      <c r="A1185" s="35" t="s">
        <v>59</v>
      </c>
      <c r="E1185" s="40" t="s">
        <v>5</v>
      </c>
    </row>
    <row r="1186" spans="1:5" ht="165.75">
      <c r="A1186" t="s">
        <v>60</v>
      </c>
      <c r="E1186" s="39" t="s">
        <v>556</v>
      </c>
    </row>
    <row r="1187" spans="1:16" ht="12.75">
      <c r="A1187" t="s">
        <v>52</v>
      </c>
      <c s="34" t="s">
        <v>91</v>
      </c>
      <c s="34" t="s">
        <v>984</v>
      </c>
      <c s="35" t="s">
        <v>5</v>
      </c>
      <c s="6" t="s">
        <v>985</v>
      </c>
      <c s="36" t="s">
        <v>85</v>
      </c>
      <c s="37">
        <v>4</v>
      </c>
      <c s="36">
        <v>0</v>
      </c>
      <c s="36">
        <f>ROUND(G1187*H1187,6)</f>
      </c>
      <c r="L1187" s="38">
        <v>0</v>
      </c>
      <c s="32">
        <f>ROUND(ROUND(L1187,2)*ROUND(G1187,3),2)</f>
      </c>
      <c s="36" t="s">
        <v>350</v>
      </c>
      <c>
        <f>(M1187*21)/100</f>
      </c>
      <c t="s">
        <v>27</v>
      </c>
    </row>
    <row r="1188" spans="1:5" ht="12.75">
      <c r="A1188" s="35" t="s">
        <v>58</v>
      </c>
      <c r="E1188" s="39" t="s">
        <v>5</v>
      </c>
    </row>
    <row r="1189" spans="1:5" ht="12.75">
      <c r="A1189" s="35" t="s">
        <v>59</v>
      </c>
      <c r="E1189" s="40" t="s">
        <v>5</v>
      </c>
    </row>
    <row r="1190" spans="1:5" ht="12.75">
      <c r="A1190" t="s">
        <v>60</v>
      </c>
      <c r="E1190" s="39" t="s">
        <v>605</v>
      </c>
    </row>
    <row r="1191" spans="1:16" ht="12.75">
      <c r="A1191" t="s">
        <v>52</v>
      </c>
      <c s="34" t="s">
        <v>96</v>
      </c>
      <c s="34" t="s">
        <v>986</v>
      </c>
      <c s="35" t="s">
        <v>5</v>
      </c>
      <c s="6" t="s">
        <v>987</v>
      </c>
      <c s="36" t="s">
        <v>85</v>
      </c>
      <c s="37">
        <v>4</v>
      </c>
      <c s="36">
        <v>0</v>
      </c>
      <c s="36">
        <f>ROUND(G1191*H1191,6)</f>
      </c>
      <c r="L1191" s="38">
        <v>0</v>
      </c>
      <c s="32">
        <f>ROUND(ROUND(L1191,2)*ROUND(G1191,3),2)</f>
      </c>
      <c s="36" t="s">
        <v>350</v>
      </c>
      <c>
        <f>(M1191*21)/100</f>
      </c>
      <c t="s">
        <v>27</v>
      </c>
    </row>
    <row r="1192" spans="1:5" ht="12.75">
      <c r="A1192" s="35" t="s">
        <v>58</v>
      </c>
      <c r="E1192" s="39" t="s">
        <v>5</v>
      </c>
    </row>
    <row r="1193" spans="1:5" ht="12.75">
      <c r="A1193" s="35" t="s">
        <v>59</v>
      </c>
      <c r="E1193" s="40" t="s">
        <v>5</v>
      </c>
    </row>
    <row r="1194" spans="1:5" ht="12.75">
      <c r="A1194" t="s">
        <v>60</v>
      </c>
      <c r="E1194" s="39" t="s">
        <v>605</v>
      </c>
    </row>
    <row r="1195" spans="1:16" ht="12.75">
      <c r="A1195" t="s">
        <v>52</v>
      </c>
      <c s="34" t="s">
        <v>181</v>
      </c>
      <c s="34" t="s">
        <v>988</v>
      </c>
      <c s="35" t="s">
        <v>5</v>
      </c>
      <c s="6" t="s">
        <v>989</v>
      </c>
      <c s="36" t="s">
        <v>85</v>
      </c>
      <c s="37">
        <v>1</v>
      </c>
      <c s="36">
        <v>0</v>
      </c>
      <c s="36">
        <f>ROUND(G1195*H1195,6)</f>
      </c>
      <c r="L1195" s="38">
        <v>0</v>
      </c>
      <c s="32">
        <f>ROUND(ROUND(L1195,2)*ROUND(G1195,3),2)</f>
      </c>
      <c s="36" t="s">
        <v>350</v>
      </c>
      <c>
        <f>(M1195*21)/100</f>
      </c>
      <c t="s">
        <v>27</v>
      </c>
    </row>
    <row r="1196" spans="1:5" ht="12.75">
      <c r="A1196" s="35" t="s">
        <v>58</v>
      </c>
      <c r="E1196" s="39" t="s">
        <v>5</v>
      </c>
    </row>
    <row r="1197" spans="1:5" ht="12.75">
      <c r="A1197" s="35" t="s">
        <v>59</v>
      </c>
      <c r="E1197" s="40" t="s">
        <v>5</v>
      </c>
    </row>
    <row r="1198" spans="1:5" ht="114.75">
      <c r="A1198" t="s">
        <v>60</v>
      </c>
      <c r="E1198" s="39" t="s">
        <v>502</v>
      </c>
    </row>
    <row r="1199" spans="1:16" ht="12.75">
      <c r="A1199" t="s">
        <v>52</v>
      </c>
      <c s="34" t="s">
        <v>186</v>
      </c>
      <c s="34" t="s">
        <v>990</v>
      </c>
      <c s="35" t="s">
        <v>5</v>
      </c>
      <c s="6" t="s">
        <v>991</v>
      </c>
      <c s="36" t="s">
        <v>85</v>
      </c>
      <c s="37">
        <v>2</v>
      </c>
      <c s="36">
        <v>0</v>
      </c>
      <c s="36">
        <f>ROUND(G1199*H1199,6)</f>
      </c>
      <c r="L1199" s="38">
        <v>0</v>
      </c>
      <c s="32">
        <f>ROUND(ROUND(L1199,2)*ROUND(G1199,3),2)</f>
      </c>
      <c s="36" t="s">
        <v>350</v>
      </c>
      <c>
        <f>(M1199*21)/100</f>
      </c>
      <c t="s">
        <v>27</v>
      </c>
    </row>
    <row r="1200" spans="1:5" ht="12.75">
      <c r="A1200" s="35" t="s">
        <v>58</v>
      </c>
      <c r="E1200" s="39" t="s">
        <v>5</v>
      </c>
    </row>
    <row r="1201" spans="1:5" ht="12.75">
      <c r="A1201" s="35" t="s">
        <v>59</v>
      </c>
      <c r="E1201" s="40" t="s">
        <v>5</v>
      </c>
    </row>
    <row r="1202" spans="1:5" ht="140.25">
      <c r="A1202" t="s">
        <v>60</v>
      </c>
      <c r="E1202" s="39" t="s">
        <v>505</v>
      </c>
    </row>
    <row r="1203" spans="1:16" ht="12.75">
      <c r="A1203" t="s">
        <v>52</v>
      </c>
      <c s="34" t="s">
        <v>189</v>
      </c>
      <c s="34" t="s">
        <v>992</v>
      </c>
      <c s="35" t="s">
        <v>5</v>
      </c>
      <c s="6" t="s">
        <v>993</v>
      </c>
      <c s="36" t="s">
        <v>85</v>
      </c>
      <c s="37">
        <v>1</v>
      </c>
      <c s="36">
        <v>0</v>
      </c>
      <c s="36">
        <f>ROUND(G1203*H1203,6)</f>
      </c>
      <c r="L1203" s="38">
        <v>0</v>
      </c>
      <c s="32">
        <f>ROUND(ROUND(L1203,2)*ROUND(G1203,3),2)</f>
      </c>
      <c s="36" t="s">
        <v>350</v>
      </c>
      <c>
        <f>(M1203*21)/100</f>
      </c>
      <c t="s">
        <v>27</v>
      </c>
    </row>
    <row r="1204" spans="1:5" ht="12.75">
      <c r="A1204" s="35" t="s">
        <v>58</v>
      </c>
      <c r="E1204" s="39" t="s">
        <v>5</v>
      </c>
    </row>
    <row r="1205" spans="1:5" ht="12.75">
      <c r="A1205" s="35" t="s">
        <v>59</v>
      </c>
      <c r="E1205" s="40" t="s">
        <v>5</v>
      </c>
    </row>
    <row r="1206" spans="1:5" ht="165.75">
      <c r="A1206" t="s">
        <v>60</v>
      </c>
      <c r="E1206" s="39" t="s">
        <v>556</v>
      </c>
    </row>
    <row r="1207" spans="1:16" ht="12.75">
      <c r="A1207" t="s">
        <v>52</v>
      </c>
      <c s="34" t="s">
        <v>193</v>
      </c>
      <c s="34" t="s">
        <v>994</v>
      </c>
      <c s="35" t="s">
        <v>5</v>
      </c>
      <c s="6" t="s">
        <v>995</v>
      </c>
      <c s="36" t="s">
        <v>85</v>
      </c>
      <c s="37">
        <v>1</v>
      </c>
      <c s="36">
        <v>0</v>
      </c>
      <c s="36">
        <f>ROUND(G1207*H1207,6)</f>
      </c>
      <c r="L1207" s="38">
        <v>0</v>
      </c>
      <c s="32">
        <f>ROUND(ROUND(L1207,2)*ROUND(G1207,3),2)</f>
      </c>
      <c s="36" t="s">
        <v>350</v>
      </c>
      <c>
        <f>(M1207*21)/100</f>
      </c>
      <c t="s">
        <v>27</v>
      </c>
    </row>
    <row r="1208" spans="1:5" ht="12.75">
      <c r="A1208" s="35" t="s">
        <v>58</v>
      </c>
      <c r="E1208" s="39" t="s">
        <v>5</v>
      </c>
    </row>
    <row r="1209" spans="1:5" ht="12.75">
      <c r="A1209" s="35" t="s">
        <v>59</v>
      </c>
      <c r="E1209" s="40" t="s">
        <v>5</v>
      </c>
    </row>
    <row r="1210" spans="1:5" ht="114.75">
      <c r="A1210" t="s">
        <v>60</v>
      </c>
      <c r="E1210" s="39" t="s">
        <v>502</v>
      </c>
    </row>
    <row r="1211" spans="1:16" ht="25.5">
      <c r="A1211" t="s">
        <v>52</v>
      </c>
      <c s="34" t="s">
        <v>196</v>
      </c>
      <c s="34" t="s">
        <v>996</v>
      </c>
      <c s="35" t="s">
        <v>5</v>
      </c>
      <c s="6" t="s">
        <v>997</v>
      </c>
      <c s="36" t="s">
        <v>85</v>
      </c>
      <c s="37">
        <v>6</v>
      </c>
      <c s="36">
        <v>0</v>
      </c>
      <c s="36">
        <f>ROUND(G1211*H1211,6)</f>
      </c>
      <c r="L1211" s="38">
        <v>0</v>
      </c>
      <c s="32">
        <f>ROUND(ROUND(L1211,2)*ROUND(G1211,3),2)</f>
      </c>
      <c s="36" t="s">
        <v>350</v>
      </c>
      <c>
        <f>(M1211*21)/100</f>
      </c>
      <c t="s">
        <v>27</v>
      </c>
    </row>
    <row r="1212" spans="1:5" ht="12.75">
      <c r="A1212" s="35" t="s">
        <v>58</v>
      </c>
      <c r="E1212" s="39" t="s">
        <v>5</v>
      </c>
    </row>
    <row r="1213" spans="1:5" ht="12.75">
      <c r="A1213" s="35" t="s">
        <v>59</v>
      </c>
      <c r="E1213" s="40" t="s">
        <v>5</v>
      </c>
    </row>
    <row r="1214" spans="1:5" ht="114.75">
      <c r="A1214" t="s">
        <v>60</v>
      </c>
      <c r="E1214" s="39" t="s">
        <v>502</v>
      </c>
    </row>
    <row r="1215" spans="1:16" ht="12.75">
      <c r="A1215" t="s">
        <v>52</v>
      </c>
      <c s="34" t="s">
        <v>200</v>
      </c>
      <c s="34" t="s">
        <v>998</v>
      </c>
      <c s="35" t="s">
        <v>5</v>
      </c>
      <c s="6" t="s">
        <v>999</v>
      </c>
      <c s="36" t="s">
        <v>85</v>
      </c>
      <c s="37">
        <v>6</v>
      </c>
      <c s="36">
        <v>0</v>
      </c>
      <c s="36">
        <f>ROUND(G1215*H1215,6)</f>
      </c>
      <c r="L1215" s="38">
        <v>0</v>
      </c>
      <c s="32">
        <f>ROUND(ROUND(L1215,2)*ROUND(G1215,3),2)</f>
      </c>
      <c s="36" t="s">
        <v>350</v>
      </c>
      <c>
        <f>(M1215*21)/100</f>
      </c>
      <c t="s">
        <v>27</v>
      </c>
    </row>
    <row r="1216" spans="1:5" ht="12.75">
      <c r="A1216" s="35" t="s">
        <v>58</v>
      </c>
      <c r="E1216" s="39" t="s">
        <v>5</v>
      </c>
    </row>
    <row r="1217" spans="1:5" ht="12.75">
      <c r="A1217" s="35" t="s">
        <v>59</v>
      </c>
      <c r="E1217" s="40" t="s">
        <v>5</v>
      </c>
    </row>
    <row r="1218" spans="1:5" ht="140.25">
      <c r="A1218" t="s">
        <v>60</v>
      </c>
      <c r="E1218" s="39" t="s">
        <v>505</v>
      </c>
    </row>
    <row r="1219" spans="1:16" ht="12.75">
      <c r="A1219" t="s">
        <v>52</v>
      </c>
      <c s="34" t="s">
        <v>203</v>
      </c>
      <c s="34" t="s">
        <v>998</v>
      </c>
      <c s="35" t="s">
        <v>53</v>
      </c>
      <c s="6" t="s">
        <v>999</v>
      </c>
      <c s="36" t="s">
        <v>85</v>
      </c>
      <c s="37">
        <v>2</v>
      </c>
      <c s="36">
        <v>0</v>
      </c>
      <c s="36">
        <f>ROUND(G1219*H1219,6)</f>
      </c>
      <c r="L1219" s="38">
        <v>0</v>
      </c>
      <c s="32">
        <f>ROUND(ROUND(L1219,2)*ROUND(G1219,3),2)</f>
      </c>
      <c s="36" t="s">
        <v>350</v>
      </c>
      <c>
        <f>(M1219*21)/100</f>
      </c>
      <c t="s">
        <v>27</v>
      </c>
    </row>
    <row r="1220" spans="1:5" ht="12.75">
      <c r="A1220" s="35" t="s">
        <v>58</v>
      </c>
      <c r="E1220" s="39" t="s">
        <v>5</v>
      </c>
    </row>
    <row r="1221" spans="1:5" ht="12.75">
      <c r="A1221" s="35" t="s">
        <v>59</v>
      </c>
      <c r="E1221" s="40" t="s">
        <v>5</v>
      </c>
    </row>
    <row r="1222" spans="1:5" ht="140.25">
      <c r="A1222" t="s">
        <v>60</v>
      </c>
      <c r="E1222" s="39" t="s">
        <v>505</v>
      </c>
    </row>
    <row r="1223" spans="1:16" ht="12.75">
      <c r="A1223" t="s">
        <v>52</v>
      </c>
      <c s="34" t="s">
        <v>207</v>
      </c>
      <c s="34" t="s">
        <v>1000</v>
      </c>
      <c s="35" t="s">
        <v>5</v>
      </c>
      <c s="6" t="s">
        <v>1001</v>
      </c>
      <c s="36" t="s">
        <v>85</v>
      </c>
      <c s="37">
        <v>2</v>
      </c>
      <c s="36">
        <v>0</v>
      </c>
      <c s="36">
        <f>ROUND(G1223*H1223,6)</f>
      </c>
      <c r="L1223" s="38">
        <v>0</v>
      </c>
      <c s="32">
        <f>ROUND(ROUND(L1223,2)*ROUND(G1223,3),2)</f>
      </c>
      <c s="36" t="s">
        <v>350</v>
      </c>
      <c>
        <f>(M1223*21)/100</f>
      </c>
      <c t="s">
        <v>27</v>
      </c>
    </row>
    <row r="1224" spans="1:5" ht="12.75">
      <c r="A1224" s="35" t="s">
        <v>58</v>
      </c>
      <c r="E1224" s="39" t="s">
        <v>5</v>
      </c>
    </row>
    <row r="1225" spans="1:5" ht="12.75">
      <c r="A1225" s="35" t="s">
        <v>59</v>
      </c>
      <c r="E1225" s="40" t="s">
        <v>5</v>
      </c>
    </row>
    <row r="1226" spans="1:5" ht="165.75">
      <c r="A1226" t="s">
        <v>60</v>
      </c>
      <c r="E1226" s="39" t="s">
        <v>556</v>
      </c>
    </row>
    <row r="1227" spans="1:16" ht="12.75">
      <c r="A1227" t="s">
        <v>52</v>
      </c>
      <c s="34" t="s">
        <v>159</v>
      </c>
      <c s="34" t="s">
        <v>1002</v>
      </c>
      <c s="35" t="s">
        <v>5</v>
      </c>
      <c s="6" t="s">
        <v>1003</v>
      </c>
      <c s="36" t="s">
        <v>581</v>
      </c>
      <c s="37">
        <v>1</v>
      </c>
      <c s="36">
        <v>0</v>
      </c>
      <c s="36">
        <f>ROUND(G1227*H1227,6)</f>
      </c>
      <c r="L1227" s="38">
        <v>0</v>
      </c>
      <c s="32">
        <f>ROUND(ROUND(L1227,2)*ROUND(G1227,3),2)</f>
      </c>
      <c s="36" t="s">
        <v>350</v>
      </c>
      <c>
        <f>(M1227*21)/100</f>
      </c>
      <c t="s">
        <v>27</v>
      </c>
    </row>
    <row r="1228" spans="1:5" ht="12.75">
      <c r="A1228" s="35" t="s">
        <v>58</v>
      </c>
      <c r="E1228" s="39" t="s">
        <v>5</v>
      </c>
    </row>
    <row r="1229" spans="1:5" ht="12.75">
      <c r="A1229" s="35" t="s">
        <v>59</v>
      </c>
      <c r="E1229" s="40" t="s">
        <v>5</v>
      </c>
    </row>
    <row r="1230" spans="1:5" ht="140.25">
      <c r="A1230" t="s">
        <v>60</v>
      </c>
      <c r="E1230" s="39" t="s">
        <v>585</v>
      </c>
    </row>
    <row r="1231" spans="1:16" ht="12.75">
      <c r="A1231" t="s">
        <v>52</v>
      </c>
      <c s="34" t="s">
        <v>210</v>
      </c>
      <c s="34" t="s">
        <v>1004</v>
      </c>
      <c s="35" t="s">
        <v>5</v>
      </c>
      <c s="6" t="s">
        <v>1005</v>
      </c>
      <c s="36" t="s">
        <v>581</v>
      </c>
      <c s="37">
        <v>1</v>
      </c>
      <c s="36">
        <v>0</v>
      </c>
      <c s="36">
        <f>ROUND(G1231*H1231,6)</f>
      </c>
      <c r="L1231" s="38">
        <v>0</v>
      </c>
      <c s="32">
        <f>ROUND(ROUND(L1231,2)*ROUND(G1231,3),2)</f>
      </c>
      <c s="36" t="s">
        <v>350</v>
      </c>
      <c>
        <f>(M1231*21)/100</f>
      </c>
      <c t="s">
        <v>27</v>
      </c>
    </row>
    <row r="1232" spans="1:5" ht="12.75">
      <c r="A1232" s="35" t="s">
        <v>58</v>
      </c>
      <c r="E1232" s="39" t="s">
        <v>5</v>
      </c>
    </row>
    <row r="1233" spans="1:5" ht="12.75">
      <c r="A1233" s="35" t="s">
        <v>59</v>
      </c>
      <c r="E1233" s="40" t="s">
        <v>5</v>
      </c>
    </row>
    <row r="1234" spans="1:5" ht="140.25">
      <c r="A1234" t="s">
        <v>60</v>
      </c>
      <c r="E1234" s="39" t="s">
        <v>585</v>
      </c>
    </row>
    <row r="1235" spans="1:16" ht="25.5">
      <c r="A1235" t="s">
        <v>52</v>
      </c>
      <c s="34" t="s">
        <v>215</v>
      </c>
      <c s="34" t="s">
        <v>1006</v>
      </c>
      <c s="35" t="s">
        <v>5</v>
      </c>
      <c s="6" t="s">
        <v>1007</v>
      </c>
      <c s="36" t="s">
        <v>85</v>
      </c>
      <c s="37">
        <v>3</v>
      </c>
      <c s="36">
        <v>0</v>
      </c>
      <c s="36">
        <f>ROUND(G1235*H1235,6)</f>
      </c>
      <c r="L1235" s="38">
        <v>0</v>
      </c>
      <c s="32">
        <f>ROUND(ROUND(L1235,2)*ROUND(G1235,3),2)</f>
      </c>
      <c s="36" t="s">
        <v>350</v>
      </c>
      <c>
        <f>(M1235*21)/100</f>
      </c>
      <c t="s">
        <v>27</v>
      </c>
    </row>
    <row r="1236" spans="1:5" ht="12.75">
      <c r="A1236" s="35" t="s">
        <v>58</v>
      </c>
      <c r="E1236" s="39" t="s">
        <v>5</v>
      </c>
    </row>
    <row r="1237" spans="1:5" ht="12.75">
      <c r="A1237" s="35" t="s">
        <v>59</v>
      </c>
      <c r="E1237" s="40" t="s">
        <v>5</v>
      </c>
    </row>
    <row r="1238" spans="1:5" ht="114.75">
      <c r="A1238" t="s">
        <v>60</v>
      </c>
      <c r="E1238" s="39" t="s">
        <v>502</v>
      </c>
    </row>
    <row r="1239" spans="1:16" ht="25.5">
      <c r="A1239" t="s">
        <v>52</v>
      </c>
      <c s="34" t="s">
        <v>219</v>
      </c>
      <c s="34" t="s">
        <v>1008</v>
      </c>
      <c s="35" t="s">
        <v>5</v>
      </c>
      <c s="6" t="s">
        <v>1009</v>
      </c>
      <c s="36" t="s">
        <v>85</v>
      </c>
      <c s="37">
        <v>3</v>
      </c>
      <c s="36">
        <v>0</v>
      </c>
      <c s="36">
        <f>ROUND(G1239*H1239,6)</f>
      </c>
      <c r="L1239" s="38">
        <v>0</v>
      </c>
      <c s="32">
        <f>ROUND(ROUND(L1239,2)*ROUND(G1239,3),2)</f>
      </c>
      <c s="36" t="s">
        <v>350</v>
      </c>
      <c>
        <f>(M1239*21)/100</f>
      </c>
      <c t="s">
        <v>27</v>
      </c>
    </row>
    <row r="1240" spans="1:5" ht="12.75">
      <c r="A1240" s="35" t="s">
        <v>58</v>
      </c>
      <c r="E1240" s="39" t="s">
        <v>5</v>
      </c>
    </row>
    <row r="1241" spans="1:5" ht="12.75">
      <c r="A1241" s="35" t="s">
        <v>59</v>
      </c>
      <c r="E1241" s="40" t="s">
        <v>5</v>
      </c>
    </row>
    <row r="1242" spans="1:5" ht="140.25">
      <c r="A1242" t="s">
        <v>60</v>
      </c>
      <c r="E1242" s="39" t="s">
        <v>505</v>
      </c>
    </row>
    <row r="1243" spans="1:13" ht="12.75">
      <c r="A1243" t="s">
        <v>49</v>
      </c>
      <c r="C1243" s="31" t="s">
        <v>367</v>
      </c>
      <c r="E1243" s="33" t="s">
        <v>592</v>
      </c>
      <c r="J1243" s="32">
        <f>0</f>
      </c>
      <c s="32">
        <f>0</f>
      </c>
      <c s="32">
        <f>0+L1244+L1248+L1252+L1256+L1260+L1264+L1268</f>
      </c>
      <c s="32">
        <f>0+M1244+M1248+M1252+M1256+M1260+M1264+M1268</f>
      </c>
    </row>
    <row r="1244" spans="1:16" ht="38.25">
      <c r="A1244" t="s">
        <v>52</v>
      </c>
      <c s="34" t="s">
        <v>224</v>
      </c>
      <c s="34" t="s">
        <v>593</v>
      </c>
      <c s="35" t="s">
        <v>594</v>
      </c>
      <c s="6" t="s">
        <v>595</v>
      </c>
      <c s="36" t="s">
        <v>373</v>
      </c>
      <c s="37">
        <v>2</v>
      </c>
      <c s="36">
        <v>0</v>
      </c>
      <c s="36">
        <f>ROUND(G1244*H1244,6)</f>
      </c>
      <c r="L1244" s="38">
        <v>0</v>
      </c>
      <c s="32">
        <f>ROUND(ROUND(L1244,2)*ROUND(G1244,3),2)</f>
      </c>
      <c s="36" t="s">
        <v>350</v>
      </c>
      <c>
        <f>(M1244*21)/100</f>
      </c>
      <c t="s">
        <v>27</v>
      </c>
    </row>
    <row r="1245" spans="1:5" ht="12.75">
      <c r="A1245" s="35" t="s">
        <v>58</v>
      </c>
      <c r="E1245" s="39" t="s">
        <v>374</v>
      </c>
    </row>
    <row r="1246" spans="1:5" ht="12.75">
      <c r="A1246" s="35" t="s">
        <v>59</v>
      </c>
      <c r="E1246" s="40" t="s">
        <v>5</v>
      </c>
    </row>
    <row r="1247" spans="1:5" ht="165.75">
      <c r="A1247" t="s">
        <v>60</v>
      </c>
      <c r="E1247" s="39" t="s">
        <v>524</v>
      </c>
    </row>
    <row r="1248" spans="1:16" ht="25.5">
      <c r="A1248" t="s">
        <v>52</v>
      </c>
      <c s="34" t="s">
        <v>228</v>
      </c>
      <c s="34" t="s">
        <v>596</v>
      </c>
      <c s="35" t="s">
        <v>597</v>
      </c>
      <c s="6" t="s">
        <v>598</v>
      </c>
      <c s="36" t="s">
        <v>373</v>
      </c>
      <c s="37">
        <v>0.5</v>
      </c>
      <c s="36">
        <v>0</v>
      </c>
      <c s="36">
        <f>ROUND(G1248*H1248,6)</f>
      </c>
      <c r="L1248" s="38">
        <v>0</v>
      </c>
      <c s="32">
        <f>ROUND(ROUND(L1248,2)*ROUND(G1248,3),2)</f>
      </c>
      <c s="36" t="s">
        <v>350</v>
      </c>
      <c>
        <f>(M1248*21)/100</f>
      </c>
      <c t="s">
        <v>27</v>
      </c>
    </row>
    <row r="1249" spans="1:5" ht="12.75">
      <c r="A1249" s="35" t="s">
        <v>58</v>
      </c>
      <c r="E1249" s="39" t="s">
        <v>374</v>
      </c>
    </row>
    <row r="1250" spans="1:5" ht="12.75">
      <c r="A1250" s="35" t="s">
        <v>59</v>
      </c>
      <c r="E1250" s="40" t="s">
        <v>5</v>
      </c>
    </row>
    <row r="1251" spans="1:5" ht="165.75">
      <c r="A1251" t="s">
        <v>60</v>
      </c>
      <c r="E1251" s="39" t="s">
        <v>524</v>
      </c>
    </row>
    <row r="1252" spans="1:16" ht="38.25">
      <c r="A1252" t="s">
        <v>52</v>
      </c>
      <c s="34" t="s">
        <v>232</v>
      </c>
      <c s="34" t="s">
        <v>525</v>
      </c>
      <c s="35" t="s">
        <v>526</v>
      </c>
      <c s="6" t="s">
        <v>527</v>
      </c>
      <c s="36" t="s">
        <v>373</v>
      </c>
      <c s="37">
        <v>0.1</v>
      </c>
      <c s="36">
        <v>0</v>
      </c>
      <c s="36">
        <f>ROUND(G1252*H1252,6)</f>
      </c>
      <c r="L1252" s="38">
        <v>0</v>
      </c>
      <c s="32">
        <f>ROUND(ROUND(L1252,2)*ROUND(G1252,3),2)</f>
      </c>
      <c s="36" t="s">
        <v>350</v>
      </c>
      <c>
        <f>(M1252*21)/100</f>
      </c>
      <c t="s">
        <v>27</v>
      </c>
    </row>
    <row r="1253" spans="1:5" ht="25.5">
      <c r="A1253" s="35" t="s">
        <v>58</v>
      </c>
      <c r="E1253" s="39" t="s">
        <v>528</v>
      </c>
    </row>
    <row r="1254" spans="1:5" ht="12.75">
      <c r="A1254" s="35" t="s">
        <v>59</v>
      </c>
      <c r="E1254" s="40" t="s">
        <v>5</v>
      </c>
    </row>
    <row r="1255" spans="1:5" ht="165.75">
      <c r="A1255" t="s">
        <v>60</v>
      </c>
      <c r="E1255" s="39" t="s">
        <v>524</v>
      </c>
    </row>
    <row r="1256" spans="1:16" ht="38.25">
      <c r="A1256" t="s">
        <v>52</v>
      </c>
      <c s="34" t="s">
        <v>236</v>
      </c>
      <c s="34" t="s">
        <v>599</v>
      </c>
      <c s="35" t="s">
        <v>600</v>
      </c>
      <c s="6" t="s">
        <v>601</v>
      </c>
      <c s="36" t="s">
        <v>373</v>
      </c>
      <c s="37">
        <v>0.05</v>
      </c>
      <c s="36">
        <v>0</v>
      </c>
      <c s="36">
        <f>ROUND(G1256*H1256,6)</f>
      </c>
      <c r="L1256" s="38">
        <v>0</v>
      </c>
      <c s="32">
        <f>ROUND(ROUND(L1256,2)*ROUND(G1256,3),2)</f>
      </c>
      <c s="36" t="s">
        <v>350</v>
      </c>
      <c>
        <f>(M1256*21)/100</f>
      </c>
      <c t="s">
        <v>27</v>
      </c>
    </row>
    <row r="1257" spans="1:5" ht="25.5">
      <c r="A1257" s="35" t="s">
        <v>58</v>
      </c>
      <c r="E1257" s="39" t="s">
        <v>602</v>
      </c>
    </row>
    <row r="1258" spans="1:5" ht="12.75">
      <c r="A1258" s="35" t="s">
        <v>59</v>
      </c>
      <c r="E1258" s="40" t="s">
        <v>5</v>
      </c>
    </row>
    <row r="1259" spans="1:5" ht="165.75">
      <c r="A1259" t="s">
        <v>60</v>
      </c>
      <c r="E1259" s="39" t="s">
        <v>524</v>
      </c>
    </row>
    <row r="1260" spans="1:16" ht="25.5">
      <c r="A1260" t="s">
        <v>52</v>
      </c>
      <c s="34" t="s">
        <v>240</v>
      </c>
      <c s="34" t="s">
        <v>389</v>
      </c>
      <c s="35" t="s">
        <v>390</v>
      </c>
      <c s="6" t="s">
        <v>391</v>
      </c>
      <c s="36" t="s">
        <v>373</v>
      </c>
      <c s="37">
        <v>0.05</v>
      </c>
      <c s="36">
        <v>0</v>
      </c>
      <c s="36">
        <f>ROUND(G1260*H1260,6)</f>
      </c>
      <c r="L1260" s="38">
        <v>0</v>
      </c>
      <c s="32">
        <f>ROUND(ROUND(L1260,2)*ROUND(G1260,3),2)</f>
      </c>
      <c s="36" t="s">
        <v>350</v>
      </c>
      <c>
        <f>(M1260*21)/100</f>
      </c>
      <c t="s">
        <v>27</v>
      </c>
    </row>
    <row r="1261" spans="1:5" ht="12.75">
      <c r="A1261" s="35" t="s">
        <v>58</v>
      </c>
      <c r="E1261" s="39" t="s">
        <v>374</v>
      </c>
    </row>
    <row r="1262" spans="1:5" ht="12.75">
      <c r="A1262" s="35" t="s">
        <v>59</v>
      </c>
      <c r="E1262" s="40" t="s">
        <v>5</v>
      </c>
    </row>
    <row r="1263" spans="1:5" ht="165.75">
      <c r="A1263" t="s">
        <v>60</v>
      </c>
      <c r="E1263" s="39" t="s">
        <v>524</v>
      </c>
    </row>
    <row r="1264" spans="1:16" ht="25.5">
      <c r="A1264" t="s">
        <v>52</v>
      </c>
      <c s="34" t="s">
        <v>244</v>
      </c>
      <c s="34" t="s">
        <v>393</v>
      </c>
      <c s="35" t="s">
        <v>394</v>
      </c>
      <c s="6" t="s">
        <v>395</v>
      </c>
      <c s="36" t="s">
        <v>373</v>
      </c>
      <c s="37">
        <v>0.05</v>
      </c>
      <c s="36">
        <v>0</v>
      </c>
      <c s="36">
        <f>ROUND(G1264*H1264,6)</f>
      </c>
      <c r="L1264" s="38">
        <v>0</v>
      </c>
      <c s="32">
        <f>ROUND(ROUND(L1264,2)*ROUND(G1264,3),2)</f>
      </c>
      <c s="36" t="s">
        <v>350</v>
      </c>
      <c>
        <f>(M1264*21)/100</f>
      </c>
      <c t="s">
        <v>27</v>
      </c>
    </row>
    <row r="1265" spans="1:5" ht="12.75">
      <c r="A1265" s="35" t="s">
        <v>58</v>
      </c>
      <c r="E1265" s="39" t="s">
        <v>374</v>
      </c>
    </row>
    <row r="1266" spans="1:5" ht="12.75">
      <c r="A1266" s="35" t="s">
        <v>59</v>
      </c>
      <c r="E1266" s="40" t="s">
        <v>5</v>
      </c>
    </row>
    <row r="1267" spans="1:5" ht="165.75">
      <c r="A1267" t="s">
        <v>60</v>
      </c>
      <c r="E1267" s="39" t="s">
        <v>524</v>
      </c>
    </row>
    <row r="1268" spans="1:16" ht="25.5">
      <c r="A1268" t="s">
        <v>52</v>
      </c>
      <c s="34" t="s">
        <v>247</v>
      </c>
      <c s="34" t="s">
        <v>397</v>
      </c>
      <c s="35" t="s">
        <v>398</v>
      </c>
      <c s="6" t="s">
        <v>399</v>
      </c>
      <c s="36" t="s">
        <v>373</v>
      </c>
      <c s="37">
        <v>0.05</v>
      </c>
      <c s="36">
        <v>0</v>
      </c>
      <c s="36">
        <f>ROUND(G1268*H1268,6)</f>
      </c>
      <c r="L1268" s="38">
        <v>0</v>
      </c>
      <c s="32">
        <f>ROUND(ROUND(L1268,2)*ROUND(G1268,3),2)</f>
      </c>
      <c s="36" t="s">
        <v>350</v>
      </c>
      <c>
        <f>(M1268*21)/100</f>
      </c>
      <c t="s">
        <v>27</v>
      </c>
    </row>
    <row r="1269" spans="1:5" ht="12.75">
      <c r="A1269" s="35" t="s">
        <v>58</v>
      </c>
      <c r="E1269" s="39" t="s">
        <v>374</v>
      </c>
    </row>
    <row r="1270" spans="1:5" ht="12.75">
      <c r="A1270" s="35" t="s">
        <v>59</v>
      </c>
      <c r="E1270" s="40" t="s">
        <v>5</v>
      </c>
    </row>
    <row r="1271" spans="1:5" ht="165.75">
      <c r="A1271" t="s">
        <v>60</v>
      </c>
      <c r="E1271" s="39" t="s">
        <v>524</v>
      </c>
    </row>
    <row r="1272" spans="1:13" ht="12.75">
      <c r="A1272" t="s">
        <v>46</v>
      </c>
      <c r="C1272" s="31" t="s">
        <v>1010</v>
      </c>
      <c r="E1272" s="33" t="s">
        <v>1011</v>
      </c>
      <c r="J1272" s="32">
        <f>0+J1273+J1286+J1291+J1296+J1481</f>
      </c>
      <c s="32">
        <f>0+K1273+K1286+K1291+K1296+K1481</f>
      </c>
      <c s="32">
        <f>0+L1273+L1286+L1291+L1296+L1481</f>
      </c>
      <c s="32">
        <f>0+M1273+M1286+M1291+M1296+M1481</f>
      </c>
    </row>
    <row r="1273" spans="1:13" ht="12.75">
      <c r="A1273" t="s">
        <v>49</v>
      </c>
      <c r="C1273" s="31" t="s">
        <v>53</v>
      </c>
      <c r="E1273" s="33" t="s">
        <v>412</v>
      </c>
      <c r="J1273" s="32">
        <f>0</f>
      </c>
      <c s="32">
        <f>0</f>
      </c>
      <c s="32">
        <f>0+L1274+L1278+L1282</f>
      </c>
      <c s="32">
        <f>0+M1274+M1278+M1282</f>
      </c>
    </row>
    <row r="1274" spans="1:16" ht="12.75">
      <c r="A1274" t="s">
        <v>52</v>
      </c>
      <c s="34" t="s">
        <v>53</v>
      </c>
      <c s="34" t="s">
        <v>1012</v>
      </c>
      <c s="35" t="s">
        <v>5</v>
      </c>
      <c s="6" t="s">
        <v>1013</v>
      </c>
      <c s="36" t="s">
        <v>56</v>
      </c>
      <c s="37">
        <v>6.3</v>
      </c>
      <c s="36">
        <v>0</v>
      </c>
      <c s="36">
        <f>ROUND(G1274*H1274,6)</f>
      </c>
      <c r="L1274" s="38">
        <v>0</v>
      </c>
      <c s="32">
        <f>ROUND(ROUND(L1274,2)*ROUND(G1274,3),2)</f>
      </c>
      <c s="36" t="s">
        <v>350</v>
      </c>
      <c>
        <f>(M1274*21)/100</f>
      </c>
      <c t="s">
        <v>27</v>
      </c>
    </row>
    <row r="1275" spans="1:5" ht="12.75">
      <c r="A1275" s="35" t="s">
        <v>58</v>
      </c>
      <c r="E1275" s="39" t="s">
        <v>5</v>
      </c>
    </row>
    <row r="1276" spans="1:5" ht="12.75">
      <c r="A1276" s="35" t="s">
        <v>59</v>
      </c>
      <c r="E1276" s="40" t="s">
        <v>1014</v>
      </c>
    </row>
    <row r="1277" spans="1:5" ht="63.75">
      <c r="A1277" t="s">
        <v>60</v>
      </c>
      <c r="E1277" s="39" t="s">
        <v>1015</v>
      </c>
    </row>
    <row r="1278" spans="1:16" ht="12.75">
      <c r="A1278" t="s">
        <v>52</v>
      </c>
      <c s="34" t="s">
        <v>27</v>
      </c>
      <c s="34" t="s">
        <v>827</v>
      </c>
      <c s="35" t="s">
        <v>5</v>
      </c>
      <c s="6" t="s">
        <v>828</v>
      </c>
      <c s="36" t="s">
        <v>56</v>
      </c>
      <c s="37">
        <v>2</v>
      </c>
      <c s="36">
        <v>0</v>
      </c>
      <c s="36">
        <f>ROUND(G1278*H1278,6)</f>
      </c>
      <c r="L1278" s="38">
        <v>0</v>
      </c>
      <c s="32">
        <f>ROUND(ROUND(L1278,2)*ROUND(G1278,3),2)</f>
      </c>
      <c s="36" t="s">
        <v>350</v>
      </c>
      <c>
        <f>(M1278*21)/100</f>
      </c>
      <c t="s">
        <v>27</v>
      </c>
    </row>
    <row r="1279" spans="1:5" ht="12.75">
      <c r="A1279" s="35" t="s">
        <v>58</v>
      </c>
      <c r="E1279" s="39" t="s">
        <v>5</v>
      </c>
    </row>
    <row r="1280" spans="1:5" ht="12.75">
      <c r="A1280" s="35" t="s">
        <v>59</v>
      </c>
      <c r="E1280" s="40" t="s">
        <v>5</v>
      </c>
    </row>
    <row r="1281" spans="1:5" ht="357">
      <c r="A1281" t="s">
        <v>60</v>
      </c>
      <c r="E1281" s="39" t="s">
        <v>534</v>
      </c>
    </row>
    <row r="1282" spans="1:16" ht="12.75">
      <c r="A1282" t="s">
        <v>52</v>
      </c>
      <c s="34" t="s">
        <v>26</v>
      </c>
      <c s="34" t="s">
        <v>531</v>
      </c>
      <c s="35" t="s">
        <v>5</v>
      </c>
      <c s="6" t="s">
        <v>532</v>
      </c>
      <c s="36" t="s">
        <v>56</v>
      </c>
      <c s="37">
        <v>22.5</v>
      </c>
      <c s="36">
        <v>0</v>
      </c>
      <c s="36">
        <f>ROUND(G1282*H1282,6)</f>
      </c>
      <c r="L1282" s="38">
        <v>0</v>
      </c>
      <c s="32">
        <f>ROUND(ROUND(L1282,2)*ROUND(G1282,3),2)</f>
      </c>
      <c s="36" t="s">
        <v>350</v>
      </c>
      <c>
        <f>(M1282*21)/100</f>
      </c>
      <c t="s">
        <v>27</v>
      </c>
    </row>
    <row r="1283" spans="1:5" ht="12.75">
      <c r="A1283" s="35" t="s">
        <v>58</v>
      </c>
      <c r="E1283" s="39" t="s">
        <v>5</v>
      </c>
    </row>
    <row r="1284" spans="1:5" ht="89.25">
      <c r="A1284" s="35" t="s">
        <v>59</v>
      </c>
      <c r="E1284" s="40" t="s">
        <v>1016</v>
      </c>
    </row>
    <row r="1285" spans="1:5" ht="357">
      <c r="A1285" t="s">
        <v>60</v>
      </c>
      <c r="E1285" s="39" t="s">
        <v>534</v>
      </c>
    </row>
    <row r="1286" spans="1:13" ht="12.75">
      <c r="A1286" t="s">
        <v>49</v>
      </c>
      <c r="C1286" s="31" t="s">
        <v>27</v>
      </c>
      <c r="E1286" s="33" t="s">
        <v>831</v>
      </c>
      <c r="J1286" s="32">
        <f>0</f>
      </c>
      <c s="32">
        <f>0</f>
      </c>
      <c s="32">
        <f>0+L1287</f>
      </c>
      <c s="32">
        <f>0+M1287</f>
      </c>
    </row>
    <row r="1287" spans="1:16" ht="12.75">
      <c r="A1287" t="s">
        <v>52</v>
      </c>
      <c s="34" t="s">
        <v>70</v>
      </c>
      <c s="34" t="s">
        <v>832</v>
      </c>
      <c s="35" t="s">
        <v>5</v>
      </c>
      <c s="6" t="s">
        <v>833</v>
      </c>
      <c s="36" t="s">
        <v>56</v>
      </c>
      <c s="37">
        <v>2</v>
      </c>
      <c s="36">
        <v>0</v>
      </c>
      <c s="36">
        <f>ROUND(G1287*H1287,6)</f>
      </c>
      <c r="L1287" s="38">
        <v>0</v>
      </c>
      <c s="32">
        <f>ROUND(ROUND(L1287,2)*ROUND(G1287,3),2)</f>
      </c>
      <c s="36" t="s">
        <v>350</v>
      </c>
      <c>
        <f>(M1287*21)/100</f>
      </c>
      <c t="s">
        <v>27</v>
      </c>
    </row>
    <row r="1288" spans="1:5" ht="12.75">
      <c r="A1288" s="35" t="s">
        <v>58</v>
      </c>
      <c r="E1288" s="39" t="s">
        <v>5</v>
      </c>
    </row>
    <row r="1289" spans="1:5" ht="12.75">
      <c r="A1289" s="35" t="s">
        <v>59</v>
      </c>
      <c r="E1289" s="40" t="s">
        <v>5</v>
      </c>
    </row>
    <row r="1290" spans="1:5" ht="395.25">
      <c r="A1290" t="s">
        <v>60</v>
      </c>
      <c r="E1290" s="39" t="s">
        <v>834</v>
      </c>
    </row>
    <row r="1291" spans="1:13" ht="12.75">
      <c r="A1291" t="s">
        <v>49</v>
      </c>
      <c r="C1291" s="31" t="s">
        <v>110</v>
      </c>
      <c r="E1291" s="33" t="s">
        <v>1017</v>
      </c>
      <c r="J1291" s="32">
        <f>0</f>
      </c>
      <c s="32">
        <f>0</f>
      </c>
      <c s="32">
        <f>0+L1292</f>
      </c>
      <c s="32">
        <f>0+M1292</f>
      </c>
    </row>
    <row r="1292" spans="1:16" ht="12.75">
      <c r="A1292" t="s">
        <v>52</v>
      </c>
      <c s="34" t="s">
        <v>110</v>
      </c>
      <c s="34" t="s">
        <v>1018</v>
      </c>
      <c s="35" t="s">
        <v>5</v>
      </c>
      <c s="6" t="s">
        <v>1019</v>
      </c>
      <c s="36" t="s">
        <v>56</v>
      </c>
      <c s="37">
        <v>6.3</v>
      </c>
      <c s="36">
        <v>0</v>
      </c>
      <c s="36">
        <f>ROUND(G1292*H1292,6)</f>
      </c>
      <c r="L1292" s="38">
        <v>0</v>
      </c>
      <c s="32">
        <f>ROUND(ROUND(L1292,2)*ROUND(G1292,3),2)</f>
      </c>
      <c s="36" t="s">
        <v>350</v>
      </c>
      <c>
        <f>(M1292*21)/100</f>
      </c>
      <c t="s">
        <v>27</v>
      </c>
    </row>
    <row r="1293" spans="1:5" ht="12.75">
      <c r="A1293" s="35" t="s">
        <v>58</v>
      </c>
      <c r="E1293" s="39" t="s">
        <v>5</v>
      </c>
    </row>
    <row r="1294" spans="1:5" ht="12.75">
      <c r="A1294" s="35" t="s">
        <v>59</v>
      </c>
      <c r="E1294" s="40" t="s">
        <v>5</v>
      </c>
    </row>
    <row r="1295" spans="1:5" ht="140.25">
      <c r="A1295" t="s">
        <v>60</v>
      </c>
      <c r="E1295" s="39" t="s">
        <v>1020</v>
      </c>
    </row>
    <row r="1296" spans="1:13" ht="12.75">
      <c r="A1296" t="s">
        <v>49</v>
      </c>
      <c r="C1296" s="31" t="s">
        <v>75</v>
      </c>
      <c r="E1296" s="33" t="s">
        <v>76</v>
      </c>
      <c r="J1296" s="32">
        <f>0</f>
      </c>
      <c s="32">
        <f>0</f>
      </c>
      <c s="32">
        <f>0+L1297+L1301+L1305+L1309+L1313+L1317+L1321+L1325+L1329+L1333+L1337+L1341+L1345+L1349+L1353+L1357+L1361+L1365+L1369+L1373+L1377+L1381+L1385+L1389+L1393+L1397+L1401+L1405+L1409+L1413+L1417+L1421+L1425+L1429+L1433+L1437+L1441+L1445+L1449+L1453+L1457+L1461+L1465+L1469+L1473+L1477</f>
      </c>
      <c s="32">
        <f>0+M1297+M1301+M1305+M1309+M1313+M1317+M1321+M1325+M1329+M1333+M1337+M1341+M1345+M1349+M1353+M1357+M1361+M1365+M1369+M1373+M1377+M1381+M1385+M1389+M1393+M1397+M1401+M1405+M1409+M1413+M1417+M1421+M1425+M1429+M1433+M1437+M1441+M1445+M1449+M1453+M1457+M1461+M1465+M1469+M1473+M1477</f>
      </c>
    </row>
    <row r="1297" spans="1:16" ht="12.75">
      <c r="A1297" t="s">
        <v>52</v>
      </c>
      <c s="34" t="s">
        <v>115</v>
      </c>
      <c s="34" t="s">
        <v>97</v>
      </c>
      <c s="35" t="s">
        <v>5</v>
      </c>
      <c s="6" t="s">
        <v>98</v>
      </c>
      <c s="36" t="s">
        <v>80</v>
      </c>
      <c s="37">
        <v>385</v>
      </c>
      <c s="36">
        <v>0</v>
      </c>
      <c s="36">
        <f>ROUND(G1297*H1297,6)</f>
      </c>
      <c r="L1297" s="38">
        <v>0</v>
      </c>
      <c s="32">
        <f>ROUND(ROUND(L1297,2)*ROUND(G1297,3),2)</f>
      </c>
      <c s="36" t="s">
        <v>350</v>
      </c>
      <c>
        <f>(M1297*21)/100</f>
      </c>
      <c t="s">
        <v>27</v>
      </c>
    </row>
    <row r="1298" spans="1:5" ht="12.75">
      <c r="A1298" s="35" t="s">
        <v>58</v>
      </c>
      <c r="E1298" s="39" t="s">
        <v>5</v>
      </c>
    </row>
    <row r="1299" spans="1:5" ht="102">
      <c r="A1299" s="35" t="s">
        <v>59</v>
      </c>
      <c r="E1299" s="40" t="s">
        <v>1021</v>
      </c>
    </row>
    <row r="1300" spans="1:5" ht="89.25">
      <c r="A1300" t="s">
        <v>60</v>
      </c>
      <c r="E1300" s="39" t="s">
        <v>836</v>
      </c>
    </row>
    <row r="1301" spans="1:16" ht="12.75">
      <c r="A1301" t="s">
        <v>52</v>
      </c>
      <c s="34" t="s">
        <v>75</v>
      </c>
      <c s="34" t="s">
        <v>1022</v>
      </c>
      <c s="35" t="s">
        <v>5</v>
      </c>
      <c s="6" t="s">
        <v>1023</v>
      </c>
      <c s="36" t="s">
        <v>1024</v>
      </c>
      <c s="37">
        <v>2.23</v>
      </c>
      <c s="36">
        <v>0</v>
      </c>
      <c s="36">
        <f>ROUND(G1301*H1301,6)</f>
      </c>
      <c r="L1301" s="38">
        <v>0</v>
      </c>
      <c s="32">
        <f>ROUND(ROUND(L1301,2)*ROUND(G1301,3),2)</f>
      </c>
      <c s="36" t="s">
        <v>350</v>
      </c>
      <c>
        <f>(M1301*21)/100</f>
      </c>
      <c t="s">
        <v>27</v>
      </c>
    </row>
    <row r="1302" spans="1:5" ht="12.75">
      <c r="A1302" s="35" t="s">
        <v>58</v>
      </c>
      <c r="E1302" s="39" t="s">
        <v>5</v>
      </c>
    </row>
    <row r="1303" spans="1:5" ht="127.5">
      <c r="A1303" s="35" t="s">
        <v>59</v>
      </c>
      <c r="E1303" s="40" t="s">
        <v>1025</v>
      </c>
    </row>
    <row r="1304" spans="1:5" ht="153">
      <c r="A1304" t="s">
        <v>60</v>
      </c>
      <c r="E1304" s="39" t="s">
        <v>1026</v>
      </c>
    </row>
    <row r="1305" spans="1:16" ht="12.75">
      <c r="A1305" t="s">
        <v>52</v>
      </c>
      <c s="34" t="s">
        <v>122</v>
      </c>
      <c s="34" t="s">
        <v>1027</v>
      </c>
      <c s="35" t="s">
        <v>5</v>
      </c>
      <c s="6" t="s">
        <v>1028</v>
      </c>
      <c s="36" t="s">
        <v>80</v>
      </c>
      <c s="37">
        <v>365</v>
      </c>
      <c s="36">
        <v>0</v>
      </c>
      <c s="36">
        <f>ROUND(G1305*H1305,6)</f>
      </c>
      <c r="L1305" s="38">
        <v>0</v>
      </c>
      <c s="32">
        <f>ROUND(ROUND(L1305,2)*ROUND(G1305,3),2)</f>
      </c>
      <c s="36" t="s">
        <v>350</v>
      </c>
      <c>
        <f>(M1305*21)/100</f>
      </c>
      <c t="s">
        <v>27</v>
      </c>
    </row>
    <row r="1306" spans="1:5" ht="12.75">
      <c r="A1306" s="35" t="s">
        <v>58</v>
      </c>
      <c r="E1306" s="39" t="s">
        <v>5</v>
      </c>
    </row>
    <row r="1307" spans="1:5" ht="12.75">
      <c r="A1307" s="35" t="s">
        <v>59</v>
      </c>
      <c r="E1307" s="40" t="s">
        <v>1029</v>
      </c>
    </row>
    <row r="1308" spans="1:5" ht="114.75">
      <c r="A1308" t="s">
        <v>60</v>
      </c>
      <c r="E1308" s="39" t="s">
        <v>1030</v>
      </c>
    </row>
    <row r="1309" spans="1:16" ht="12.75">
      <c r="A1309" t="s">
        <v>52</v>
      </c>
      <c s="34" t="s">
        <v>126</v>
      </c>
      <c s="34" t="s">
        <v>749</v>
      </c>
      <c s="35" t="s">
        <v>5</v>
      </c>
      <c s="6" t="s">
        <v>750</v>
      </c>
      <c s="36" t="s">
        <v>80</v>
      </c>
      <c s="37">
        <v>565</v>
      </c>
      <c s="36">
        <v>0</v>
      </c>
      <c s="36">
        <f>ROUND(G1309*H1309,6)</f>
      </c>
      <c r="L1309" s="38">
        <v>0</v>
      </c>
      <c s="32">
        <f>ROUND(ROUND(L1309,2)*ROUND(G1309,3),2)</f>
      </c>
      <c s="36" t="s">
        <v>350</v>
      </c>
      <c>
        <f>(M1309*21)/100</f>
      </c>
      <c t="s">
        <v>27</v>
      </c>
    </row>
    <row r="1310" spans="1:5" ht="12.75">
      <c r="A1310" s="35" t="s">
        <v>58</v>
      </c>
      <c r="E1310" s="39" t="s">
        <v>5</v>
      </c>
    </row>
    <row r="1311" spans="1:5" ht="12.75">
      <c r="A1311" s="35" t="s">
        <v>59</v>
      </c>
      <c r="E1311" s="40" t="s">
        <v>1031</v>
      </c>
    </row>
    <row r="1312" spans="1:5" ht="153">
      <c r="A1312" t="s">
        <v>60</v>
      </c>
      <c r="E1312" s="39" t="s">
        <v>1032</v>
      </c>
    </row>
    <row r="1313" spans="1:16" ht="12.75">
      <c r="A1313" t="s">
        <v>52</v>
      </c>
      <c s="34" t="s">
        <v>130</v>
      </c>
      <c s="34" t="s">
        <v>753</v>
      </c>
      <c s="35" t="s">
        <v>5</v>
      </c>
      <c s="6" t="s">
        <v>754</v>
      </c>
      <c s="36" t="s">
        <v>80</v>
      </c>
      <c s="37">
        <v>565</v>
      </c>
      <c s="36">
        <v>0</v>
      </c>
      <c s="36">
        <f>ROUND(G1313*H1313,6)</f>
      </c>
      <c r="L1313" s="38">
        <v>0</v>
      </c>
      <c s="32">
        <f>ROUND(ROUND(L1313,2)*ROUND(G1313,3),2)</f>
      </c>
      <c s="36" t="s">
        <v>350</v>
      </c>
      <c>
        <f>(M1313*21)/100</f>
      </c>
      <c t="s">
        <v>27</v>
      </c>
    </row>
    <row r="1314" spans="1:5" ht="12.75">
      <c r="A1314" s="35" t="s">
        <v>58</v>
      </c>
      <c r="E1314" s="39" t="s">
        <v>5</v>
      </c>
    </row>
    <row r="1315" spans="1:5" ht="12.75">
      <c r="A1315" s="35" t="s">
        <v>59</v>
      </c>
      <c r="E1315" s="40" t="s">
        <v>1031</v>
      </c>
    </row>
    <row r="1316" spans="1:5" ht="114.75">
      <c r="A1316" t="s">
        <v>60</v>
      </c>
      <c r="E1316" s="39" t="s">
        <v>447</v>
      </c>
    </row>
    <row r="1317" spans="1:16" ht="12.75">
      <c r="A1317" t="s">
        <v>52</v>
      </c>
      <c s="34" t="s">
        <v>134</v>
      </c>
      <c s="34" t="s">
        <v>774</v>
      </c>
      <c s="35" t="s">
        <v>5</v>
      </c>
      <c s="6" t="s">
        <v>775</v>
      </c>
      <c s="36" t="s">
        <v>85</v>
      </c>
      <c s="37">
        <v>4</v>
      </c>
      <c s="36">
        <v>0</v>
      </c>
      <c s="36">
        <f>ROUND(G1317*H1317,6)</f>
      </c>
      <c r="L1317" s="38">
        <v>0</v>
      </c>
      <c s="32">
        <f>ROUND(ROUND(L1317,2)*ROUND(G1317,3),2)</f>
      </c>
      <c s="36" t="s">
        <v>350</v>
      </c>
      <c>
        <f>(M1317*21)/100</f>
      </c>
      <c t="s">
        <v>27</v>
      </c>
    </row>
    <row r="1318" spans="1:5" ht="12.75">
      <c r="A1318" s="35" t="s">
        <v>58</v>
      </c>
      <c r="E1318" s="39" t="s">
        <v>5</v>
      </c>
    </row>
    <row r="1319" spans="1:5" ht="12.75">
      <c r="A1319" s="35" t="s">
        <v>59</v>
      </c>
      <c r="E1319" s="40" t="s">
        <v>5</v>
      </c>
    </row>
    <row r="1320" spans="1:5" ht="178.5">
      <c r="A1320" t="s">
        <v>60</v>
      </c>
      <c r="E1320" s="39" t="s">
        <v>450</v>
      </c>
    </row>
    <row r="1321" spans="1:16" ht="12.75">
      <c r="A1321" t="s">
        <v>52</v>
      </c>
      <c s="34" t="s">
        <v>138</v>
      </c>
      <c s="34" t="s">
        <v>776</v>
      </c>
      <c s="35" t="s">
        <v>5</v>
      </c>
      <c s="6" t="s">
        <v>777</v>
      </c>
      <c s="36" t="s">
        <v>85</v>
      </c>
      <c s="37">
        <v>4</v>
      </c>
      <c s="36">
        <v>0</v>
      </c>
      <c s="36">
        <f>ROUND(G1321*H1321,6)</f>
      </c>
      <c r="L1321" s="38">
        <v>0</v>
      </c>
      <c s="32">
        <f>ROUND(ROUND(L1321,2)*ROUND(G1321,3),2)</f>
      </c>
      <c s="36" t="s">
        <v>350</v>
      </c>
      <c>
        <f>(M1321*21)/100</f>
      </c>
      <c t="s">
        <v>27</v>
      </c>
    </row>
    <row r="1322" spans="1:5" ht="12.75">
      <c r="A1322" s="35" t="s">
        <v>58</v>
      </c>
      <c r="E1322" s="39" t="s">
        <v>5</v>
      </c>
    </row>
    <row r="1323" spans="1:5" ht="12.75">
      <c r="A1323" s="35" t="s">
        <v>59</v>
      </c>
      <c r="E1323" s="40" t="s">
        <v>5</v>
      </c>
    </row>
    <row r="1324" spans="1:5" ht="127.5">
      <c r="A1324" t="s">
        <v>60</v>
      </c>
      <c r="E1324" s="39" t="s">
        <v>453</v>
      </c>
    </row>
    <row r="1325" spans="1:16" ht="12.75">
      <c r="A1325" t="s">
        <v>52</v>
      </c>
      <c s="34" t="s">
        <v>143</v>
      </c>
      <c s="34" t="s">
        <v>1033</v>
      </c>
      <c s="35" t="s">
        <v>5</v>
      </c>
      <c s="6" t="s">
        <v>1034</v>
      </c>
      <c s="36" t="s">
        <v>85</v>
      </c>
      <c s="37">
        <v>0</v>
      </c>
      <c s="36">
        <v>0</v>
      </c>
      <c s="36">
        <f>ROUND(G1325*H1325,6)</f>
      </c>
      <c r="L1325" s="38">
        <v>0</v>
      </c>
      <c s="32">
        <f>ROUND(ROUND(L1325,2)*ROUND(G1325,3),2)</f>
      </c>
      <c s="36" t="s">
        <v>350</v>
      </c>
      <c>
        <f>(M1325*21)/100</f>
      </c>
      <c t="s">
        <v>27</v>
      </c>
    </row>
    <row r="1326" spans="1:5" ht="12.75">
      <c r="A1326" s="35" t="s">
        <v>58</v>
      </c>
      <c r="E1326" s="39" t="s">
        <v>5</v>
      </c>
    </row>
    <row r="1327" spans="1:5" ht="12.75">
      <c r="A1327" s="35" t="s">
        <v>59</v>
      </c>
      <c r="E1327" s="40" t="s">
        <v>5</v>
      </c>
    </row>
    <row r="1328" spans="1:5" ht="114.75">
      <c r="A1328" t="s">
        <v>60</v>
      </c>
      <c r="E1328" s="39" t="s">
        <v>1035</v>
      </c>
    </row>
    <row r="1329" spans="1:16" ht="12.75">
      <c r="A1329" t="s">
        <v>52</v>
      </c>
      <c s="34" t="s">
        <v>147</v>
      </c>
      <c s="34" t="s">
        <v>1036</v>
      </c>
      <c s="35" t="s">
        <v>5</v>
      </c>
      <c s="6" t="s">
        <v>1037</v>
      </c>
      <c s="36" t="s">
        <v>85</v>
      </c>
      <c s="37">
        <v>1</v>
      </c>
      <c s="36">
        <v>0</v>
      </c>
      <c s="36">
        <f>ROUND(G1329*H1329,6)</f>
      </c>
      <c r="L1329" s="38">
        <v>0</v>
      </c>
      <c s="32">
        <f>ROUND(ROUND(L1329,2)*ROUND(G1329,3),2)</f>
      </c>
      <c s="36" t="s">
        <v>350</v>
      </c>
      <c>
        <f>(M1329*21)/100</f>
      </c>
      <c t="s">
        <v>27</v>
      </c>
    </row>
    <row r="1330" spans="1:5" ht="12.75">
      <c r="A1330" s="35" t="s">
        <v>58</v>
      </c>
      <c r="E1330" s="39" t="s">
        <v>5</v>
      </c>
    </row>
    <row r="1331" spans="1:5" ht="12.75">
      <c r="A1331" s="35" t="s">
        <v>59</v>
      </c>
      <c r="E1331" s="40" t="s">
        <v>5</v>
      </c>
    </row>
    <row r="1332" spans="1:5" ht="127.5">
      <c r="A1332" t="s">
        <v>60</v>
      </c>
      <c r="E1332" s="39" t="s">
        <v>453</v>
      </c>
    </row>
    <row r="1333" spans="1:16" ht="12.75">
      <c r="A1333" t="s">
        <v>52</v>
      </c>
      <c s="34" t="s">
        <v>151</v>
      </c>
      <c s="34" t="s">
        <v>1038</v>
      </c>
      <c s="35" t="s">
        <v>5</v>
      </c>
      <c s="6" t="s">
        <v>1039</v>
      </c>
      <c s="36" t="s">
        <v>85</v>
      </c>
      <c s="37">
        <v>5</v>
      </c>
      <c s="36">
        <v>0</v>
      </c>
      <c s="36">
        <f>ROUND(G1333*H1333,6)</f>
      </c>
      <c r="L1333" s="38">
        <v>0</v>
      </c>
      <c s="32">
        <f>ROUND(ROUND(L1333,2)*ROUND(G1333,3),2)</f>
      </c>
      <c s="36" t="s">
        <v>350</v>
      </c>
      <c>
        <f>(M1333*21)/100</f>
      </c>
      <c t="s">
        <v>27</v>
      </c>
    </row>
    <row r="1334" spans="1:5" ht="12.75">
      <c r="A1334" s="35" t="s">
        <v>58</v>
      </c>
      <c r="E1334" s="39" t="s">
        <v>5</v>
      </c>
    </row>
    <row r="1335" spans="1:5" ht="12.75">
      <c r="A1335" s="35" t="s">
        <v>59</v>
      </c>
      <c r="E1335" s="40" t="s">
        <v>5</v>
      </c>
    </row>
    <row r="1336" spans="1:5" ht="114.75">
      <c r="A1336" t="s">
        <v>60</v>
      </c>
      <c r="E1336" s="39" t="s">
        <v>502</v>
      </c>
    </row>
    <row r="1337" spans="1:16" ht="12.75">
      <c r="A1337" t="s">
        <v>52</v>
      </c>
      <c s="34" t="s">
        <v>155</v>
      </c>
      <c s="34" t="s">
        <v>1040</v>
      </c>
      <c s="35" t="s">
        <v>5</v>
      </c>
      <c s="6" t="s">
        <v>1041</v>
      </c>
      <c s="36" t="s">
        <v>85</v>
      </c>
      <c s="37">
        <v>5</v>
      </c>
      <c s="36">
        <v>0</v>
      </c>
      <c s="36">
        <f>ROUND(G1337*H1337,6)</f>
      </c>
      <c r="L1337" s="38">
        <v>0</v>
      </c>
      <c s="32">
        <f>ROUND(ROUND(L1337,2)*ROUND(G1337,3),2)</f>
      </c>
      <c s="36" t="s">
        <v>350</v>
      </c>
      <c>
        <f>(M1337*21)/100</f>
      </c>
      <c t="s">
        <v>27</v>
      </c>
    </row>
    <row r="1338" spans="1:5" ht="12.75">
      <c r="A1338" s="35" t="s">
        <v>58</v>
      </c>
      <c r="E1338" s="39" t="s">
        <v>5</v>
      </c>
    </row>
    <row r="1339" spans="1:5" ht="12.75">
      <c r="A1339" s="35" t="s">
        <v>59</v>
      </c>
      <c r="E1339" s="40" t="s">
        <v>5</v>
      </c>
    </row>
    <row r="1340" spans="1:5" ht="127.5">
      <c r="A1340" t="s">
        <v>60</v>
      </c>
      <c r="E1340" s="39" t="s">
        <v>453</v>
      </c>
    </row>
    <row r="1341" spans="1:16" ht="12.75">
      <c r="A1341" t="s">
        <v>52</v>
      </c>
      <c s="34" t="s">
        <v>77</v>
      </c>
      <c s="34" t="s">
        <v>1042</v>
      </c>
      <c s="35" t="s">
        <v>5</v>
      </c>
      <c s="6" t="s">
        <v>1043</v>
      </c>
      <c s="36" t="s">
        <v>85</v>
      </c>
      <c s="37">
        <v>10</v>
      </c>
      <c s="36">
        <v>0</v>
      </c>
      <c s="36">
        <f>ROUND(G1341*H1341,6)</f>
      </c>
      <c r="L1341" s="38">
        <v>0</v>
      </c>
      <c s="32">
        <f>ROUND(ROUND(L1341,2)*ROUND(G1341,3),2)</f>
      </c>
      <c s="36" t="s">
        <v>350</v>
      </c>
      <c>
        <f>(M1341*21)/100</f>
      </c>
      <c t="s">
        <v>27</v>
      </c>
    </row>
    <row r="1342" spans="1:5" ht="12.75">
      <c r="A1342" s="35" t="s">
        <v>58</v>
      </c>
      <c r="E1342" s="39" t="s">
        <v>5</v>
      </c>
    </row>
    <row r="1343" spans="1:5" ht="12.75">
      <c r="A1343" s="35" t="s">
        <v>59</v>
      </c>
      <c r="E1343" s="40" t="s">
        <v>5</v>
      </c>
    </row>
    <row r="1344" spans="1:5" ht="140.25">
      <c r="A1344" t="s">
        <v>60</v>
      </c>
      <c r="E1344" s="39" t="s">
        <v>476</v>
      </c>
    </row>
    <row r="1345" spans="1:16" ht="12.75">
      <c r="A1345" t="s">
        <v>52</v>
      </c>
      <c s="34" t="s">
        <v>82</v>
      </c>
      <c s="34" t="s">
        <v>544</v>
      </c>
      <c s="35" t="s">
        <v>5</v>
      </c>
      <c s="6" t="s">
        <v>545</v>
      </c>
      <c s="36" t="s">
        <v>184</v>
      </c>
      <c s="37">
        <v>0.92</v>
      </c>
      <c s="36">
        <v>0</v>
      </c>
      <c s="36">
        <f>ROUND(G1345*H1345,6)</f>
      </c>
      <c r="L1345" s="38">
        <v>0</v>
      </c>
      <c s="32">
        <f>ROUND(ROUND(L1345,2)*ROUND(G1345,3),2)</f>
      </c>
      <c s="36" t="s">
        <v>350</v>
      </c>
      <c>
        <f>(M1345*21)/100</f>
      </c>
      <c t="s">
        <v>27</v>
      </c>
    </row>
    <row r="1346" spans="1:5" ht="12.75">
      <c r="A1346" s="35" t="s">
        <v>58</v>
      </c>
      <c r="E1346" s="39" t="s">
        <v>5</v>
      </c>
    </row>
    <row r="1347" spans="1:5" ht="127.5">
      <c r="A1347" s="35" t="s">
        <v>59</v>
      </c>
      <c r="E1347" s="40" t="s">
        <v>1044</v>
      </c>
    </row>
    <row r="1348" spans="1:5" ht="102">
      <c r="A1348" t="s">
        <v>60</v>
      </c>
      <c r="E1348" s="39" t="s">
        <v>547</v>
      </c>
    </row>
    <row r="1349" spans="1:16" ht="12.75">
      <c r="A1349" t="s">
        <v>52</v>
      </c>
      <c s="34" t="s">
        <v>87</v>
      </c>
      <c s="34" t="s">
        <v>1045</v>
      </c>
      <c s="35" t="s">
        <v>5</v>
      </c>
      <c s="6" t="s">
        <v>1046</v>
      </c>
      <c s="36" t="s">
        <v>85</v>
      </c>
      <c s="37">
        <v>6</v>
      </c>
      <c s="36">
        <v>0</v>
      </c>
      <c s="36">
        <f>ROUND(G1349*H1349,6)</f>
      </c>
      <c r="L1349" s="38">
        <v>0</v>
      </c>
      <c s="32">
        <f>ROUND(ROUND(L1349,2)*ROUND(G1349,3),2)</f>
      </c>
      <c s="36" t="s">
        <v>350</v>
      </c>
      <c>
        <f>(M1349*21)/100</f>
      </c>
      <c t="s">
        <v>27</v>
      </c>
    </row>
    <row r="1350" spans="1:5" ht="12.75">
      <c r="A1350" s="35" t="s">
        <v>58</v>
      </c>
      <c r="E1350" s="39" t="s">
        <v>5</v>
      </c>
    </row>
    <row r="1351" spans="1:5" ht="12.75">
      <c r="A1351" s="35" t="s">
        <v>59</v>
      </c>
      <c r="E1351" s="40" t="s">
        <v>5</v>
      </c>
    </row>
    <row r="1352" spans="1:5" ht="102">
      <c r="A1352" t="s">
        <v>60</v>
      </c>
      <c r="E1352" s="39" t="s">
        <v>1047</v>
      </c>
    </row>
    <row r="1353" spans="1:16" ht="12.75">
      <c r="A1353" t="s">
        <v>52</v>
      </c>
      <c s="34" t="s">
        <v>91</v>
      </c>
      <c s="34" t="s">
        <v>1048</v>
      </c>
      <c s="35" t="s">
        <v>5</v>
      </c>
      <c s="6" t="s">
        <v>1049</v>
      </c>
      <c s="36" t="s">
        <v>85</v>
      </c>
      <c s="37">
        <v>6</v>
      </c>
      <c s="36">
        <v>0</v>
      </c>
      <c s="36">
        <f>ROUND(G1353*H1353,6)</f>
      </c>
      <c r="L1353" s="38">
        <v>0</v>
      </c>
      <c s="32">
        <f>ROUND(ROUND(L1353,2)*ROUND(G1353,3),2)</f>
      </c>
      <c s="36" t="s">
        <v>350</v>
      </c>
      <c>
        <f>(M1353*21)/100</f>
      </c>
      <c t="s">
        <v>27</v>
      </c>
    </row>
    <row r="1354" spans="1:5" ht="12.75">
      <c r="A1354" s="35" t="s">
        <v>58</v>
      </c>
      <c r="E1354" s="39" t="s">
        <v>5</v>
      </c>
    </row>
    <row r="1355" spans="1:5" ht="12.75">
      <c r="A1355" s="35" t="s">
        <v>59</v>
      </c>
      <c r="E1355" s="40" t="s">
        <v>5</v>
      </c>
    </row>
    <row r="1356" spans="1:5" ht="102">
      <c r="A1356" t="s">
        <v>60</v>
      </c>
      <c r="E1356" s="39" t="s">
        <v>1050</v>
      </c>
    </row>
    <row r="1357" spans="1:16" ht="12.75">
      <c r="A1357" t="s">
        <v>52</v>
      </c>
      <c s="34" t="s">
        <v>96</v>
      </c>
      <c s="34" t="s">
        <v>1051</v>
      </c>
      <c s="35" t="s">
        <v>5</v>
      </c>
      <c s="6" t="s">
        <v>1052</v>
      </c>
      <c s="36" t="s">
        <v>85</v>
      </c>
      <c s="37">
        <v>5</v>
      </c>
      <c s="36">
        <v>0</v>
      </c>
      <c s="36">
        <f>ROUND(G1357*H1357,6)</f>
      </c>
      <c r="L1357" s="38">
        <v>0</v>
      </c>
      <c s="32">
        <f>ROUND(ROUND(L1357,2)*ROUND(G1357,3),2)</f>
      </c>
      <c s="36" t="s">
        <v>350</v>
      </c>
      <c>
        <f>(M1357*21)/100</f>
      </c>
      <c t="s">
        <v>27</v>
      </c>
    </row>
    <row r="1358" spans="1:5" ht="12.75">
      <c r="A1358" s="35" t="s">
        <v>58</v>
      </c>
      <c r="E1358" s="39" t="s">
        <v>5</v>
      </c>
    </row>
    <row r="1359" spans="1:5" ht="12.75">
      <c r="A1359" s="35" t="s">
        <v>59</v>
      </c>
      <c r="E1359" s="40" t="s">
        <v>5</v>
      </c>
    </row>
    <row r="1360" spans="1:5" ht="114.75">
      <c r="A1360" t="s">
        <v>60</v>
      </c>
      <c r="E1360" s="39" t="s">
        <v>502</v>
      </c>
    </row>
    <row r="1361" spans="1:16" ht="12.75">
      <c r="A1361" t="s">
        <v>52</v>
      </c>
      <c s="34" t="s">
        <v>181</v>
      </c>
      <c s="34" t="s">
        <v>1053</v>
      </c>
      <c s="35" t="s">
        <v>5</v>
      </c>
      <c s="6" t="s">
        <v>1054</v>
      </c>
      <c s="36" t="s">
        <v>85</v>
      </c>
      <c s="37">
        <v>5</v>
      </c>
      <c s="36">
        <v>0</v>
      </c>
      <c s="36">
        <f>ROUND(G1361*H1361,6)</f>
      </c>
      <c r="L1361" s="38">
        <v>0</v>
      </c>
      <c s="32">
        <f>ROUND(ROUND(L1361,2)*ROUND(G1361,3),2)</f>
      </c>
      <c s="36" t="s">
        <v>350</v>
      </c>
      <c>
        <f>(M1361*21)/100</f>
      </c>
      <c t="s">
        <v>27</v>
      </c>
    </row>
    <row r="1362" spans="1:5" ht="12.75">
      <c r="A1362" s="35" t="s">
        <v>58</v>
      </c>
      <c r="E1362" s="39" t="s">
        <v>5</v>
      </c>
    </row>
    <row r="1363" spans="1:5" ht="12.75">
      <c r="A1363" s="35" t="s">
        <v>59</v>
      </c>
      <c r="E1363" s="40" t="s">
        <v>5</v>
      </c>
    </row>
    <row r="1364" spans="1:5" ht="140.25">
      <c r="A1364" t="s">
        <v>60</v>
      </c>
      <c r="E1364" s="39" t="s">
        <v>505</v>
      </c>
    </row>
    <row r="1365" spans="1:16" ht="12.75">
      <c r="A1365" t="s">
        <v>52</v>
      </c>
      <c s="34" t="s">
        <v>186</v>
      </c>
      <c s="34" t="s">
        <v>1055</v>
      </c>
      <c s="35" t="s">
        <v>5</v>
      </c>
      <c s="6" t="s">
        <v>1056</v>
      </c>
      <c s="36" t="s">
        <v>85</v>
      </c>
      <c s="37">
        <v>1</v>
      </c>
      <c s="36">
        <v>0</v>
      </c>
      <c s="36">
        <f>ROUND(G1365*H1365,6)</f>
      </c>
      <c r="L1365" s="38">
        <v>0</v>
      </c>
      <c s="32">
        <f>ROUND(ROUND(L1365,2)*ROUND(G1365,3),2)</f>
      </c>
      <c s="36" t="s">
        <v>350</v>
      </c>
      <c>
        <f>(M1365*21)/100</f>
      </c>
      <c t="s">
        <v>27</v>
      </c>
    </row>
    <row r="1366" spans="1:5" ht="12.75">
      <c r="A1366" s="35" t="s">
        <v>58</v>
      </c>
      <c r="E1366" s="39" t="s">
        <v>5</v>
      </c>
    </row>
    <row r="1367" spans="1:5" ht="12.75">
      <c r="A1367" s="35" t="s">
        <v>59</v>
      </c>
      <c r="E1367" s="40" t="s">
        <v>5</v>
      </c>
    </row>
    <row r="1368" spans="1:5" ht="114.75">
      <c r="A1368" t="s">
        <v>60</v>
      </c>
      <c r="E1368" s="39" t="s">
        <v>502</v>
      </c>
    </row>
    <row r="1369" spans="1:16" ht="12.75">
      <c r="A1369" t="s">
        <v>52</v>
      </c>
      <c s="34" t="s">
        <v>189</v>
      </c>
      <c s="34" t="s">
        <v>1057</v>
      </c>
      <c s="35" t="s">
        <v>5</v>
      </c>
      <c s="6" t="s">
        <v>1058</v>
      </c>
      <c s="36" t="s">
        <v>85</v>
      </c>
      <c s="37">
        <v>1</v>
      </c>
      <c s="36">
        <v>0</v>
      </c>
      <c s="36">
        <f>ROUND(G1369*H1369,6)</f>
      </c>
      <c r="L1369" s="38">
        <v>0</v>
      </c>
      <c s="32">
        <f>ROUND(ROUND(L1369,2)*ROUND(G1369,3),2)</f>
      </c>
      <c s="36" t="s">
        <v>350</v>
      </c>
      <c>
        <f>(M1369*21)/100</f>
      </c>
      <c t="s">
        <v>27</v>
      </c>
    </row>
    <row r="1370" spans="1:5" ht="12.75">
      <c r="A1370" s="35" t="s">
        <v>58</v>
      </c>
      <c r="E1370" s="39" t="s">
        <v>5</v>
      </c>
    </row>
    <row r="1371" spans="1:5" ht="12.75">
      <c r="A1371" s="35" t="s">
        <v>59</v>
      </c>
      <c r="E1371" s="40" t="s">
        <v>5</v>
      </c>
    </row>
    <row r="1372" spans="1:5" ht="140.25">
      <c r="A1372" t="s">
        <v>60</v>
      </c>
      <c r="E1372" s="39" t="s">
        <v>505</v>
      </c>
    </row>
    <row r="1373" spans="1:16" ht="12.75">
      <c r="A1373" t="s">
        <v>52</v>
      </c>
      <c s="34" t="s">
        <v>193</v>
      </c>
      <c s="34" t="s">
        <v>1059</v>
      </c>
      <c s="35" t="s">
        <v>5</v>
      </c>
      <c s="6" t="s">
        <v>1060</v>
      </c>
      <c s="36" t="s">
        <v>85</v>
      </c>
      <c s="37">
        <v>11</v>
      </c>
      <c s="36">
        <v>0</v>
      </c>
      <c s="36">
        <f>ROUND(G1373*H1373,6)</f>
      </c>
      <c r="L1373" s="38">
        <v>0</v>
      </c>
      <c s="32">
        <f>ROUND(ROUND(L1373,2)*ROUND(G1373,3),2)</f>
      </c>
      <c s="36" t="s">
        <v>350</v>
      </c>
      <c>
        <f>(M1373*21)/100</f>
      </c>
      <c t="s">
        <v>27</v>
      </c>
    </row>
    <row r="1374" spans="1:5" ht="12.75">
      <c r="A1374" s="35" t="s">
        <v>58</v>
      </c>
      <c r="E1374" s="39" t="s">
        <v>5</v>
      </c>
    </row>
    <row r="1375" spans="1:5" ht="12.75">
      <c r="A1375" s="35" t="s">
        <v>59</v>
      </c>
      <c r="E1375" s="40" t="s">
        <v>1061</v>
      </c>
    </row>
    <row r="1376" spans="1:5" ht="191.25">
      <c r="A1376" t="s">
        <v>60</v>
      </c>
      <c r="E1376" s="39" t="s">
        <v>550</v>
      </c>
    </row>
    <row r="1377" spans="1:16" ht="12.75">
      <c r="A1377" t="s">
        <v>52</v>
      </c>
      <c s="34" t="s">
        <v>196</v>
      </c>
      <c s="34" t="s">
        <v>1062</v>
      </c>
      <c s="35" t="s">
        <v>5</v>
      </c>
      <c s="6" t="s">
        <v>1063</v>
      </c>
      <c s="36" t="s">
        <v>85</v>
      </c>
      <c s="37">
        <v>11</v>
      </c>
      <c s="36">
        <v>0</v>
      </c>
      <c s="36">
        <f>ROUND(G1377*H1377,6)</f>
      </c>
      <c r="L1377" s="38">
        <v>0</v>
      </c>
      <c s="32">
        <f>ROUND(ROUND(L1377,2)*ROUND(G1377,3),2)</f>
      </c>
      <c s="36" t="s">
        <v>350</v>
      </c>
      <c>
        <f>(M1377*21)/100</f>
      </c>
      <c t="s">
        <v>27</v>
      </c>
    </row>
    <row r="1378" spans="1:5" ht="12.75">
      <c r="A1378" s="35" t="s">
        <v>58</v>
      </c>
      <c r="E1378" s="39" t="s">
        <v>5</v>
      </c>
    </row>
    <row r="1379" spans="1:5" ht="12.75">
      <c r="A1379" s="35" t="s">
        <v>59</v>
      </c>
      <c r="E1379" s="40" t="s">
        <v>5</v>
      </c>
    </row>
    <row r="1380" spans="1:5" ht="127.5">
      <c r="A1380" t="s">
        <v>60</v>
      </c>
      <c r="E1380" s="39" t="s">
        <v>1064</v>
      </c>
    </row>
    <row r="1381" spans="1:16" ht="12.75">
      <c r="A1381" t="s">
        <v>52</v>
      </c>
      <c s="34" t="s">
        <v>200</v>
      </c>
      <c s="34" t="s">
        <v>1065</v>
      </c>
      <c s="35" t="s">
        <v>5</v>
      </c>
      <c s="6" t="s">
        <v>1066</v>
      </c>
      <c s="36" t="s">
        <v>85</v>
      </c>
      <c s="37">
        <v>11</v>
      </c>
      <c s="36">
        <v>0</v>
      </c>
      <c s="36">
        <f>ROUND(G1381*H1381,6)</f>
      </c>
      <c r="L1381" s="38">
        <v>0</v>
      </c>
      <c s="32">
        <f>ROUND(ROUND(L1381,2)*ROUND(G1381,3),2)</f>
      </c>
      <c s="36" t="s">
        <v>350</v>
      </c>
      <c>
        <f>(M1381*21)/100</f>
      </c>
      <c t="s">
        <v>27</v>
      </c>
    </row>
    <row r="1382" spans="1:5" ht="12.75">
      <c r="A1382" s="35" t="s">
        <v>58</v>
      </c>
      <c r="E1382" s="39" t="s">
        <v>5</v>
      </c>
    </row>
    <row r="1383" spans="1:5" ht="12.75">
      <c r="A1383" s="35" t="s">
        <v>59</v>
      </c>
      <c r="E1383" s="40" t="s">
        <v>1061</v>
      </c>
    </row>
    <row r="1384" spans="1:5" ht="140.25">
      <c r="A1384" t="s">
        <v>60</v>
      </c>
      <c r="E1384" s="39" t="s">
        <v>505</v>
      </c>
    </row>
    <row r="1385" spans="1:16" ht="12.75">
      <c r="A1385" t="s">
        <v>52</v>
      </c>
      <c s="34" t="s">
        <v>203</v>
      </c>
      <c s="34" t="s">
        <v>1067</v>
      </c>
      <c s="35" t="s">
        <v>5</v>
      </c>
      <c s="6" t="s">
        <v>1068</v>
      </c>
      <c s="36" t="s">
        <v>85</v>
      </c>
      <c s="37">
        <v>6</v>
      </c>
      <c s="36">
        <v>0</v>
      </c>
      <c s="36">
        <f>ROUND(G1385*H1385,6)</f>
      </c>
      <c r="L1385" s="38">
        <v>0</v>
      </c>
      <c s="32">
        <f>ROUND(ROUND(L1385,2)*ROUND(G1385,3),2)</f>
      </c>
      <c s="36" t="s">
        <v>350</v>
      </c>
      <c>
        <f>(M1385*21)/100</f>
      </c>
      <c t="s">
        <v>27</v>
      </c>
    </row>
    <row r="1386" spans="1:5" ht="12.75">
      <c r="A1386" s="35" t="s">
        <v>58</v>
      </c>
      <c r="E1386" s="39" t="s">
        <v>5</v>
      </c>
    </row>
    <row r="1387" spans="1:5" ht="12.75">
      <c r="A1387" s="35" t="s">
        <v>59</v>
      </c>
      <c r="E1387" s="40" t="s">
        <v>5</v>
      </c>
    </row>
    <row r="1388" spans="1:5" ht="191.25">
      <c r="A1388" t="s">
        <v>60</v>
      </c>
      <c r="E1388" s="39" t="s">
        <v>550</v>
      </c>
    </row>
    <row r="1389" spans="1:16" ht="12.75">
      <c r="A1389" t="s">
        <v>52</v>
      </c>
      <c s="34" t="s">
        <v>207</v>
      </c>
      <c s="34" t="s">
        <v>1069</v>
      </c>
      <c s="35" t="s">
        <v>5</v>
      </c>
      <c s="6" t="s">
        <v>1070</v>
      </c>
      <c s="36" t="s">
        <v>85</v>
      </c>
      <c s="37">
        <v>6</v>
      </c>
      <c s="36">
        <v>0</v>
      </c>
      <c s="36">
        <f>ROUND(G1389*H1389,6)</f>
      </c>
      <c r="L1389" s="38">
        <v>0</v>
      </c>
      <c s="32">
        <f>ROUND(ROUND(L1389,2)*ROUND(G1389,3),2)</f>
      </c>
      <c s="36" t="s">
        <v>350</v>
      </c>
      <c>
        <f>(M1389*21)/100</f>
      </c>
      <c t="s">
        <v>27</v>
      </c>
    </row>
    <row r="1390" spans="1:5" ht="12.75">
      <c r="A1390" s="35" t="s">
        <v>58</v>
      </c>
      <c r="E1390" s="39" t="s">
        <v>5</v>
      </c>
    </row>
    <row r="1391" spans="1:5" ht="12.75">
      <c r="A1391" s="35" t="s">
        <v>59</v>
      </c>
      <c r="E1391" s="40" t="s">
        <v>5</v>
      </c>
    </row>
    <row r="1392" spans="1:5" ht="127.5">
      <c r="A1392" t="s">
        <v>60</v>
      </c>
      <c r="E1392" s="39" t="s">
        <v>1064</v>
      </c>
    </row>
    <row r="1393" spans="1:16" ht="12.75">
      <c r="A1393" t="s">
        <v>52</v>
      </c>
      <c s="34" t="s">
        <v>159</v>
      </c>
      <c s="34" t="s">
        <v>1071</v>
      </c>
      <c s="35" t="s">
        <v>5</v>
      </c>
      <c s="6" t="s">
        <v>1072</v>
      </c>
      <c s="36" t="s">
        <v>85</v>
      </c>
      <c s="37">
        <v>6</v>
      </c>
      <c s="36">
        <v>0</v>
      </c>
      <c s="36">
        <f>ROUND(G1393*H1393,6)</f>
      </c>
      <c r="L1393" s="38">
        <v>0</v>
      </c>
      <c s="32">
        <f>ROUND(ROUND(L1393,2)*ROUND(G1393,3),2)</f>
      </c>
      <c s="36" t="s">
        <v>350</v>
      </c>
      <c>
        <f>(M1393*21)/100</f>
      </c>
      <c t="s">
        <v>27</v>
      </c>
    </row>
    <row r="1394" spans="1:5" ht="12.75">
      <c r="A1394" s="35" t="s">
        <v>58</v>
      </c>
      <c r="E1394" s="39" t="s">
        <v>5</v>
      </c>
    </row>
    <row r="1395" spans="1:5" ht="12.75">
      <c r="A1395" s="35" t="s">
        <v>59</v>
      </c>
      <c r="E1395" s="40" t="s">
        <v>5</v>
      </c>
    </row>
    <row r="1396" spans="1:5" ht="140.25">
      <c r="A1396" t="s">
        <v>60</v>
      </c>
      <c r="E1396" s="39" t="s">
        <v>505</v>
      </c>
    </row>
    <row r="1397" spans="1:16" ht="25.5">
      <c r="A1397" t="s">
        <v>52</v>
      </c>
      <c s="34" t="s">
        <v>210</v>
      </c>
      <c s="34" t="s">
        <v>1073</v>
      </c>
      <c s="35" t="s">
        <v>5</v>
      </c>
      <c s="6" t="s">
        <v>1074</v>
      </c>
      <c s="36" t="s">
        <v>85</v>
      </c>
      <c s="37">
        <v>2</v>
      </c>
      <c s="36">
        <v>0</v>
      </c>
      <c s="36">
        <f>ROUND(G1397*H1397,6)</f>
      </c>
      <c r="L1397" s="38">
        <v>0</v>
      </c>
      <c s="32">
        <f>ROUND(ROUND(L1397,2)*ROUND(G1397,3),2)</f>
      </c>
      <c s="36" t="s">
        <v>350</v>
      </c>
      <c>
        <f>(M1397*21)/100</f>
      </c>
      <c t="s">
        <v>27</v>
      </c>
    </row>
    <row r="1398" spans="1:5" ht="12.75">
      <c r="A1398" s="35" t="s">
        <v>58</v>
      </c>
      <c r="E1398" s="39" t="s">
        <v>5</v>
      </c>
    </row>
    <row r="1399" spans="1:5" ht="12.75">
      <c r="A1399" s="35" t="s">
        <v>59</v>
      </c>
      <c r="E1399" s="40" t="s">
        <v>5</v>
      </c>
    </row>
    <row r="1400" spans="1:5" ht="191.25">
      <c r="A1400" t="s">
        <v>60</v>
      </c>
      <c r="E1400" s="39" t="s">
        <v>550</v>
      </c>
    </row>
    <row r="1401" spans="1:16" ht="12.75">
      <c r="A1401" t="s">
        <v>52</v>
      </c>
      <c s="34" t="s">
        <v>215</v>
      </c>
      <c s="34" t="s">
        <v>1075</v>
      </c>
      <c s="35" t="s">
        <v>5</v>
      </c>
      <c s="6" t="s">
        <v>1076</v>
      </c>
      <c s="36" t="s">
        <v>85</v>
      </c>
      <c s="37">
        <v>2</v>
      </c>
      <c s="36">
        <v>0</v>
      </c>
      <c s="36">
        <f>ROUND(G1401*H1401,6)</f>
      </c>
      <c r="L1401" s="38">
        <v>0</v>
      </c>
      <c s="32">
        <f>ROUND(ROUND(L1401,2)*ROUND(G1401,3),2)</f>
      </c>
      <c s="36" t="s">
        <v>350</v>
      </c>
      <c>
        <f>(M1401*21)/100</f>
      </c>
      <c t="s">
        <v>27</v>
      </c>
    </row>
    <row r="1402" spans="1:5" ht="12.75">
      <c r="A1402" s="35" t="s">
        <v>58</v>
      </c>
      <c r="E1402" s="39" t="s">
        <v>5</v>
      </c>
    </row>
    <row r="1403" spans="1:5" ht="12.75">
      <c r="A1403" s="35" t="s">
        <v>59</v>
      </c>
      <c r="E1403" s="40" t="s">
        <v>5</v>
      </c>
    </row>
    <row r="1404" spans="1:5" ht="191.25">
      <c r="A1404" t="s">
        <v>60</v>
      </c>
      <c r="E1404" s="39" t="s">
        <v>550</v>
      </c>
    </row>
    <row r="1405" spans="1:16" ht="12.75">
      <c r="A1405" t="s">
        <v>52</v>
      </c>
      <c s="34" t="s">
        <v>219</v>
      </c>
      <c s="34" t="s">
        <v>1077</v>
      </c>
      <c s="35" t="s">
        <v>5</v>
      </c>
      <c s="6" t="s">
        <v>1078</v>
      </c>
      <c s="36" t="s">
        <v>85</v>
      </c>
      <c s="37">
        <v>2</v>
      </c>
      <c s="36">
        <v>0</v>
      </c>
      <c s="36">
        <f>ROUND(G1405*H1405,6)</f>
      </c>
      <c r="L1405" s="38">
        <v>0</v>
      </c>
      <c s="32">
        <f>ROUND(ROUND(L1405,2)*ROUND(G1405,3),2)</f>
      </c>
      <c s="36" t="s">
        <v>350</v>
      </c>
      <c>
        <f>(M1405*21)/100</f>
      </c>
      <c t="s">
        <v>27</v>
      </c>
    </row>
    <row r="1406" spans="1:5" ht="12.75">
      <c r="A1406" s="35" t="s">
        <v>58</v>
      </c>
      <c r="E1406" s="39" t="s">
        <v>5</v>
      </c>
    </row>
    <row r="1407" spans="1:5" ht="12.75">
      <c r="A1407" s="35" t="s">
        <v>59</v>
      </c>
      <c r="E1407" s="40" t="s">
        <v>5</v>
      </c>
    </row>
    <row r="1408" spans="1:5" ht="140.25">
      <c r="A1408" t="s">
        <v>60</v>
      </c>
      <c r="E1408" s="39" t="s">
        <v>505</v>
      </c>
    </row>
    <row r="1409" spans="1:16" ht="12.75">
      <c r="A1409" t="s">
        <v>52</v>
      </c>
      <c s="34" t="s">
        <v>224</v>
      </c>
      <c s="34" t="s">
        <v>1079</v>
      </c>
      <c s="35" t="s">
        <v>5</v>
      </c>
      <c s="6" t="s">
        <v>1080</v>
      </c>
      <c s="36" t="s">
        <v>85</v>
      </c>
      <c s="37">
        <v>1</v>
      </c>
      <c s="36">
        <v>0</v>
      </c>
      <c s="36">
        <f>ROUND(G1409*H1409,6)</f>
      </c>
      <c r="L1409" s="38">
        <v>0</v>
      </c>
      <c s="32">
        <f>ROUND(ROUND(L1409,2)*ROUND(G1409,3),2)</f>
      </c>
      <c s="36" t="s">
        <v>350</v>
      </c>
      <c>
        <f>(M1409*21)/100</f>
      </c>
      <c t="s">
        <v>27</v>
      </c>
    </row>
    <row r="1410" spans="1:5" ht="12.75">
      <c r="A1410" s="35" t="s">
        <v>58</v>
      </c>
      <c r="E1410" s="39" t="s">
        <v>5</v>
      </c>
    </row>
    <row r="1411" spans="1:5" ht="12.75">
      <c r="A1411" s="35" t="s">
        <v>59</v>
      </c>
      <c r="E1411" s="40" t="s">
        <v>5</v>
      </c>
    </row>
    <row r="1412" spans="1:5" ht="191.25">
      <c r="A1412" t="s">
        <v>60</v>
      </c>
      <c r="E1412" s="39" t="s">
        <v>844</v>
      </c>
    </row>
    <row r="1413" spans="1:16" ht="12.75">
      <c r="A1413" t="s">
        <v>52</v>
      </c>
      <c s="34" t="s">
        <v>228</v>
      </c>
      <c s="34" t="s">
        <v>1081</v>
      </c>
      <c s="35" t="s">
        <v>5</v>
      </c>
      <c s="6" t="s">
        <v>1082</v>
      </c>
      <c s="36" t="s">
        <v>85</v>
      </c>
      <c s="37">
        <v>5</v>
      </c>
      <c s="36">
        <v>0</v>
      </c>
      <c s="36">
        <f>ROUND(G1413*H1413,6)</f>
      </c>
      <c r="L1413" s="38">
        <v>0</v>
      </c>
      <c s="32">
        <f>ROUND(ROUND(L1413,2)*ROUND(G1413,3),2)</f>
      </c>
      <c s="36" t="s">
        <v>350</v>
      </c>
      <c>
        <f>(M1413*21)/100</f>
      </c>
      <c t="s">
        <v>27</v>
      </c>
    </row>
    <row r="1414" spans="1:5" ht="12.75">
      <c r="A1414" s="35" t="s">
        <v>58</v>
      </c>
      <c r="E1414" s="39" t="s">
        <v>5</v>
      </c>
    </row>
    <row r="1415" spans="1:5" ht="12.75">
      <c r="A1415" s="35" t="s">
        <v>59</v>
      </c>
      <c r="E1415" s="40" t="s">
        <v>5</v>
      </c>
    </row>
    <row r="1416" spans="1:5" ht="191.25">
      <c r="A1416" t="s">
        <v>60</v>
      </c>
      <c r="E1416" s="39" t="s">
        <v>1083</v>
      </c>
    </row>
    <row r="1417" spans="1:16" ht="12.75">
      <c r="A1417" t="s">
        <v>52</v>
      </c>
      <c s="34" t="s">
        <v>232</v>
      </c>
      <c s="34" t="s">
        <v>1084</v>
      </c>
      <c s="35" t="s">
        <v>5</v>
      </c>
      <c s="6" t="s">
        <v>1085</v>
      </c>
      <c s="36" t="s">
        <v>85</v>
      </c>
      <c s="37">
        <v>8</v>
      </c>
      <c s="36">
        <v>0</v>
      </c>
      <c s="36">
        <f>ROUND(G1417*H1417,6)</f>
      </c>
      <c r="L1417" s="38">
        <v>0</v>
      </c>
      <c s="32">
        <f>ROUND(ROUND(L1417,2)*ROUND(G1417,3),2)</f>
      </c>
      <c s="36" t="s">
        <v>350</v>
      </c>
      <c>
        <f>(M1417*21)/100</f>
      </c>
      <c t="s">
        <v>27</v>
      </c>
    </row>
    <row r="1418" spans="1:5" ht="12.75">
      <c r="A1418" s="35" t="s">
        <v>58</v>
      </c>
      <c r="E1418" s="39" t="s">
        <v>5</v>
      </c>
    </row>
    <row r="1419" spans="1:5" ht="12.75">
      <c r="A1419" s="35" t="s">
        <v>59</v>
      </c>
      <c r="E1419" s="40" t="s">
        <v>138</v>
      </c>
    </row>
    <row r="1420" spans="1:5" ht="191.25">
      <c r="A1420" t="s">
        <v>60</v>
      </c>
      <c r="E1420" s="39" t="s">
        <v>550</v>
      </c>
    </row>
    <row r="1421" spans="1:16" ht="12.75">
      <c r="A1421" t="s">
        <v>52</v>
      </c>
      <c s="34" t="s">
        <v>236</v>
      </c>
      <c s="34" t="s">
        <v>1086</v>
      </c>
      <c s="35" t="s">
        <v>5</v>
      </c>
      <c s="6" t="s">
        <v>1087</v>
      </c>
      <c s="36" t="s">
        <v>85</v>
      </c>
      <c s="37">
        <v>11</v>
      </c>
      <c s="36">
        <v>0</v>
      </c>
      <c s="36">
        <f>ROUND(G1421*H1421,6)</f>
      </c>
      <c r="L1421" s="38">
        <v>0</v>
      </c>
      <c s="32">
        <f>ROUND(ROUND(L1421,2)*ROUND(G1421,3),2)</f>
      </c>
      <c s="36" t="s">
        <v>350</v>
      </c>
      <c>
        <f>(M1421*21)/100</f>
      </c>
      <c t="s">
        <v>27</v>
      </c>
    </row>
    <row r="1422" spans="1:5" ht="12.75">
      <c r="A1422" s="35" t="s">
        <v>58</v>
      </c>
      <c r="E1422" s="39" t="s">
        <v>5</v>
      </c>
    </row>
    <row r="1423" spans="1:5" ht="12.75">
      <c r="A1423" s="35" t="s">
        <v>59</v>
      </c>
      <c r="E1423" s="40" t="s">
        <v>1088</v>
      </c>
    </row>
    <row r="1424" spans="1:5" ht="191.25">
      <c r="A1424" t="s">
        <v>60</v>
      </c>
      <c r="E1424" s="39" t="s">
        <v>550</v>
      </c>
    </row>
    <row r="1425" spans="1:16" ht="12.75">
      <c r="A1425" t="s">
        <v>52</v>
      </c>
      <c s="34" t="s">
        <v>240</v>
      </c>
      <c s="34" t="s">
        <v>1089</v>
      </c>
      <c s="35" t="s">
        <v>5</v>
      </c>
      <c s="6" t="s">
        <v>1090</v>
      </c>
      <c s="36" t="s">
        <v>85</v>
      </c>
      <c s="37">
        <v>5</v>
      </c>
      <c s="36">
        <v>0</v>
      </c>
      <c s="36">
        <f>ROUND(G1425*H1425,6)</f>
      </c>
      <c r="L1425" s="38">
        <v>0</v>
      </c>
      <c s="32">
        <f>ROUND(ROUND(L1425,2)*ROUND(G1425,3),2)</f>
      </c>
      <c s="36" t="s">
        <v>350</v>
      </c>
      <c>
        <f>(M1425*21)/100</f>
      </c>
      <c t="s">
        <v>27</v>
      </c>
    </row>
    <row r="1426" spans="1:5" ht="12.75">
      <c r="A1426" s="35" t="s">
        <v>58</v>
      </c>
      <c r="E1426" s="39" t="s">
        <v>5</v>
      </c>
    </row>
    <row r="1427" spans="1:5" ht="12.75">
      <c r="A1427" s="35" t="s">
        <v>59</v>
      </c>
      <c r="E1427" s="40" t="s">
        <v>1091</v>
      </c>
    </row>
    <row r="1428" spans="1:5" ht="191.25">
      <c r="A1428" t="s">
        <v>60</v>
      </c>
      <c r="E1428" s="39" t="s">
        <v>550</v>
      </c>
    </row>
    <row r="1429" spans="1:16" ht="12.75">
      <c r="A1429" t="s">
        <v>52</v>
      </c>
      <c s="34" t="s">
        <v>244</v>
      </c>
      <c s="34" t="s">
        <v>1092</v>
      </c>
      <c s="35" t="s">
        <v>5</v>
      </c>
      <c s="6" t="s">
        <v>1093</v>
      </c>
      <c s="36" t="s">
        <v>85</v>
      </c>
      <c s="37">
        <v>11</v>
      </c>
      <c s="36">
        <v>0</v>
      </c>
      <c s="36">
        <f>ROUND(G1429*H1429,6)</f>
      </c>
      <c r="L1429" s="38">
        <v>0</v>
      </c>
      <c s="32">
        <f>ROUND(ROUND(L1429,2)*ROUND(G1429,3),2)</f>
      </c>
      <c s="36" t="s">
        <v>350</v>
      </c>
      <c>
        <f>(M1429*21)/100</f>
      </c>
      <c t="s">
        <v>27</v>
      </c>
    </row>
    <row r="1430" spans="1:5" ht="12.75">
      <c r="A1430" s="35" t="s">
        <v>58</v>
      </c>
      <c r="E1430" s="39" t="s">
        <v>5</v>
      </c>
    </row>
    <row r="1431" spans="1:5" ht="12.75">
      <c r="A1431" s="35" t="s">
        <v>59</v>
      </c>
      <c r="E1431" s="40" t="s">
        <v>1088</v>
      </c>
    </row>
    <row r="1432" spans="1:5" ht="191.25">
      <c r="A1432" t="s">
        <v>60</v>
      </c>
      <c r="E1432" s="39" t="s">
        <v>550</v>
      </c>
    </row>
    <row r="1433" spans="1:16" ht="12.75">
      <c r="A1433" t="s">
        <v>52</v>
      </c>
      <c s="34" t="s">
        <v>247</v>
      </c>
      <c s="34" t="s">
        <v>1094</v>
      </c>
      <c s="35" t="s">
        <v>5</v>
      </c>
      <c s="6" t="s">
        <v>1095</v>
      </c>
      <c s="36" t="s">
        <v>85</v>
      </c>
      <c s="37">
        <v>0</v>
      </c>
      <c s="36">
        <v>0</v>
      </c>
      <c s="36">
        <f>ROUND(G1433*H1433,6)</f>
      </c>
      <c r="L1433" s="38">
        <v>0</v>
      </c>
      <c s="32">
        <f>ROUND(ROUND(L1433,2)*ROUND(G1433,3),2)</f>
      </c>
      <c s="36" t="s">
        <v>350</v>
      </c>
      <c>
        <f>(M1433*21)/100</f>
      </c>
      <c t="s">
        <v>27</v>
      </c>
    </row>
    <row r="1434" spans="1:5" ht="12.75">
      <c r="A1434" s="35" t="s">
        <v>58</v>
      </c>
      <c r="E1434" s="39" t="s">
        <v>5</v>
      </c>
    </row>
    <row r="1435" spans="1:5" ht="12.75">
      <c r="A1435" s="35" t="s">
        <v>59</v>
      </c>
      <c r="E1435" s="40" t="s">
        <v>138</v>
      </c>
    </row>
    <row r="1436" spans="1:5" ht="140.25">
      <c r="A1436" t="s">
        <v>60</v>
      </c>
      <c r="E1436" s="39" t="s">
        <v>505</v>
      </c>
    </row>
    <row r="1437" spans="1:16" ht="12.75">
      <c r="A1437" t="s">
        <v>52</v>
      </c>
      <c s="34" t="s">
        <v>251</v>
      </c>
      <c s="34" t="s">
        <v>1096</v>
      </c>
      <c s="35" t="s">
        <v>5</v>
      </c>
      <c s="6" t="s">
        <v>1097</v>
      </c>
      <c s="36" t="s">
        <v>85</v>
      </c>
      <c s="37">
        <v>15</v>
      </c>
      <c s="36">
        <v>0</v>
      </c>
      <c s="36">
        <f>ROUND(G1437*H1437,6)</f>
      </c>
      <c r="L1437" s="38">
        <v>0</v>
      </c>
      <c s="32">
        <f>ROUND(ROUND(L1437,2)*ROUND(G1437,3),2)</f>
      </c>
      <c s="36" t="s">
        <v>350</v>
      </c>
      <c>
        <f>(M1437*21)/100</f>
      </c>
      <c t="s">
        <v>27</v>
      </c>
    </row>
    <row r="1438" spans="1:5" ht="12.75">
      <c r="A1438" s="35" t="s">
        <v>58</v>
      </c>
      <c r="E1438" s="39" t="s">
        <v>5</v>
      </c>
    </row>
    <row r="1439" spans="1:5" ht="12.75">
      <c r="A1439" s="35" t="s">
        <v>59</v>
      </c>
      <c r="E1439" s="40" t="s">
        <v>5</v>
      </c>
    </row>
    <row r="1440" spans="1:5" ht="153">
      <c r="A1440" t="s">
        <v>60</v>
      </c>
      <c r="E1440" s="39" t="s">
        <v>1098</v>
      </c>
    </row>
    <row r="1441" spans="1:16" ht="12.75">
      <c r="A1441" t="s">
        <v>52</v>
      </c>
      <c s="34" t="s">
        <v>255</v>
      </c>
      <c s="34" t="s">
        <v>1099</v>
      </c>
      <c s="35" t="s">
        <v>5</v>
      </c>
      <c s="6" t="s">
        <v>1100</v>
      </c>
      <c s="36" t="s">
        <v>581</v>
      </c>
      <c s="37">
        <v>1</v>
      </c>
      <c s="36">
        <v>0</v>
      </c>
      <c s="36">
        <f>ROUND(G1441*H1441,6)</f>
      </c>
      <c r="L1441" s="38">
        <v>0</v>
      </c>
      <c s="32">
        <f>ROUND(ROUND(L1441,2)*ROUND(G1441,3),2)</f>
      </c>
      <c s="36" t="s">
        <v>350</v>
      </c>
      <c>
        <f>(M1441*21)/100</f>
      </c>
      <c t="s">
        <v>27</v>
      </c>
    </row>
    <row r="1442" spans="1:5" ht="12.75">
      <c r="A1442" s="35" t="s">
        <v>58</v>
      </c>
      <c r="E1442" s="39" t="s">
        <v>5</v>
      </c>
    </row>
    <row r="1443" spans="1:5" ht="12.75">
      <c r="A1443" s="35" t="s">
        <v>59</v>
      </c>
      <c r="E1443" s="40" t="s">
        <v>5</v>
      </c>
    </row>
    <row r="1444" spans="1:5" ht="140.25">
      <c r="A1444" t="s">
        <v>60</v>
      </c>
      <c r="E1444" s="39" t="s">
        <v>585</v>
      </c>
    </row>
    <row r="1445" spans="1:16" ht="25.5">
      <c r="A1445" t="s">
        <v>52</v>
      </c>
      <c s="34" t="s">
        <v>259</v>
      </c>
      <c s="34" t="s">
        <v>1101</v>
      </c>
      <c s="35" t="s">
        <v>5</v>
      </c>
      <c s="6" t="s">
        <v>1102</v>
      </c>
      <c s="36" t="s">
        <v>85</v>
      </c>
      <c s="37">
        <v>1</v>
      </c>
      <c s="36">
        <v>0</v>
      </c>
      <c s="36">
        <f>ROUND(G1445*H1445,6)</f>
      </c>
      <c r="L1445" s="38">
        <v>0</v>
      </c>
      <c s="32">
        <f>ROUND(ROUND(L1445,2)*ROUND(G1445,3),2)</f>
      </c>
      <c s="36" t="s">
        <v>350</v>
      </c>
      <c>
        <f>(M1445*21)/100</f>
      </c>
      <c t="s">
        <v>27</v>
      </c>
    </row>
    <row r="1446" spans="1:5" ht="12.75">
      <c r="A1446" s="35" t="s">
        <v>58</v>
      </c>
      <c r="E1446" s="39" t="s">
        <v>5</v>
      </c>
    </row>
    <row r="1447" spans="1:5" ht="12.75">
      <c r="A1447" s="35" t="s">
        <v>59</v>
      </c>
      <c r="E1447" s="40" t="s">
        <v>1103</v>
      </c>
    </row>
    <row r="1448" spans="1:5" ht="114.75">
      <c r="A1448" t="s">
        <v>60</v>
      </c>
      <c r="E1448" s="39" t="s">
        <v>1035</v>
      </c>
    </row>
    <row r="1449" spans="1:16" ht="25.5">
      <c r="A1449" t="s">
        <v>52</v>
      </c>
      <c s="34" t="s">
        <v>263</v>
      </c>
      <c s="34" t="s">
        <v>1104</v>
      </c>
      <c s="35" t="s">
        <v>5</v>
      </c>
      <c s="6" t="s">
        <v>1105</v>
      </c>
      <c s="36" t="s">
        <v>85</v>
      </c>
      <c s="37">
        <v>5</v>
      </c>
      <c s="36">
        <v>0</v>
      </c>
      <c s="36">
        <f>ROUND(G1449*H1449,6)</f>
      </c>
      <c r="L1449" s="38">
        <v>0</v>
      </c>
      <c s="32">
        <f>ROUND(ROUND(L1449,2)*ROUND(G1449,3),2)</f>
      </c>
      <c s="36" t="s">
        <v>350</v>
      </c>
      <c>
        <f>(M1449*21)/100</f>
      </c>
      <c t="s">
        <v>27</v>
      </c>
    </row>
    <row r="1450" spans="1:5" ht="12.75">
      <c r="A1450" s="35" t="s">
        <v>58</v>
      </c>
      <c r="E1450" s="39" t="s">
        <v>5</v>
      </c>
    </row>
    <row r="1451" spans="1:5" ht="12.75">
      <c r="A1451" s="35" t="s">
        <v>59</v>
      </c>
      <c r="E1451" s="40" t="s">
        <v>5</v>
      </c>
    </row>
    <row r="1452" spans="1:5" ht="114.75">
      <c r="A1452" t="s">
        <v>60</v>
      </c>
      <c r="E1452" s="39" t="s">
        <v>502</v>
      </c>
    </row>
    <row r="1453" spans="1:16" ht="25.5">
      <c r="A1453" t="s">
        <v>52</v>
      </c>
      <c s="34" t="s">
        <v>267</v>
      </c>
      <c s="34" t="s">
        <v>1106</v>
      </c>
      <c s="35" t="s">
        <v>5</v>
      </c>
      <c s="6" t="s">
        <v>1107</v>
      </c>
      <c s="36" t="s">
        <v>85</v>
      </c>
      <c s="37">
        <v>7</v>
      </c>
      <c s="36">
        <v>0</v>
      </c>
      <c s="36">
        <f>ROUND(G1453*H1453,6)</f>
      </c>
      <c r="L1453" s="38">
        <v>0</v>
      </c>
      <c s="32">
        <f>ROUND(ROUND(L1453,2)*ROUND(G1453,3),2)</f>
      </c>
      <c s="36" t="s">
        <v>350</v>
      </c>
      <c>
        <f>(M1453*21)/100</f>
      </c>
      <c t="s">
        <v>27</v>
      </c>
    </row>
    <row r="1454" spans="1:5" ht="12.75">
      <c r="A1454" s="35" t="s">
        <v>58</v>
      </c>
      <c r="E1454" s="39" t="s">
        <v>5</v>
      </c>
    </row>
    <row r="1455" spans="1:5" ht="12.75">
      <c r="A1455" s="35" t="s">
        <v>59</v>
      </c>
      <c r="E1455" s="40" t="s">
        <v>5</v>
      </c>
    </row>
    <row r="1456" spans="1:5" ht="114.75">
      <c r="A1456" t="s">
        <v>60</v>
      </c>
      <c r="E1456" s="39" t="s">
        <v>1035</v>
      </c>
    </row>
    <row r="1457" spans="1:16" ht="12.75">
      <c r="A1457" t="s">
        <v>52</v>
      </c>
      <c s="34" t="s">
        <v>271</v>
      </c>
      <c s="34" t="s">
        <v>1108</v>
      </c>
      <c s="35" t="s">
        <v>5</v>
      </c>
      <c s="6" t="s">
        <v>1109</v>
      </c>
      <c s="36" t="s">
        <v>85</v>
      </c>
      <c s="37">
        <v>5</v>
      </c>
      <c s="36">
        <v>0</v>
      </c>
      <c s="36">
        <f>ROUND(G1457*H1457,6)</f>
      </c>
      <c r="L1457" s="38">
        <v>0</v>
      </c>
      <c s="32">
        <f>ROUND(ROUND(L1457,2)*ROUND(G1457,3),2)</f>
      </c>
      <c s="36" t="s">
        <v>350</v>
      </c>
      <c>
        <f>(M1457*21)/100</f>
      </c>
      <c t="s">
        <v>27</v>
      </c>
    </row>
    <row r="1458" spans="1:5" ht="12.75">
      <c r="A1458" s="35" t="s">
        <v>58</v>
      </c>
      <c r="E1458" s="39" t="s">
        <v>5</v>
      </c>
    </row>
    <row r="1459" spans="1:5" ht="12.75">
      <c r="A1459" s="35" t="s">
        <v>59</v>
      </c>
      <c r="E1459" s="40" t="s">
        <v>5</v>
      </c>
    </row>
    <row r="1460" spans="1:5" ht="140.25">
      <c r="A1460" t="s">
        <v>60</v>
      </c>
      <c r="E1460" s="39" t="s">
        <v>505</v>
      </c>
    </row>
    <row r="1461" spans="1:16" ht="25.5">
      <c r="A1461" t="s">
        <v>52</v>
      </c>
      <c s="34" t="s">
        <v>275</v>
      </c>
      <c s="34" t="s">
        <v>1110</v>
      </c>
      <c s="35" t="s">
        <v>5</v>
      </c>
      <c s="6" t="s">
        <v>1111</v>
      </c>
      <c s="36" t="s">
        <v>85</v>
      </c>
      <c s="37">
        <v>1</v>
      </c>
      <c s="36">
        <v>0</v>
      </c>
      <c s="36">
        <f>ROUND(G1461*H1461,6)</f>
      </c>
      <c r="L1461" s="38">
        <v>0</v>
      </c>
      <c s="32">
        <f>ROUND(ROUND(L1461,2)*ROUND(G1461,3),2)</f>
      </c>
      <c s="36" t="s">
        <v>350</v>
      </c>
      <c>
        <f>(M1461*21)/100</f>
      </c>
      <c t="s">
        <v>27</v>
      </c>
    </row>
    <row r="1462" spans="1:5" ht="12.75">
      <c r="A1462" s="35" t="s">
        <v>58</v>
      </c>
      <c r="E1462" s="39" t="s">
        <v>5</v>
      </c>
    </row>
    <row r="1463" spans="1:5" ht="12.75">
      <c r="A1463" s="35" t="s">
        <v>59</v>
      </c>
      <c r="E1463" s="40" t="s">
        <v>5</v>
      </c>
    </row>
    <row r="1464" spans="1:5" ht="114.75">
      <c r="A1464" t="s">
        <v>60</v>
      </c>
      <c r="E1464" s="39" t="s">
        <v>1035</v>
      </c>
    </row>
    <row r="1465" spans="1:16" ht="12.75">
      <c r="A1465" t="s">
        <v>52</v>
      </c>
      <c s="34" t="s">
        <v>279</v>
      </c>
      <c s="34" t="s">
        <v>1112</v>
      </c>
      <c s="35" t="s">
        <v>5</v>
      </c>
      <c s="6" t="s">
        <v>1113</v>
      </c>
      <c s="36" t="s">
        <v>85</v>
      </c>
      <c s="37">
        <v>1</v>
      </c>
      <c s="36">
        <v>0</v>
      </c>
      <c s="36">
        <f>ROUND(G1465*H1465,6)</f>
      </c>
      <c r="L1465" s="38">
        <v>0</v>
      </c>
      <c s="32">
        <f>ROUND(ROUND(L1465,2)*ROUND(G1465,3),2)</f>
      </c>
      <c s="36" t="s">
        <v>350</v>
      </c>
      <c>
        <f>(M1465*21)/100</f>
      </c>
      <c t="s">
        <v>27</v>
      </c>
    </row>
    <row r="1466" spans="1:5" ht="12.75">
      <c r="A1466" s="35" t="s">
        <v>58</v>
      </c>
      <c r="E1466" s="39" t="s">
        <v>5</v>
      </c>
    </row>
    <row r="1467" spans="1:5" ht="12.75">
      <c r="A1467" s="35" t="s">
        <v>59</v>
      </c>
      <c r="E1467" s="40" t="s">
        <v>5</v>
      </c>
    </row>
    <row r="1468" spans="1:5" ht="140.25">
      <c r="A1468" t="s">
        <v>60</v>
      </c>
      <c r="E1468" s="39" t="s">
        <v>569</v>
      </c>
    </row>
    <row r="1469" spans="1:16" ht="12.75">
      <c r="A1469" t="s">
        <v>52</v>
      </c>
      <c s="34" t="s">
        <v>283</v>
      </c>
      <c s="34" t="s">
        <v>1114</v>
      </c>
      <c s="35" t="s">
        <v>5</v>
      </c>
      <c s="6" t="s">
        <v>1115</v>
      </c>
      <c s="36" t="s">
        <v>85</v>
      </c>
      <c s="37">
        <v>1</v>
      </c>
      <c s="36">
        <v>0</v>
      </c>
      <c s="36">
        <f>ROUND(G1469*H1469,6)</f>
      </c>
      <c r="L1469" s="38">
        <v>0</v>
      </c>
      <c s="32">
        <f>ROUND(ROUND(L1469,2)*ROUND(G1469,3),2)</f>
      </c>
      <c s="36" t="s">
        <v>350</v>
      </c>
      <c>
        <f>(M1469*21)/100</f>
      </c>
      <c t="s">
        <v>27</v>
      </c>
    </row>
    <row r="1470" spans="1:5" ht="12.75">
      <c r="A1470" s="35" t="s">
        <v>58</v>
      </c>
      <c r="E1470" s="39" t="s">
        <v>5</v>
      </c>
    </row>
    <row r="1471" spans="1:5" ht="12.75">
      <c r="A1471" s="35" t="s">
        <v>59</v>
      </c>
      <c r="E1471" s="40" t="s">
        <v>5</v>
      </c>
    </row>
    <row r="1472" spans="1:5" ht="114.75">
      <c r="A1472" t="s">
        <v>60</v>
      </c>
      <c r="E1472" s="39" t="s">
        <v>1035</v>
      </c>
    </row>
    <row r="1473" spans="1:16" ht="12.75">
      <c r="A1473" t="s">
        <v>52</v>
      </c>
      <c s="34" t="s">
        <v>307</v>
      </c>
      <c s="34" t="s">
        <v>1116</v>
      </c>
      <c s="35" t="s">
        <v>5</v>
      </c>
      <c s="6" t="s">
        <v>1117</v>
      </c>
      <c s="36" t="s">
        <v>85</v>
      </c>
      <c s="37">
        <v>2</v>
      </c>
      <c s="36">
        <v>0</v>
      </c>
      <c s="36">
        <f>ROUND(G1473*H1473,6)</f>
      </c>
      <c r="L1473" s="38">
        <v>0</v>
      </c>
      <c s="32">
        <f>ROUND(ROUND(L1473,2)*ROUND(G1473,3),2)</f>
      </c>
      <c s="36" t="s">
        <v>350</v>
      </c>
      <c>
        <f>(M1473*21)/100</f>
      </c>
      <c t="s">
        <v>27</v>
      </c>
    </row>
    <row r="1474" spans="1:5" ht="12.75">
      <c r="A1474" s="35" t="s">
        <v>58</v>
      </c>
      <c r="E1474" s="39" t="s">
        <v>5</v>
      </c>
    </row>
    <row r="1475" spans="1:5" ht="12.75">
      <c r="A1475" s="35" t="s">
        <v>59</v>
      </c>
      <c r="E1475" s="40" t="s">
        <v>5</v>
      </c>
    </row>
    <row r="1476" spans="1:5" ht="191.25">
      <c r="A1476" t="s">
        <v>60</v>
      </c>
      <c r="E1476" s="39" t="s">
        <v>550</v>
      </c>
    </row>
    <row r="1477" spans="1:16" ht="12.75">
      <c r="A1477" t="s">
        <v>52</v>
      </c>
      <c s="34" t="s">
        <v>313</v>
      </c>
      <c s="34" t="s">
        <v>1118</v>
      </c>
      <c s="35" t="s">
        <v>5</v>
      </c>
      <c s="6" t="s">
        <v>1119</v>
      </c>
      <c s="36" t="s">
        <v>85</v>
      </c>
      <c s="37">
        <v>1</v>
      </c>
      <c s="36">
        <v>0</v>
      </c>
      <c s="36">
        <f>ROUND(G1477*H1477,6)</f>
      </c>
      <c r="L1477" s="38">
        <v>0</v>
      </c>
      <c s="32">
        <f>ROUND(ROUND(L1477,2)*ROUND(G1477,3),2)</f>
      </c>
      <c s="36" t="s">
        <v>350</v>
      </c>
      <c>
        <f>(M1477*21)/100</f>
      </c>
      <c t="s">
        <v>27</v>
      </c>
    </row>
    <row r="1478" spans="1:5" ht="12.75">
      <c r="A1478" s="35" t="s">
        <v>58</v>
      </c>
      <c r="E1478" s="39" t="s">
        <v>5</v>
      </c>
    </row>
    <row r="1479" spans="1:5" ht="12.75">
      <c r="A1479" s="35" t="s">
        <v>59</v>
      </c>
      <c r="E1479" s="40" t="s">
        <v>1120</v>
      </c>
    </row>
    <row r="1480" spans="1:5" ht="114.75">
      <c r="A1480" t="s">
        <v>60</v>
      </c>
      <c r="E1480" s="39" t="s">
        <v>1035</v>
      </c>
    </row>
    <row r="1481" spans="1:13" ht="12.75">
      <c r="A1481" t="s">
        <v>49</v>
      </c>
      <c r="C1481" s="31" t="s">
        <v>367</v>
      </c>
      <c r="E1481" s="33" t="s">
        <v>592</v>
      </c>
      <c r="J1481" s="32">
        <f>0</f>
      </c>
      <c s="32">
        <f>0</f>
      </c>
      <c s="32">
        <f>0+L1482+L1486+L1490+L1494+L1498+L1502+L1506</f>
      </c>
      <c s="32">
        <f>0+M1482+M1486+M1490+M1494+M1498+M1502+M1506</f>
      </c>
    </row>
    <row r="1482" spans="1:16" ht="38.25">
      <c r="A1482" t="s">
        <v>52</v>
      </c>
      <c s="34" t="s">
        <v>287</v>
      </c>
      <c s="34" t="s">
        <v>593</v>
      </c>
      <c s="35" t="s">
        <v>594</v>
      </c>
      <c s="6" t="s">
        <v>595</v>
      </c>
      <c s="36" t="s">
        <v>373</v>
      </c>
      <c s="37">
        <v>2</v>
      </c>
      <c s="36">
        <v>0</v>
      </c>
      <c s="36">
        <f>ROUND(G1482*H1482,6)</f>
      </c>
      <c r="L1482" s="38">
        <v>0</v>
      </c>
      <c s="32">
        <f>ROUND(ROUND(L1482,2)*ROUND(G1482,3),2)</f>
      </c>
      <c s="36" t="s">
        <v>350</v>
      </c>
      <c>
        <f>(M1482*21)/100</f>
      </c>
      <c t="s">
        <v>27</v>
      </c>
    </row>
    <row r="1483" spans="1:5" ht="12.75">
      <c r="A1483" s="35" t="s">
        <v>58</v>
      </c>
      <c r="E1483" s="39" t="s">
        <v>374</v>
      </c>
    </row>
    <row r="1484" spans="1:5" ht="12.75">
      <c r="A1484" s="35" t="s">
        <v>59</v>
      </c>
      <c r="E1484" s="40" t="s">
        <v>5</v>
      </c>
    </row>
    <row r="1485" spans="1:5" ht="165.75">
      <c r="A1485" t="s">
        <v>60</v>
      </c>
      <c r="E1485" s="39" t="s">
        <v>524</v>
      </c>
    </row>
    <row r="1486" spans="1:16" ht="25.5">
      <c r="A1486" t="s">
        <v>52</v>
      </c>
      <c s="34" t="s">
        <v>291</v>
      </c>
      <c s="34" t="s">
        <v>596</v>
      </c>
      <c s="35" t="s">
        <v>597</v>
      </c>
      <c s="6" t="s">
        <v>598</v>
      </c>
      <c s="36" t="s">
        <v>373</v>
      </c>
      <c s="37">
        <v>0.5</v>
      </c>
      <c s="36">
        <v>0</v>
      </c>
      <c s="36">
        <f>ROUND(G1486*H1486,6)</f>
      </c>
      <c r="L1486" s="38">
        <v>0</v>
      </c>
      <c s="32">
        <f>ROUND(ROUND(L1486,2)*ROUND(G1486,3),2)</f>
      </c>
      <c s="36" t="s">
        <v>350</v>
      </c>
      <c>
        <f>(M1486*21)/100</f>
      </c>
      <c t="s">
        <v>27</v>
      </c>
    </row>
    <row r="1487" spans="1:5" ht="12.75">
      <c r="A1487" s="35" t="s">
        <v>58</v>
      </c>
      <c r="E1487" s="39" t="s">
        <v>374</v>
      </c>
    </row>
    <row r="1488" spans="1:5" ht="12.75">
      <c r="A1488" s="35" t="s">
        <v>59</v>
      </c>
      <c r="E1488" s="40" t="s">
        <v>5</v>
      </c>
    </row>
    <row r="1489" spans="1:5" ht="165.75">
      <c r="A1489" t="s">
        <v>60</v>
      </c>
      <c r="E1489" s="39" t="s">
        <v>524</v>
      </c>
    </row>
    <row r="1490" spans="1:16" ht="38.25">
      <c r="A1490" t="s">
        <v>52</v>
      </c>
      <c s="34" t="s">
        <v>100</v>
      </c>
      <c s="34" t="s">
        <v>525</v>
      </c>
      <c s="35" t="s">
        <v>526</v>
      </c>
      <c s="6" t="s">
        <v>527</v>
      </c>
      <c s="36" t="s">
        <v>373</v>
      </c>
      <c s="37">
        <v>0.1</v>
      </c>
      <c s="36">
        <v>0</v>
      </c>
      <c s="36">
        <f>ROUND(G1490*H1490,6)</f>
      </c>
      <c r="L1490" s="38">
        <v>0</v>
      </c>
      <c s="32">
        <f>ROUND(ROUND(L1490,2)*ROUND(G1490,3),2)</f>
      </c>
      <c s="36" t="s">
        <v>350</v>
      </c>
      <c>
        <f>(M1490*21)/100</f>
      </c>
      <c t="s">
        <v>27</v>
      </c>
    </row>
    <row r="1491" spans="1:5" ht="25.5">
      <c r="A1491" s="35" t="s">
        <v>58</v>
      </c>
      <c r="E1491" s="39" t="s">
        <v>528</v>
      </c>
    </row>
    <row r="1492" spans="1:5" ht="12.75">
      <c r="A1492" s="35" t="s">
        <v>59</v>
      </c>
      <c r="E1492" s="40" t="s">
        <v>5</v>
      </c>
    </row>
    <row r="1493" spans="1:5" ht="165.75">
      <c r="A1493" t="s">
        <v>60</v>
      </c>
      <c r="E1493" s="39" t="s">
        <v>524</v>
      </c>
    </row>
    <row r="1494" spans="1:16" ht="38.25">
      <c r="A1494" t="s">
        <v>52</v>
      </c>
      <c s="34" t="s">
        <v>104</v>
      </c>
      <c s="34" t="s">
        <v>599</v>
      </c>
      <c s="35" t="s">
        <v>600</v>
      </c>
      <c s="6" t="s">
        <v>601</v>
      </c>
      <c s="36" t="s">
        <v>373</v>
      </c>
      <c s="37">
        <v>0.05</v>
      </c>
      <c s="36">
        <v>0</v>
      </c>
      <c s="36">
        <f>ROUND(G1494*H1494,6)</f>
      </c>
      <c r="L1494" s="38">
        <v>0</v>
      </c>
      <c s="32">
        <f>ROUND(ROUND(L1494,2)*ROUND(G1494,3),2)</f>
      </c>
      <c s="36" t="s">
        <v>350</v>
      </c>
      <c>
        <f>(M1494*21)/100</f>
      </c>
      <c t="s">
        <v>27</v>
      </c>
    </row>
    <row r="1495" spans="1:5" ht="25.5">
      <c r="A1495" s="35" t="s">
        <v>58</v>
      </c>
      <c r="E1495" s="39" t="s">
        <v>602</v>
      </c>
    </row>
    <row r="1496" spans="1:5" ht="12.75">
      <c r="A1496" s="35" t="s">
        <v>59</v>
      </c>
      <c r="E1496" s="40" t="s">
        <v>5</v>
      </c>
    </row>
    <row r="1497" spans="1:5" ht="165.75">
      <c r="A1497" t="s">
        <v>60</v>
      </c>
      <c r="E1497" s="39" t="s">
        <v>524</v>
      </c>
    </row>
    <row r="1498" spans="1:16" ht="25.5">
      <c r="A1498" t="s">
        <v>52</v>
      </c>
      <c s="34" t="s">
        <v>295</v>
      </c>
      <c s="34" t="s">
        <v>389</v>
      </c>
      <c s="35" t="s">
        <v>390</v>
      </c>
      <c s="6" t="s">
        <v>391</v>
      </c>
      <c s="36" t="s">
        <v>373</v>
      </c>
      <c s="37">
        <v>0.05</v>
      </c>
      <c s="36">
        <v>0</v>
      </c>
      <c s="36">
        <f>ROUND(G1498*H1498,6)</f>
      </c>
      <c r="L1498" s="38">
        <v>0</v>
      </c>
      <c s="32">
        <f>ROUND(ROUND(L1498,2)*ROUND(G1498,3),2)</f>
      </c>
      <c s="36" t="s">
        <v>350</v>
      </c>
      <c>
        <f>(M1498*21)/100</f>
      </c>
      <c t="s">
        <v>27</v>
      </c>
    </row>
    <row r="1499" spans="1:5" ht="12.75">
      <c r="A1499" s="35" t="s">
        <v>58</v>
      </c>
      <c r="E1499" s="39" t="s">
        <v>374</v>
      </c>
    </row>
    <row r="1500" spans="1:5" ht="12.75">
      <c r="A1500" s="35" t="s">
        <v>59</v>
      </c>
      <c r="E1500" s="40" t="s">
        <v>5</v>
      </c>
    </row>
    <row r="1501" spans="1:5" ht="165.75">
      <c r="A1501" t="s">
        <v>60</v>
      </c>
      <c r="E1501" s="39" t="s">
        <v>524</v>
      </c>
    </row>
    <row r="1502" spans="1:16" ht="25.5">
      <c r="A1502" t="s">
        <v>52</v>
      </c>
      <c s="34" t="s">
        <v>299</v>
      </c>
      <c s="34" t="s">
        <v>393</v>
      </c>
      <c s="35" t="s">
        <v>394</v>
      </c>
      <c s="6" t="s">
        <v>395</v>
      </c>
      <c s="36" t="s">
        <v>373</v>
      </c>
      <c s="37">
        <v>0.05</v>
      </c>
      <c s="36">
        <v>0</v>
      </c>
      <c s="36">
        <f>ROUND(G1502*H1502,6)</f>
      </c>
      <c r="L1502" s="38">
        <v>0</v>
      </c>
      <c s="32">
        <f>ROUND(ROUND(L1502,2)*ROUND(G1502,3),2)</f>
      </c>
      <c s="36" t="s">
        <v>350</v>
      </c>
      <c>
        <f>(M1502*21)/100</f>
      </c>
      <c t="s">
        <v>27</v>
      </c>
    </row>
    <row r="1503" spans="1:5" ht="12.75">
      <c r="A1503" s="35" t="s">
        <v>58</v>
      </c>
      <c r="E1503" s="39" t="s">
        <v>374</v>
      </c>
    </row>
    <row r="1504" spans="1:5" ht="12.75">
      <c r="A1504" s="35" t="s">
        <v>59</v>
      </c>
      <c r="E1504" s="40" t="s">
        <v>5</v>
      </c>
    </row>
    <row r="1505" spans="1:5" ht="165.75">
      <c r="A1505" t="s">
        <v>60</v>
      </c>
      <c r="E1505" s="39" t="s">
        <v>524</v>
      </c>
    </row>
    <row r="1506" spans="1:16" ht="25.5">
      <c r="A1506" t="s">
        <v>52</v>
      </c>
      <c s="34" t="s">
        <v>303</v>
      </c>
      <c s="34" t="s">
        <v>397</v>
      </c>
      <c s="35" t="s">
        <v>398</v>
      </c>
      <c s="6" t="s">
        <v>399</v>
      </c>
      <c s="36" t="s">
        <v>373</v>
      </c>
      <c s="37">
        <v>0.05</v>
      </c>
      <c s="36">
        <v>0</v>
      </c>
      <c s="36">
        <f>ROUND(G1506*H1506,6)</f>
      </c>
      <c r="L1506" s="38">
        <v>0</v>
      </c>
      <c s="32">
        <f>ROUND(ROUND(L1506,2)*ROUND(G1506,3),2)</f>
      </c>
      <c s="36" t="s">
        <v>350</v>
      </c>
      <c>
        <f>(M1506*21)/100</f>
      </c>
      <c t="s">
        <v>27</v>
      </c>
    </row>
    <row r="1507" spans="1:5" ht="12.75">
      <c r="A1507" s="35" t="s">
        <v>58</v>
      </c>
      <c r="E1507" s="39" t="s">
        <v>374</v>
      </c>
    </row>
    <row r="1508" spans="1:5" ht="12.75">
      <c r="A1508" s="35" t="s">
        <v>59</v>
      </c>
      <c r="E1508" s="40" t="s">
        <v>5</v>
      </c>
    </row>
    <row r="1509" spans="1:5" ht="165.75">
      <c r="A1509" t="s">
        <v>60</v>
      </c>
      <c r="E1509" s="39" t="s">
        <v>524</v>
      </c>
    </row>
    <row r="1510" spans="1:13" ht="12.75">
      <c r="A1510" t="s">
        <v>46</v>
      </c>
      <c r="C1510" s="31" t="s">
        <v>1121</v>
      </c>
      <c r="E1510" s="33" t="s">
        <v>1122</v>
      </c>
      <c r="J1510" s="32">
        <f>0+J1511</f>
      </c>
      <c s="32">
        <f>0+K1511</f>
      </c>
      <c s="32">
        <f>0+L1511</f>
      </c>
      <c s="32">
        <f>0+M1511</f>
      </c>
    </row>
    <row r="1511" spans="1:13" ht="12.75">
      <c r="A1511" t="s">
        <v>49</v>
      </c>
      <c r="C1511" s="31" t="s">
        <v>75</v>
      </c>
      <c r="E1511" s="33" t="s">
        <v>76</v>
      </c>
      <c r="J1511" s="32">
        <f>0</f>
      </c>
      <c s="32">
        <f>0</f>
      </c>
      <c s="32">
        <f>0+L1512+L1516+L1520+L1524+L1528+L1532+L1536+L1540+L1544+L1548+L1552+L1556+L1560+L1564+L1568+L1572+L1576+L1580+L1584+L1588+L1592+L1596+L1600+L1604+L1608+L1612+L1616+L1620+L1624+L1628+L1632+L1636+L1640+L1644+L1648+L1652+L1656+L1660+L1664+L1668+L1672+L1676+L1680+L1684</f>
      </c>
      <c s="32">
        <f>0+M1512+M1516+M1520+M1524+M1528+M1532+M1536+M1540+M1544+M1548+M1552+M1556+M1560+M1564+M1568+M1572+M1576+M1580+M1584+M1588+M1592+M1596+M1600+M1604+M1608+M1612+M1616+M1620+M1624+M1628+M1632+M1636+M1640+M1644+M1648+M1652+M1656+M1660+M1664+M1668+M1672+M1676+M1680+M1684</f>
      </c>
    </row>
    <row r="1512" spans="1:16" ht="12.75">
      <c r="A1512" t="s">
        <v>52</v>
      </c>
      <c s="34" t="s">
        <v>53</v>
      </c>
      <c s="34" t="s">
        <v>1123</v>
      </c>
      <c s="35" t="s">
        <v>5</v>
      </c>
      <c s="6" t="s">
        <v>1124</v>
      </c>
      <c s="36" t="s">
        <v>80</v>
      </c>
      <c s="37">
        <v>25</v>
      </c>
      <c s="36">
        <v>0</v>
      </c>
      <c s="36">
        <f>ROUND(G1512*H1512,6)</f>
      </c>
      <c r="L1512" s="38">
        <v>0</v>
      </c>
      <c s="32">
        <f>ROUND(ROUND(L1512,2)*ROUND(G1512,3),2)</f>
      </c>
      <c s="36" t="s">
        <v>350</v>
      </c>
      <c>
        <f>(M1512*21)/100</f>
      </c>
      <c t="s">
        <v>27</v>
      </c>
    </row>
    <row r="1513" spans="1:5" ht="12.75">
      <c r="A1513" s="35" t="s">
        <v>58</v>
      </c>
      <c r="E1513" s="39" t="s">
        <v>5</v>
      </c>
    </row>
    <row r="1514" spans="1:5" ht="12.75">
      <c r="A1514" s="35" t="s">
        <v>59</v>
      </c>
      <c r="E1514" s="40" t="s">
        <v>5</v>
      </c>
    </row>
    <row r="1515" spans="1:5" ht="12.75">
      <c r="A1515" t="s">
        <v>60</v>
      </c>
      <c r="E1515" s="39" t="s">
        <v>1125</v>
      </c>
    </row>
    <row r="1516" spans="1:16" ht="12.75">
      <c r="A1516" t="s">
        <v>52</v>
      </c>
      <c s="34" t="s">
        <v>27</v>
      </c>
      <c s="34" t="s">
        <v>1126</v>
      </c>
      <c s="35" t="s">
        <v>5</v>
      </c>
      <c s="6" t="s">
        <v>1127</v>
      </c>
      <c s="36" t="s">
        <v>80</v>
      </c>
      <c s="37">
        <v>95</v>
      </c>
      <c s="36">
        <v>0</v>
      </c>
      <c s="36">
        <f>ROUND(G1516*H1516,6)</f>
      </c>
      <c r="L1516" s="38">
        <v>0</v>
      </c>
      <c s="32">
        <f>ROUND(ROUND(L1516,2)*ROUND(G1516,3),2)</f>
      </c>
      <c s="36" t="s">
        <v>350</v>
      </c>
      <c>
        <f>(M1516*21)/100</f>
      </c>
      <c t="s">
        <v>27</v>
      </c>
    </row>
    <row r="1517" spans="1:5" ht="12.75">
      <c r="A1517" s="35" t="s">
        <v>58</v>
      </c>
      <c r="E1517" s="39" t="s">
        <v>5</v>
      </c>
    </row>
    <row r="1518" spans="1:5" ht="12.75">
      <c r="A1518" s="35" t="s">
        <v>59</v>
      </c>
      <c r="E1518" s="40" t="s">
        <v>5</v>
      </c>
    </row>
    <row r="1519" spans="1:5" ht="12.75">
      <c r="A1519" t="s">
        <v>60</v>
      </c>
      <c r="E1519" s="39" t="s">
        <v>1125</v>
      </c>
    </row>
    <row r="1520" spans="1:16" ht="12.75">
      <c r="A1520" t="s">
        <v>52</v>
      </c>
      <c s="34" t="s">
        <v>26</v>
      </c>
      <c s="34" t="s">
        <v>1128</v>
      </c>
      <c s="35" t="s">
        <v>5</v>
      </c>
      <c s="6" t="s">
        <v>1129</v>
      </c>
      <c s="36" t="s">
        <v>80</v>
      </c>
      <c s="37">
        <v>50</v>
      </c>
      <c s="36">
        <v>0</v>
      </c>
      <c s="36">
        <f>ROUND(G1520*H1520,6)</f>
      </c>
      <c r="L1520" s="38">
        <v>0</v>
      </c>
      <c s="32">
        <f>ROUND(ROUND(L1520,2)*ROUND(G1520,3),2)</f>
      </c>
      <c s="36" t="s">
        <v>350</v>
      </c>
      <c>
        <f>(M1520*21)/100</f>
      </c>
      <c t="s">
        <v>27</v>
      </c>
    </row>
    <row r="1521" spans="1:5" ht="12.75">
      <c r="A1521" s="35" t="s">
        <v>58</v>
      </c>
      <c r="E1521" s="39" t="s">
        <v>5</v>
      </c>
    </row>
    <row r="1522" spans="1:5" ht="12.75">
      <c r="A1522" s="35" t="s">
        <v>59</v>
      </c>
      <c r="E1522" s="40" t="s">
        <v>5</v>
      </c>
    </row>
    <row r="1523" spans="1:5" ht="12.75">
      <c r="A1523" t="s">
        <v>60</v>
      </c>
      <c r="E1523" s="39" t="s">
        <v>1125</v>
      </c>
    </row>
    <row r="1524" spans="1:16" ht="12.75">
      <c r="A1524" t="s">
        <v>52</v>
      </c>
      <c s="34" t="s">
        <v>70</v>
      </c>
      <c s="34" t="s">
        <v>1130</v>
      </c>
      <c s="35" t="s">
        <v>5</v>
      </c>
      <c s="6" t="s">
        <v>1131</v>
      </c>
      <c s="36" t="s">
        <v>80</v>
      </c>
      <c s="37">
        <v>10</v>
      </c>
      <c s="36">
        <v>0</v>
      </c>
      <c s="36">
        <f>ROUND(G1524*H1524,6)</f>
      </c>
      <c r="L1524" s="38">
        <v>0</v>
      </c>
      <c s="32">
        <f>ROUND(ROUND(L1524,2)*ROUND(G1524,3),2)</f>
      </c>
      <c s="36" t="s">
        <v>350</v>
      </c>
      <c>
        <f>(M1524*21)/100</f>
      </c>
      <c t="s">
        <v>27</v>
      </c>
    </row>
    <row r="1525" spans="1:5" ht="12.75">
      <c r="A1525" s="35" t="s">
        <v>58</v>
      </c>
      <c r="E1525" s="39" t="s">
        <v>5</v>
      </c>
    </row>
    <row r="1526" spans="1:5" ht="12.75">
      <c r="A1526" s="35" t="s">
        <v>59</v>
      </c>
      <c r="E1526" s="40" t="s">
        <v>5</v>
      </c>
    </row>
    <row r="1527" spans="1:5" ht="12.75">
      <c r="A1527" t="s">
        <v>60</v>
      </c>
      <c r="E1527" s="39" t="s">
        <v>1125</v>
      </c>
    </row>
    <row r="1528" spans="1:16" ht="25.5">
      <c r="A1528" t="s">
        <v>52</v>
      </c>
      <c s="34" t="s">
        <v>110</v>
      </c>
      <c s="34" t="s">
        <v>1132</v>
      </c>
      <c s="35" t="s">
        <v>5</v>
      </c>
      <c s="6" t="s">
        <v>1133</v>
      </c>
      <c s="36" t="s">
        <v>85</v>
      </c>
      <c s="37">
        <v>3</v>
      </c>
      <c s="36">
        <v>0</v>
      </c>
      <c s="36">
        <f>ROUND(G1528*H1528,6)</f>
      </c>
      <c r="L1528" s="38">
        <v>0</v>
      </c>
      <c s="32">
        <f>ROUND(ROUND(L1528,2)*ROUND(G1528,3),2)</f>
      </c>
      <c s="36" t="s">
        <v>350</v>
      </c>
      <c>
        <f>(M1528*21)/100</f>
      </c>
      <c t="s">
        <v>27</v>
      </c>
    </row>
    <row r="1529" spans="1:5" ht="12.75">
      <c r="A1529" s="35" t="s">
        <v>58</v>
      </c>
      <c r="E1529" s="39" t="s">
        <v>5</v>
      </c>
    </row>
    <row r="1530" spans="1:5" ht="12.75">
      <c r="A1530" s="35" t="s">
        <v>59</v>
      </c>
      <c r="E1530" s="40" t="s">
        <v>5</v>
      </c>
    </row>
    <row r="1531" spans="1:5" ht="12.75">
      <c r="A1531" t="s">
        <v>60</v>
      </c>
      <c r="E1531" s="39" t="s">
        <v>1125</v>
      </c>
    </row>
    <row r="1532" spans="1:16" ht="25.5">
      <c r="A1532" t="s">
        <v>52</v>
      </c>
      <c s="34" t="s">
        <v>115</v>
      </c>
      <c s="34" t="s">
        <v>1134</v>
      </c>
      <c s="35" t="s">
        <v>5</v>
      </c>
      <c s="6" t="s">
        <v>1135</v>
      </c>
      <c s="36" t="s">
        <v>85</v>
      </c>
      <c s="37">
        <v>1</v>
      </c>
      <c s="36">
        <v>0</v>
      </c>
      <c s="36">
        <f>ROUND(G1532*H1532,6)</f>
      </c>
      <c r="L1532" s="38">
        <v>0</v>
      </c>
      <c s="32">
        <f>ROUND(ROUND(L1532,2)*ROUND(G1532,3),2)</f>
      </c>
      <c s="36" t="s">
        <v>350</v>
      </c>
      <c>
        <f>(M1532*21)/100</f>
      </c>
      <c t="s">
        <v>27</v>
      </c>
    </row>
    <row r="1533" spans="1:5" ht="12.75">
      <c r="A1533" s="35" t="s">
        <v>58</v>
      </c>
      <c r="E1533" s="39" t="s">
        <v>5</v>
      </c>
    </row>
    <row r="1534" spans="1:5" ht="12.75">
      <c r="A1534" s="35" t="s">
        <v>59</v>
      </c>
      <c r="E1534" s="40" t="s">
        <v>5</v>
      </c>
    </row>
    <row r="1535" spans="1:5" ht="12.75">
      <c r="A1535" t="s">
        <v>60</v>
      </c>
      <c r="E1535" s="39" t="s">
        <v>1125</v>
      </c>
    </row>
    <row r="1536" spans="1:16" ht="25.5">
      <c r="A1536" t="s">
        <v>52</v>
      </c>
      <c s="34" t="s">
        <v>75</v>
      </c>
      <c s="34" t="s">
        <v>1136</v>
      </c>
      <c s="35" t="s">
        <v>5</v>
      </c>
      <c s="6" t="s">
        <v>1137</v>
      </c>
      <c s="36" t="s">
        <v>85</v>
      </c>
      <c s="37">
        <v>1</v>
      </c>
      <c s="36">
        <v>0</v>
      </c>
      <c s="36">
        <f>ROUND(G1536*H1536,6)</f>
      </c>
      <c r="L1536" s="38">
        <v>0</v>
      </c>
      <c s="32">
        <f>ROUND(ROUND(L1536,2)*ROUND(G1536,3),2)</f>
      </c>
      <c s="36" t="s">
        <v>350</v>
      </c>
      <c>
        <f>(M1536*21)/100</f>
      </c>
      <c t="s">
        <v>27</v>
      </c>
    </row>
    <row r="1537" spans="1:5" ht="12.75">
      <c r="A1537" s="35" t="s">
        <v>58</v>
      </c>
      <c r="E1537" s="39" t="s">
        <v>5</v>
      </c>
    </row>
    <row r="1538" spans="1:5" ht="12.75">
      <c r="A1538" s="35" t="s">
        <v>59</v>
      </c>
      <c r="E1538" s="40" t="s">
        <v>5</v>
      </c>
    </row>
    <row r="1539" spans="1:5" ht="12.75">
      <c r="A1539" t="s">
        <v>60</v>
      </c>
      <c r="E1539" s="39" t="s">
        <v>1125</v>
      </c>
    </row>
    <row r="1540" spans="1:16" ht="12.75">
      <c r="A1540" t="s">
        <v>52</v>
      </c>
      <c s="34" t="s">
        <v>122</v>
      </c>
      <c s="34" t="s">
        <v>1138</v>
      </c>
      <c s="35" t="s">
        <v>5</v>
      </c>
      <c s="6" t="s">
        <v>1139</v>
      </c>
      <c s="36" t="s">
        <v>310</v>
      </c>
      <c s="37">
        <v>24</v>
      </c>
      <c s="36">
        <v>0</v>
      </c>
      <c s="36">
        <f>ROUND(G1540*H1540,6)</f>
      </c>
      <c r="L1540" s="38">
        <v>0</v>
      </c>
      <c s="32">
        <f>ROUND(ROUND(L1540,2)*ROUND(G1540,3),2)</f>
      </c>
      <c s="36" t="s">
        <v>350</v>
      </c>
      <c>
        <f>(M1540*21)/100</f>
      </c>
      <c t="s">
        <v>27</v>
      </c>
    </row>
    <row r="1541" spans="1:5" ht="12.75">
      <c r="A1541" s="35" t="s">
        <v>58</v>
      </c>
      <c r="E1541" s="39" t="s">
        <v>5</v>
      </c>
    </row>
    <row r="1542" spans="1:5" ht="12.75">
      <c r="A1542" s="35" t="s">
        <v>59</v>
      </c>
      <c r="E1542" s="40" t="s">
        <v>5</v>
      </c>
    </row>
    <row r="1543" spans="1:5" ht="12.75">
      <c r="A1543" t="s">
        <v>60</v>
      </c>
      <c r="E1543" s="39" t="s">
        <v>1125</v>
      </c>
    </row>
    <row r="1544" spans="1:16" ht="12.75">
      <c r="A1544" t="s">
        <v>52</v>
      </c>
      <c s="34" t="s">
        <v>126</v>
      </c>
      <c s="34" t="s">
        <v>1140</v>
      </c>
      <c s="35" t="s">
        <v>5</v>
      </c>
      <c s="6" t="s">
        <v>1141</v>
      </c>
      <c s="36" t="s">
        <v>310</v>
      </c>
      <c s="37">
        <v>8</v>
      </c>
      <c s="36">
        <v>0</v>
      </c>
      <c s="36">
        <f>ROUND(G1544*H1544,6)</f>
      </c>
      <c r="L1544" s="38">
        <v>0</v>
      </c>
      <c s="32">
        <f>ROUND(ROUND(L1544,2)*ROUND(G1544,3),2)</f>
      </c>
      <c s="36" t="s">
        <v>350</v>
      </c>
      <c>
        <f>(M1544*21)/100</f>
      </c>
      <c t="s">
        <v>27</v>
      </c>
    </row>
    <row r="1545" spans="1:5" ht="12.75">
      <c r="A1545" s="35" t="s">
        <v>58</v>
      </c>
      <c r="E1545" s="39" t="s">
        <v>5</v>
      </c>
    </row>
    <row r="1546" spans="1:5" ht="12.75">
      <c r="A1546" s="35" t="s">
        <v>59</v>
      </c>
      <c r="E1546" s="40" t="s">
        <v>5</v>
      </c>
    </row>
    <row r="1547" spans="1:5" ht="12.75">
      <c r="A1547" t="s">
        <v>60</v>
      </c>
      <c r="E1547" s="39" t="s">
        <v>1125</v>
      </c>
    </row>
    <row r="1548" spans="1:16" ht="12.75">
      <c r="A1548" t="s">
        <v>52</v>
      </c>
      <c s="34" t="s">
        <v>130</v>
      </c>
      <c s="34" t="s">
        <v>1142</v>
      </c>
      <c s="35" t="s">
        <v>5</v>
      </c>
      <c s="6" t="s">
        <v>1143</v>
      </c>
      <c s="36" t="s">
        <v>310</v>
      </c>
      <c s="37">
        <v>24</v>
      </c>
      <c s="36">
        <v>0</v>
      </c>
      <c s="36">
        <f>ROUND(G1548*H1548,6)</f>
      </c>
      <c r="L1548" s="38">
        <v>0</v>
      </c>
      <c s="32">
        <f>ROUND(ROUND(L1548,2)*ROUND(G1548,3),2)</f>
      </c>
      <c s="36" t="s">
        <v>350</v>
      </c>
      <c>
        <f>(M1548*21)/100</f>
      </c>
      <c t="s">
        <v>27</v>
      </c>
    </row>
    <row r="1549" spans="1:5" ht="12.75">
      <c r="A1549" s="35" t="s">
        <v>58</v>
      </c>
      <c r="E1549" s="39" t="s">
        <v>5</v>
      </c>
    </row>
    <row r="1550" spans="1:5" ht="12.75">
      <c r="A1550" s="35" t="s">
        <v>59</v>
      </c>
      <c r="E1550" s="40" t="s">
        <v>5</v>
      </c>
    </row>
    <row r="1551" spans="1:5" ht="12.75">
      <c r="A1551" t="s">
        <v>60</v>
      </c>
      <c r="E1551" s="39" t="s">
        <v>1125</v>
      </c>
    </row>
    <row r="1552" spans="1:16" ht="12.75">
      <c r="A1552" t="s">
        <v>52</v>
      </c>
      <c s="34" t="s">
        <v>134</v>
      </c>
      <c s="34" t="s">
        <v>1144</v>
      </c>
      <c s="35" t="s">
        <v>5</v>
      </c>
      <c s="6" t="s">
        <v>1145</v>
      </c>
      <c s="36" t="s">
        <v>85</v>
      </c>
      <c s="37">
        <v>1</v>
      </c>
      <c s="36">
        <v>0</v>
      </c>
      <c s="36">
        <f>ROUND(G1552*H1552,6)</f>
      </c>
      <c r="L1552" s="38">
        <v>0</v>
      </c>
      <c s="32">
        <f>ROUND(ROUND(L1552,2)*ROUND(G1552,3),2)</f>
      </c>
      <c s="36" t="s">
        <v>350</v>
      </c>
      <c>
        <f>(M1552*21)/100</f>
      </c>
      <c t="s">
        <v>27</v>
      </c>
    </row>
    <row r="1553" spans="1:5" ht="12.75">
      <c r="A1553" s="35" t="s">
        <v>58</v>
      </c>
      <c r="E1553" s="39" t="s">
        <v>5</v>
      </c>
    </row>
    <row r="1554" spans="1:5" ht="12.75">
      <c r="A1554" s="35" t="s">
        <v>59</v>
      </c>
      <c r="E1554" s="40" t="s">
        <v>5</v>
      </c>
    </row>
    <row r="1555" spans="1:5" ht="12.75">
      <c r="A1555" t="s">
        <v>60</v>
      </c>
      <c r="E1555" s="39" t="s">
        <v>1125</v>
      </c>
    </row>
    <row r="1556" spans="1:16" ht="12.75">
      <c r="A1556" t="s">
        <v>52</v>
      </c>
      <c s="34" t="s">
        <v>138</v>
      </c>
      <c s="34" t="s">
        <v>1146</v>
      </c>
      <c s="35" t="s">
        <v>5</v>
      </c>
      <c s="6" t="s">
        <v>1147</v>
      </c>
      <c s="36" t="s">
        <v>85</v>
      </c>
      <c s="37">
        <v>1</v>
      </c>
      <c s="36">
        <v>0</v>
      </c>
      <c s="36">
        <f>ROUND(G1556*H1556,6)</f>
      </c>
      <c r="L1556" s="38">
        <v>0</v>
      </c>
      <c s="32">
        <f>ROUND(ROUND(L1556,2)*ROUND(G1556,3),2)</f>
      </c>
      <c s="36" t="s">
        <v>350</v>
      </c>
      <c>
        <f>(M1556*21)/100</f>
      </c>
      <c t="s">
        <v>27</v>
      </c>
    </row>
    <row r="1557" spans="1:5" ht="12.75">
      <c r="A1557" s="35" t="s">
        <v>58</v>
      </c>
      <c r="E1557" s="39" t="s">
        <v>5</v>
      </c>
    </row>
    <row r="1558" spans="1:5" ht="12.75">
      <c r="A1558" s="35" t="s">
        <v>59</v>
      </c>
      <c r="E1558" s="40" t="s">
        <v>5</v>
      </c>
    </row>
    <row r="1559" spans="1:5" ht="12.75">
      <c r="A1559" t="s">
        <v>60</v>
      </c>
      <c r="E1559" s="39" t="s">
        <v>1125</v>
      </c>
    </row>
    <row r="1560" spans="1:16" ht="12.75">
      <c r="A1560" t="s">
        <v>52</v>
      </c>
      <c s="34" t="s">
        <v>143</v>
      </c>
      <c s="34" t="s">
        <v>1148</v>
      </c>
      <c s="35" t="s">
        <v>5</v>
      </c>
      <c s="6" t="s">
        <v>1149</v>
      </c>
      <c s="36" t="s">
        <v>85</v>
      </c>
      <c s="37">
        <v>1</v>
      </c>
      <c s="36">
        <v>0</v>
      </c>
      <c s="36">
        <f>ROUND(G1560*H1560,6)</f>
      </c>
      <c r="L1560" s="38">
        <v>0</v>
      </c>
      <c s="32">
        <f>ROUND(ROUND(L1560,2)*ROUND(G1560,3),2)</f>
      </c>
      <c s="36" t="s">
        <v>350</v>
      </c>
      <c>
        <f>(M1560*21)/100</f>
      </c>
      <c t="s">
        <v>27</v>
      </c>
    </row>
    <row r="1561" spans="1:5" ht="12.75">
      <c r="A1561" s="35" t="s">
        <v>58</v>
      </c>
      <c r="E1561" s="39" t="s">
        <v>5</v>
      </c>
    </row>
    <row r="1562" spans="1:5" ht="12.75">
      <c r="A1562" s="35" t="s">
        <v>59</v>
      </c>
      <c r="E1562" s="40" t="s">
        <v>5</v>
      </c>
    </row>
    <row r="1563" spans="1:5" ht="12.75">
      <c r="A1563" t="s">
        <v>60</v>
      </c>
      <c r="E1563" s="39" t="s">
        <v>1125</v>
      </c>
    </row>
    <row r="1564" spans="1:16" ht="12.75">
      <c r="A1564" t="s">
        <v>52</v>
      </c>
      <c s="34" t="s">
        <v>147</v>
      </c>
      <c s="34" t="s">
        <v>1150</v>
      </c>
      <c s="35" t="s">
        <v>5</v>
      </c>
      <c s="6" t="s">
        <v>1151</v>
      </c>
      <c s="36" t="s">
        <v>85</v>
      </c>
      <c s="37">
        <v>1</v>
      </c>
      <c s="36">
        <v>0</v>
      </c>
      <c s="36">
        <f>ROUND(G1564*H1564,6)</f>
      </c>
      <c r="L1564" s="38">
        <v>0</v>
      </c>
      <c s="32">
        <f>ROUND(ROUND(L1564,2)*ROUND(G1564,3),2)</f>
      </c>
      <c s="36" t="s">
        <v>350</v>
      </c>
      <c>
        <f>(M1564*21)/100</f>
      </c>
      <c t="s">
        <v>27</v>
      </c>
    </row>
    <row r="1565" spans="1:5" ht="12.75">
      <c r="A1565" s="35" t="s">
        <v>58</v>
      </c>
      <c r="E1565" s="39" t="s">
        <v>5</v>
      </c>
    </row>
    <row r="1566" spans="1:5" ht="12.75">
      <c r="A1566" s="35" t="s">
        <v>59</v>
      </c>
      <c r="E1566" s="40" t="s">
        <v>5</v>
      </c>
    </row>
    <row r="1567" spans="1:5" ht="12.75">
      <c r="A1567" t="s">
        <v>60</v>
      </c>
      <c r="E1567" s="39" t="s">
        <v>1125</v>
      </c>
    </row>
    <row r="1568" spans="1:16" ht="12.75">
      <c r="A1568" t="s">
        <v>52</v>
      </c>
      <c s="34" t="s">
        <v>151</v>
      </c>
      <c s="34" t="s">
        <v>1152</v>
      </c>
      <c s="35" t="s">
        <v>5</v>
      </c>
      <c s="6" t="s">
        <v>1153</v>
      </c>
      <c s="36" t="s">
        <v>85</v>
      </c>
      <c s="37">
        <v>1</v>
      </c>
      <c s="36">
        <v>0</v>
      </c>
      <c s="36">
        <f>ROUND(G1568*H1568,6)</f>
      </c>
      <c r="L1568" s="38">
        <v>0</v>
      </c>
      <c s="32">
        <f>ROUND(ROUND(L1568,2)*ROUND(G1568,3),2)</f>
      </c>
      <c s="36" t="s">
        <v>350</v>
      </c>
      <c>
        <f>(M1568*21)/100</f>
      </c>
      <c t="s">
        <v>27</v>
      </c>
    </row>
    <row r="1569" spans="1:5" ht="12.75">
      <c r="A1569" s="35" t="s">
        <v>58</v>
      </c>
      <c r="E1569" s="39" t="s">
        <v>5</v>
      </c>
    </row>
    <row r="1570" spans="1:5" ht="12.75">
      <c r="A1570" s="35" t="s">
        <v>59</v>
      </c>
      <c r="E1570" s="40" t="s">
        <v>5</v>
      </c>
    </row>
    <row r="1571" spans="1:5" ht="12.75">
      <c r="A1571" t="s">
        <v>60</v>
      </c>
      <c r="E1571" s="39" t="s">
        <v>1125</v>
      </c>
    </row>
    <row r="1572" spans="1:16" ht="12.75">
      <c r="A1572" t="s">
        <v>52</v>
      </c>
      <c s="34" t="s">
        <v>155</v>
      </c>
      <c s="34" t="s">
        <v>1154</v>
      </c>
      <c s="35" t="s">
        <v>5</v>
      </c>
      <c s="6" t="s">
        <v>1155</v>
      </c>
      <c s="36" t="s">
        <v>85</v>
      </c>
      <c s="37">
        <v>3</v>
      </c>
      <c s="36">
        <v>0</v>
      </c>
      <c s="36">
        <f>ROUND(G1572*H1572,6)</f>
      </c>
      <c r="L1572" s="38">
        <v>0</v>
      </c>
      <c s="32">
        <f>ROUND(ROUND(L1572,2)*ROUND(G1572,3),2)</f>
      </c>
      <c s="36" t="s">
        <v>350</v>
      </c>
      <c>
        <f>(M1572*21)/100</f>
      </c>
      <c t="s">
        <v>27</v>
      </c>
    </row>
    <row r="1573" spans="1:5" ht="12.75">
      <c r="A1573" s="35" t="s">
        <v>58</v>
      </c>
      <c r="E1573" s="39" t="s">
        <v>5</v>
      </c>
    </row>
    <row r="1574" spans="1:5" ht="12.75">
      <c r="A1574" s="35" t="s">
        <v>59</v>
      </c>
      <c r="E1574" s="40" t="s">
        <v>5</v>
      </c>
    </row>
    <row r="1575" spans="1:5" ht="12.75">
      <c r="A1575" t="s">
        <v>60</v>
      </c>
      <c r="E1575" s="39" t="s">
        <v>1125</v>
      </c>
    </row>
    <row r="1576" spans="1:16" ht="12.75">
      <c r="A1576" t="s">
        <v>52</v>
      </c>
      <c s="34" t="s">
        <v>77</v>
      </c>
      <c s="34" t="s">
        <v>1156</v>
      </c>
      <c s="35" t="s">
        <v>5</v>
      </c>
      <c s="6" t="s">
        <v>1157</v>
      </c>
      <c s="36" t="s">
        <v>85</v>
      </c>
      <c s="37">
        <v>1</v>
      </c>
      <c s="36">
        <v>0</v>
      </c>
      <c s="36">
        <f>ROUND(G1576*H1576,6)</f>
      </c>
      <c r="L1576" s="38">
        <v>0</v>
      </c>
      <c s="32">
        <f>ROUND(ROUND(L1576,2)*ROUND(G1576,3),2)</f>
      </c>
      <c s="36" t="s">
        <v>350</v>
      </c>
      <c>
        <f>(M1576*21)/100</f>
      </c>
      <c t="s">
        <v>27</v>
      </c>
    </row>
    <row r="1577" spans="1:5" ht="12.75">
      <c r="A1577" s="35" t="s">
        <v>58</v>
      </c>
      <c r="E1577" s="39" t="s">
        <v>5</v>
      </c>
    </row>
    <row r="1578" spans="1:5" ht="12.75">
      <c r="A1578" s="35" t="s">
        <v>59</v>
      </c>
      <c r="E1578" s="40" t="s">
        <v>5</v>
      </c>
    </row>
    <row r="1579" spans="1:5" ht="12.75">
      <c r="A1579" t="s">
        <v>60</v>
      </c>
      <c r="E1579" s="39" t="s">
        <v>1125</v>
      </c>
    </row>
    <row r="1580" spans="1:16" ht="12.75">
      <c r="A1580" t="s">
        <v>52</v>
      </c>
      <c s="34" t="s">
        <v>82</v>
      </c>
      <c s="34" t="s">
        <v>1158</v>
      </c>
      <c s="35" t="s">
        <v>5</v>
      </c>
      <c s="6" t="s">
        <v>1159</v>
      </c>
      <c s="36" t="s">
        <v>85</v>
      </c>
      <c s="37">
        <v>1</v>
      </c>
      <c s="36">
        <v>0</v>
      </c>
      <c s="36">
        <f>ROUND(G1580*H1580,6)</f>
      </c>
      <c r="L1580" s="38">
        <v>0</v>
      </c>
      <c s="32">
        <f>ROUND(ROUND(L1580,2)*ROUND(G1580,3),2)</f>
      </c>
      <c s="36" t="s">
        <v>350</v>
      </c>
      <c>
        <f>(M1580*21)/100</f>
      </c>
      <c t="s">
        <v>27</v>
      </c>
    </row>
    <row r="1581" spans="1:5" ht="12.75">
      <c r="A1581" s="35" t="s">
        <v>58</v>
      </c>
      <c r="E1581" s="39" t="s">
        <v>5</v>
      </c>
    </row>
    <row r="1582" spans="1:5" ht="12.75">
      <c r="A1582" s="35" t="s">
        <v>59</v>
      </c>
      <c r="E1582" s="40" t="s">
        <v>5</v>
      </c>
    </row>
    <row r="1583" spans="1:5" ht="12.75">
      <c r="A1583" t="s">
        <v>60</v>
      </c>
      <c r="E1583" s="39" t="s">
        <v>1125</v>
      </c>
    </row>
    <row r="1584" spans="1:16" ht="12.75">
      <c r="A1584" t="s">
        <v>52</v>
      </c>
      <c s="34" t="s">
        <v>87</v>
      </c>
      <c s="34" t="s">
        <v>1160</v>
      </c>
      <c s="35" t="s">
        <v>5</v>
      </c>
      <c s="6" t="s">
        <v>1161</v>
      </c>
      <c s="36" t="s">
        <v>85</v>
      </c>
      <c s="37">
        <v>1</v>
      </c>
      <c s="36">
        <v>0</v>
      </c>
      <c s="36">
        <f>ROUND(G1584*H1584,6)</f>
      </c>
      <c r="L1584" s="38">
        <v>0</v>
      </c>
      <c s="32">
        <f>ROUND(ROUND(L1584,2)*ROUND(G1584,3),2)</f>
      </c>
      <c s="36" t="s">
        <v>350</v>
      </c>
      <c>
        <f>(M1584*21)/100</f>
      </c>
      <c t="s">
        <v>27</v>
      </c>
    </row>
    <row r="1585" spans="1:5" ht="12.75">
      <c r="A1585" s="35" t="s">
        <v>58</v>
      </c>
      <c r="E1585" s="39" t="s">
        <v>5</v>
      </c>
    </row>
    <row r="1586" spans="1:5" ht="12.75">
      <c r="A1586" s="35" t="s">
        <v>59</v>
      </c>
      <c r="E1586" s="40" t="s">
        <v>5</v>
      </c>
    </row>
    <row r="1587" spans="1:5" ht="12.75">
      <c r="A1587" t="s">
        <v>60</v>
      </c>
      <c r="E1587" s="39" t="s">
        <v>1125</v>
      </c>
    </row>
    <row r="1588" spans="1:16" ht="12.75">
      <c r="A1588" t="s">
        <v>52</v>
      </c>
      <c s="34" t="s">
        <v>91</v>
      </c>
      <c s="34" t="s">
        <v>1162</v>
      </c>
      <c s="35" t="s">
        <v>5</v>
      </c>
      <c s="6" t="s">
        <v>1163</v>
      </c>
      <c s="36" t="s">
        <v>85</v>
      </c>
      <c s="37">
        <v>11</v>
      </c>
      <c s="36">
        <v>0</v>
      </c>
      <c s="36">
        <f>ROUND(G1588*H1588,6)</f>
      </c>
      <c r="L1588" s="38">
        <v>0</v>
      </c>
      <c s="32">
        <f>ROUND(ROUND(L1588,2)*ROUND(G1588,3),2)</f>
      </c>
      <c s="36" t="s">
        <v>350</v>
      </c>
      <c>
        <f>(M1588*21)/100</f>
      </c>
      <c t="s">
        <v>27</v>
      </c>
    </row>
    <row r="1589" spans="1:5" ht="12.75">
      <c r="A1589" s="35" t="s">
        <v>58</v>
      </c>
      <c r="E1589" s="39" t="s">
        <v>5</v>
      </c>
    </row>
    <row r="1590" spans="1:5" ht="12.75">
      <c r="A1590" s="35" t="s">
        <v>59</v>
      </c>
      <c r="E1590" s="40" t="s">
        <v>5</v>
      </c>
    </row>
    <row r="1591" spans="1:5" ht="12.75">
      <c r="A1591" t="s">
        <v>60</v>
      </c>
      <c r="E1591" s="39" t="s">
        <v>1125</v>
      </c>
    </row>
    <row r="1592" spans="1:16" ht="12.75">
      <c r="A1592" t="s">
        <v>52</v>
      </c>
      <c s="34" t="s">
        <v>96</v>
      </c>
      <c s="34" t="s">
        <v>1164</v>
      </c>
      <c s="35" t="s">
        <v>5</v>
      </c>
      <c s="6" t="s">
        <v>1165</v>
      </c>
      <c s="36" t="s">
        <v>85</v>
      </c>
      <c s="37">
        <v>2</v>
      </c>
      <c s="36">
        <v>0</v>
      </c>
      <c s="36">
        <f>ROUND(G1592*H1592,6)</f>
      </c>
      <c r="L1592" s="38">
        <v>0</v>
      </c>
      <c s="32">
        <f>ROUND(ROUND(L1592,2)*ROUND(G1592,3),2)</f>
      </c>
      <c s="36" t="s">
        <v>350</v>
      </c>
      <c>
        <f>(M1592*21)/100</f>
      </c>
      <c t="s">
        <v>27</v>
      </c>
    </row>
    <row r="1593" spans="1:5" ht="12.75">
      <c r="A1593" s="35" t="s">
        <v>58</v>
      </c>
      <c r="E1593" s="39" t="s">
        <v>5</v>
      </c>
    </row>
    <row r="1594" spans="1:5" ht="12.75">
      <c r="A1594" s="35" t="s">
        <v>59</v>
      </c>
      <c r="E1594" s="40" t="s">
        <v>5</v>
      </c>
    </row>
    <row r="1595" spans="1:5" ht="12.75">
      <c r="A1595" t="s">
        <v>60</v>
      </c>
      <c r="E1595" s="39" t="s">
        <v>1125</v>
      </c>
    </row>
    <row r="1596" spans="1:16" ht="12.75">
      <c r="A1596" t="s">
        <v>52</v>
      </c>
      <c s="34" t="s">
        <v>181</v>
      </c>
      <c s="34" t="s">
        <v>1166</v>
      </c>
      <c s="35" t="s">
        <v>5</v>
      </c>
      <c s="6" t="s">
        <v>1167</v>
      </c>
      <c s="36" t="s">
        <v>85</v>
      </c>
      <c s="37">
        <v>7</v>
      </c>
      <c s="36">
        <v>0</v>
      </c>
      <c s="36">
        <f>ROUND(G1596*H1596,6)</f>
      </c>
      <c r="L1596" s="38">
        <v>0</v>
      </c>
      <c s="32">
        <f>ROUND(ROUND(L1596,2)*ROUND(G1596,3),2)</f>
      </c>
      <c s="36" t="s">
        <v>350</v>
      </c>
      <c>
        <f>(M1596*21)/100</f>
      </c>
      <c t="s">
        <v>27</v>
      </c>
    </row>
    <row r="1597" spans="1:5" ht="12.75">
      <c r="A1597" s="35" t="s">
        <v>58</v>
      </c>
      <c r="E1597" s="39" t="s">
        <v>5</v>
      </c>
    </row>
    <row r="1598" spans="1:5" ht="12.75">
      <c r="A1598" s="35" t="s">
        <v>59</v>
      </c>
      <c r="E1598" s="40" t="s">
        <v>5</v>
      </c>
    </row>
    <row r="1599" spans="1:5" ht="12.75">
      <c r="A1599" t="s">
        <v>60</v>
      </c>
      <c r="E1599" s="39" t="s">
        <v>1125</v>
      </c>
    </row>
    <row r="1600" spans="1:16" ht="12.75">
      <c r="A1600" t="s">
        <v>52</v>
      </c>
      <c s="34" t="s">
        <v>186</v>
      </c>
      <c s="34" t="s">
        <v>1168</v>
      </c>
      <c s="35" t="s">
        <v>5</v>
      </c>
      <c s="6" t="s">
        <v>1169</v>
      </c>
      <c s="36" t="s">
        <v>85</v>
      </c>
      <c s="37">
        <v>1</v>
      </c>
      <c s="36">
        <v>0</v>
      </c>
      <c s="36">
        <f>ROUND(G1600*H1600,6)</f>
      </c>
      <c r="L1600" s="38">
        <v>0</v>
      </c>
      <c s="32">
        <f>ROUND(ROUND(L1600,2)*ROUND(G1600,3),2)</f>
      </c>
      <c s="36" t="s">
        <v>350</v>
      </c>
      <c>
        <f>(M1600*21)/100</f>
      </c>
      <c t="s">
        <v>27</v>
      </c>
    </row>
    <row r="1601" spans="1:5" ht="12.75">
      <c r="A1601" s="35" t="s">
        <v>58</v>
      </c>
      <c r="E1601" s="39" t="s">
        <v>5</v>
      </c>
    </row>
    <row r="1602" spans="1:5" ht="12.75">
      <c r="A1602" s="35" t="s">
        <v>59</v>
      </c>
      <c r="E1602" s="40" t="s">
        <v>5</v>
      </c>
    </row>
    <row r="1603" spans="1:5" ht="12.75">
      <c r="A1603" t="s">
        <v>60</v>
      </c>
      <c r="E1603" s="39" t="s">
        <v>1125</v>
      </c>
    </row>
    <row r="1604" spans="1:16" ht="12.75">
      <c r="A1604" t="s">
        <v>52</v>
      </c>
      <c s="34" t="s">
        <v>189</v>
      </c>
      <c s="34" t="s">
        <v>1170</v>
      </c>
      <c s="35" t="s">
        <v>5</v>
      </c>
      <c s="6" t="s">
        <v>1171</v>
      </c>
      <c s="36" t="s">
        <v>85</v>
      </c>
      <c s="37">
        <v>1</v>
      </c>
      <c s="36">
        <v>0</v>
      </c>
      <c s="36">
        <f>ROUND(G1604*H1604,6)</f>
      </c>
      <c r="L1604" s="38">
        <v>0</v>
      </c>
      <c s="32">
        <f>ROUND(ROUND(L1604,2)*ROUND(G1604,3),2)</f>
      </c>
      <c s="36" t="s">
        <v>350</v>
      </c>
      <c>
        <f>(M1604*21)/100</f>
      </c>
      <c t="s">
        <v>27</v>
      </c>
    </row>
    <row r="1605" spans="1:5" ht="12.75">
      <c r="A1605" s="35" t="s">
        <v>58</v>
      </c>
      <c r="E1605" s="39" t="s">
        <v>5</v>
      </c>
    </row>
    <row r="1606" spans="1:5" ht="12.75">
      <c r="A1606" s="35" t="s">
        <v>59</v>
      </c>
      <c r="E1606" s="40" t="s">
        <v>5</v>
      </c>
    </row>
    <row r="1607" spans="1:5" ht="12.75">
      <c r="A1607" t="s">
        <v>60</v>
      </c>
      <c r="E1607" s="39" t="s">
        <v>1125</v>
      </c>
    </row>
    <row r="1608" spans="1:16" ht="12.75">
      <c r="A1608" t="s">
        <v>52</v>
      </c>
      <c s="34" t="s">
        <v>193</v>
      </c>
      <c s="34" t="s">
        <v>1172</v>
      </c>
      <c s="35" t="s">
        <v>5</v>
      </c>
      <c s="6" t="s">
        <v>1173</v>
      </c>
      <c s="36" t="s">
        <v>85</v>
      </c>
      <c s="37">
        <v>1</v>
      </c>
      <c s="36">
        <v>0</v>
      </c>
      <c s="36">
        <f>ROUND(G1608*H1608,6)</f>
      </c>
      <c r="L1608" s="38">
        <v>0</v>
      </c>
      <c s="32">
        <f>ROUND(ROUND(L1608,2)*ROUND(G1608,3),2)</f>
      </c>
      <c s="36" t="s">
        <v>350</v>
      </c>
      <c>
        <f>(M1608*21)/100</f>
      </c>
      <c t="s">
        <v>27</v>
      </c>
    </row>
    <row r="1609" spans="1:5" ht="12.75">
      <c r="A1609" s="35" t="s">
        <v>58</v>
      </c>
      <c r="E1609" s="39" t="s">
        <v>5</v>
      </c>
    </row>
    <row r="1610" spans="1:5" ht="12.75">
      <c r="A1610" s="35" t="s">
        <v>59</v>
      </c>
      <c r="E1610" s="40" t="s">
        <v>5</v>
      </c>
    </row>
    <row r="1611" spans="1:5" ht="12.75">
      <c r="A1611" t="s">
        <v>60</v>
      </c>
      <c r="E1611" s="39" t="s">
        <v>1125</v>
      </c>
    </row>
    <row r="1612" spans="1:16" ht="12.75">
      <c r="A1612" t="s">
        <v>52</v>
      </c>
      <c s="34" t="s">
        <v>196</v>
      </c>
      <c s="34" t="s">
        <v>1174</v>
      </c>
      <c s="35" t="s">
        <v>5</v>
      </c>
      <c s="6" t="s">
        <v>1175</v>
      </c>
      <c s="36" t="s">
        <v>85</v>
      </c>
      <c s="37">
        <v>1</v>
      </c>
      <c s="36">
        <v>0</v>
      </c>
      <c s="36">
        <f>ROUND(G1612*H1612,6)</f>
      </c>
      <c r="L1612" s="38">
        <v>0</v>
      </c>
      <c s="32">
        <f>ROUND(ROUND(L1612,2)*ROUND(G1612,3),2)</f>
      </c>
      <c s="36" t="s">
        <v>350</v>
      </c>
      <c>
        <f>(M1612*21)/100</f>
      </c>
      <c t="s">
        <v>27</v>
      </c>
    </row>
    <row r="1613" spans="1:5" ht="12.75">
      <c r="A1613" s="35" t="s">
        <v>58</v>
      </c>
      <c r="E1613" s="39" t="s">
        <v>5</v>
      </c>
    </row>
    <row r="1614" spans="1:5" ht="12.75">
      <c r="A1614" s="35" t="s">
        <v>59</v>
      </c>
      <c r="E1614" s="40" t="s">
        <v>5</v>
      </c>
    </row>
    <row r="1615" spans="1:5" ht="12.75">
      <c r="A1615" t="s">
        <v>60</v>
      </c>
      <c r="E1615" s="39" t="s">
        <v>1125</v>
      </c>
    </row>
    <row r="1616" spans="1:16" ht="12.75">
      <c r="A1616" t="s">
        <v>52</v>
      </c>
      <c s="34" t="s">
        <v>200</v>
      </c>
      <c s="34" t="s">
        <v>1176</v>
      </c>
      <c s="35" t="s">
        <v>5</v>
      </c>
      <c s="6" t="s">
        <v>1177</v>
      </c>
      <c s="36" t="s">
        <v>85</v>
      </c>
      <c s="37">
        <v>1</v>
      </c>
      <c s="36">
        <v>0</v>
      </c>
      <c s="36">
        <f>ROUND(G1616*H1616,6)</f>
      </c>
      <c r="L1616" s="38">
        <v>0</v>
      </c>
      <c s="32">
        <f>ROUND(ROUND(L1616,2)*ROUND(G1616,3),2)</f>
      </c>
      <c s="36" t="s">
        <v>350</v>
      </c>
      <c>
        <f>(M1616*21)/100</f>
      </c>
      <c t="s">
        <v>27</v>
      </c>
    </row>
    <row r="1617" spans="1:5" ht="12.75">
      <c r="A1617" s="35" t="s">
        <v>58</v>
      </c>
      <c r="E1617" s="39" t="s">
        <v>5</v>
      </c>
    </row>
    <row r="1618" spans="1:5" ht="12.75">
      <c r="A1618" s="35" t="s">
        <v>59</v>
      </c>
      <c r="E1618" s="40" t="s">
        <v>5</v>
      </c>
    </row>
    <row r="1619" spans="1:5" ht="12.75">
      <c r="A1619" t="s">
        <v>60</v>
      </c>
      <c r="E1619" s="39" t="s">
        <v>1125</v>
      </c>
    </row>
    <row r="1620" spans="1:16" ht="12.75">
      <c r="A1620" t="s">
        <v>52</v>
      </c>
      <c s="34" t="s">
        <v>203</v>
      </c>
      <c s="34" t="s">
        <v>1178</v>
      </c>
      <c s="35" t="s">
        <v>5</v>
      </c>
      <c s="6" t="s">
        <v>1179</v>
      </c>
      <c s="36" t="s">
        <v>85</v>
      </c>
      <c s="37">
        <v>2</v>
      </c>
      <c s="36">
        <v>0</v>
      </c>
      <c s="36">
        <f>ROUND(G1620*H1620,6)</f>
      </c>
      <c r="L1620" s="38">
        <v>0</v>
      </c>
      <c s="32">
        <f>ROUND(ROUND(L1620,2)*ROUND(G1620,3),2)</f>
      </c>
      <c s="36" t="s">
        <v>350</v>
      </c>
      <c>
        <f>(M1620*21)/100</f>
      </c>
      <c t="s">
        <v>27</v>
      </c>
    </row>
    <row r="1621" spans="1:5" ht="12.75">
      <c r="A1621" s="35" t="s">
        <v>58</v>
      </c>
      <c r="E1621" s="39" t="s">
        <v>5</v>
      </c>
    </row>
    <row r="1622" spans="1:5" ht="12.75">
      <c r="A1622" s="35" t="s">
        <v>59</v>
      </c>
      <c r="E1622" s="40" t="s">
        <v>5</v>
      </c>
    </row>
    <row r="1623" spans="1:5" ht="12.75">
      <c r="A1623" t="s">
        <v>60</v>
      </c>
      <c r="E1623" s="39" t="s">
        <v>1125</v>
      </c>
    </row>
    <row r="1624" spans="1:16" ht="12.75">
      <c r="A1624" t="s">
        <v>52</v>
      </c>
      <c s="34" t="s">
        <v>207</v>
      </c>
      <c s="34" t="s">
        <v>1180</v>
      </c>
      <c s="35" t="s">
        <v>5</v>
      </c>
      <c s="6" t="s">
        <v>1181</v>
      </c>
      <c s="36" t="s">
        <v>85</v>
      </c>
      <c s="37">
        <v>7</v>
      </c>
      <c s="36">
        <v>0</v>
      </c>
      <c s="36">
        <f>ROUND(G1624*H1624,6)</f>
      </c>
      <c r="L1624" s="38">
        <v>0</v>
      </c>
      <c s="32">
        <f>ROUND(ROUND(L1624,2)*ROUND(G1624,3),2)</f>
      </c>
      <c s="36" t="s">
        <v>350</v>
      </c>
      <c>
        <f>(M1624*21)/100</f>
      </c>
      <c t="s">
        <v>27</v>
      </c>
    </row>
    <row r="1625" spans="1:5" ht="12.75">
      <c r="A1625" s="35" t="s">
        <v>58</v>
      </c>
      <c r="E1625" s="39" t="s">
        <v>5</v>
      </c>
    </row>
    <row r="1626" spans="1:5" ht="12.75">
      <c r="A1626" s="35" t="s">
        <v>59</v>
      </c>
      <c r="E1626" s="40" t="s">
        <v>5</v>
      </c>
    </row>
    <row r="1627" spans="1:5" ht="12.75">
      <c r="A1627" t="s">
        <v>60</v>
      </c>
      <c r="E1627" s="39" t="s">
        <v>1125</v>
      </c>
    </row>
    <row r="1628" spans="1:16" ht="12.75">
      <c r="A1628" t="s">
        <v>52</v>
      </c>
      <c s="34" t="s">
        <v>159</v>
      </c>
      <c s="34" t="s">
        <v>1182</v>
      </c>
      <c s="35" t="s">
        <v>5</v>
      </c>
      <c s="6" t="s">
        <v>1183</v>
      </c>
      <c s="36" t="s">
        <v>85</v>
      </c>
      <c s="37">
        <v>1</v>
      </c>
      <c s="36">
        <v>0</v>
      </c>
      <c s="36">
        <f>ROUND(G1628*H1628,6)</f>
      </c>
      <c r="L1628" s="38">
        <v>0</v>
      </c>
      <c s="32">
        <f>ROUND(ROUND(L1628,2)*ROUND(G1628,3),2)</f>
      </c>
      <c s="36" t="s">
        <v>350</v>
      </c>
      <c>
        <f>(M1628*21)/100</f>
      </c>
      <c t="s">
        <v>27</v>
      </c>
    </row>
    <row r="1629" spans="1:5" ht="12.75">
      <c r="A1629" s="35" t="s">
        <v>58</v>
      </c>
      <c r="E1629" s="39" t="s">
        <v>5</v>
      </c>
    </row>
    <row r="1630" spans="1:5" ht="12.75">
      <c r="A1630" s="35" t="s">
        <v>59</v>
      </c>
      <c r="E1630" s="40" t="s">
        <v>5</v>
      </c>
    </row>
    <row r="1631" spans="1:5" ht="12.75">
      <c r="A1631" t="s">
        <v>60</v>
      </c>
      <c r="E1631" s="39" t="s">
        <v>1125</v>
      </c>
    </row>
    <row r="1632" spans="1:16" ht="12.75">
      <c r="A1632" t="s">
        <v>52</v>
      </c>
      <c s="34" t="s">
        <v>210</v>
      </c>
      <c s="34" t="s">
        <v>1184</v>
      </c>
      <c s="35" t="s">
        <v>5</v>
      </c>
      <c s="6" t="s">
        <v>1185</v>
      </c>
      <c s="36" t="s">
        <v>85</v>
      </c>
      <c s="37">
        <v>4</v>
      </c>
      <c s="36">
        <v>0</v>
      </c>
      <c s="36">
        <f>ROUND(G1632*H1632,6)</f>
      </c>
      <c r="L1632" s="38">
        <v>0</v>
      </c>
      <c s="32">
        <f>ROUND(ROUND(L1632,2)*ROUND(G1632,3),2)</f>
      </c>
      <c s="36" t="s">
        <v>350</v>
      </c>
      <c>
        <f>(M1632*21)/100</f>
      </c>
      <c t="s">
        <v>27</v>
      </c>
    </row>
    <row r="1633" spans="1:5" ht="12.75">
      <c r="A1633" s="35" t="s">
        <v>58</v>
      </c>
      <c r="E1633" s="39" t="s">
        <v>5</v>
      </c>
    </row>
    <row r="1634" spans="1:5" ht="12.75">
      <c r="A1634" s="35" t="s">
        <v>59</v>
      </c>
      <c r="E1634" s="40" t="s">
        <v>5</v>
      </c>
    </row>
    <row r="1635" spans="1:5" ht="12.75">
      <c r="A1635" t="s">
        <v>60</v>
      </c>
      <c r="E1635" s="39" t="s">
        <v>1125</v>
      </c>
    </row>
    <row r="1636" spans="1:16" ht="12.75">
      <c r="A1636" t="s">
        <v>52</v>
      </c>
      <c s="34" t="s">
        <v>215</v>
      </c>
      <c s="34" t="s">
        <v>1186</v>
      </c>
      <c s="35" t="s">
        <v>5</v>
      </c>
      <c s="6" t="s">
        <v>1187</v>
      </c>
      <c s="36" t="s">
        <v>85</v>
      </c>
      <c s="37">
        <v>3</v>
      </c>
      <c s="36">
        <v>0</v>
      </c>
      <c s="36">
        <f>ROUND(G1636*H1636,6)</f>
      </c>
      <c r="L1636" s="38">
        <v>0</v>
      </c>
      <c s="32">
        <f>ROUND(ROUND(L1636,2)*ROUND(G1636,3),2)</f>
      </c>
      <c s="36" t="s">
        <v>350</v>
      </c>
      <c>
        <f>(M1636*21)/100</f>
      </c>
      <c t="s">
        <v>27</v>
      </c>
    </row>
    <row r="1637" spans="1:5" ht="12.75">
      <c r="A1637" s="35" t="s">
        <v>58</v>
      </c>
      <c r="E1637" s="39" t="s">
        <v>5</v>
      </c>
    </row>
    <row r="1638" spans="1:5" ht="12.75">
      <c r="A1638" s="35" t="s">
        <v>59</v>
      </c>
      <c r="E1638" s="40" t="s">
        <v>5</v>
      </c>
    </row>
    <row r="1639" spans="1:5" ht="12.75">
      <c r="A1639" t="s">
        <v>60</v>
      </c>
      <c r="E1639" s="39" t="s">
        <v>1125</v>
      </c>
    </row>
    <row r="1640" spans="1:16" ht="12.75">
      <c r="A1640" t="s">
        <v>52</v>
      </c>
      <c s="34" t="s">
        <v>219</v>
      </c>
      <c s="34" t="s">
        <v>1188</v>
      </c>
      <c s="35" t="s">
        <v>5</v>
      </c>
      <c s="6" t="s">
        <v>1189</v>
      </c>
      <c s="36" t="s">
        <v>85</v>
      </c>
      <c s="37">
        <v>1</v>
      </c>
      <c s="36">
        <v>0</v>
      </c>
      <c s="36">
        <f>ROUND(G1640*H1640,6)</f>
      </c>
      <c r="L1640" s="38">
        <v>0</v>
      </c>
      <c s="32">
        <f>ROUND(ROUND(L1640,2)*ROUND(G1640,3),2)</f>
      </c>
      <c s="36" t="s">
        <v>350</v>
      </c>
      <c>
        <f>(M1640*21)/100</f>
      </c>
      <c t="s">
        <v>27</v>
      </c>
    </row>
    <row r="1641" spans="1:5" ht="12.75">
      <c r="A1641" s="35" t="s">
        <v>58</v>
      </c>
      <c r="E1641" s="39" t="s">
        <v>5</v>
      </c>
    </row>
    <row r="1642" spans="1:5" ht="12.75">
      <c r="A1642" s="35" t="s">
        <v>59</v>
      </c>
      <c r="E1642" s="40" t="s">
        <v>5</v>
      </c>
    </row>
    <row r="1643" spans="1:5" ht="12.75">
      <c r="A1643" t="s">
        <v>60</v>
      </c>
      <c r="E1643" s="39" t="s">
        <v>1125</v>
      </c>
    </row>
    <row r="1644" spans="1:16" ht="12.75">
      <c r="A1644" t="s">
        <v>52</v>
      </c>
      <c s="34" t="s">
        <v>224</v>
      </c>
      <c s="34" t="s">
        <v>1190</v>
      </c>
      <c s="35" t="s">
        <v>5</v>
      </c>
      <c s="6" t="s">
        <v>1191</v>
      </c>
      <c s="36" t="s">
        <v>85</v>
      </c>
      <c s="37">
        <v>1</v>
      </c>
      <c s="36">
        <v>0</v>
      </c>
      <c s="36">
        <f>ROUND(G1644*H1644,6)</f>
      </c>
      <c r="L1644" s="38">
        <v>0</v>
      </c>
      <c s="32">
        <f>ROUND(ROUND(L1644,2)*ROUND(G1644,3),2)</f>
      </c>
      <c s="36" t="s">
        <v>350</v>
      </c>
      <c>
        <f>(M1644*21)/100</f>
      </c>
      <c t="s">
        <v>27</v>
      </c>
    </row>
    <row r="1645" spans="1:5" ht="12.75">
      <c r="A1645" s="35" t="s">
        <v>58</v>
      </c>
      <c r="E1645" s="39" t="s">
        <v>5</v>
      </c>
    </row>
    <row r="1646" spans="1:5" ht="12.75">
      <c r="A1646" s="35" t="s">
        <v>59</v>
      </c>
      <c r="E1646" s="40" t="s">
        <v>5</v>
      </c>
    </row>
    <row r="1647" spans="1:5" ht="12.75">
      <c r="A1647" t="s">
        <v>60</v>
      </c>
      <c r="E1647" s="39" t="s">
        <v>1125</v>
      </c>
    </row>
    <row r="1648" spans="1:16" ht="12.75">
      <c r="A1648" t="s">
        <v>52</v>
      </c>
      <c s="34" t="s">
        <v>228</v>
      </c>
      <c s="34" t="s">
        <v>1192</v>
      </c>
      <c s="35" t="s">
        <v>5</v>
      </c>
      <c s="6" t="s">
        <v>1193</v>
      </c>
      <c s="36" t="s">
        <v>85</v>
      </c>
      <c s="37">
        <v>1</v>
      </c>
      <c s="36">
        <v>0</v>
      </c>
      <c s="36">
        <f>ROUND(G1648*H1648,6)</f>
      </c>
      <c r="L1648" s="38">
        <v>0</v>
      </c>
      <c s="32">
        <f>ROUND(ROUND(L1648,2)*ROUND(G1648,3),2)</f>
      </c>
      <c s="36" t="s">
        <v>350</v>
      </c>
      <c>
        <f>(M1648*21)/100</f>
      </c>
      <c t="s">
        <v>27</v>
      </c>
    </row>
    <row r="1649" spans="1:5" ht="12.75">
      <c r="A1649" s="35" t="s">
        <v>58</v>
      </c>
      <c r="E1649" s="39" t="s">
        <v>5</v>
      </c>
    </row>
    <row r="1650" spans="1:5" ht="12.75">
      <c r="A1650" s="35" t="s">
        <v>59</v>
      </c>
      <c r="E1650" s="40" t="s">
        <v>5</v>
      </c>
    </row>
    <row r="1651" spans="1:5" ht="12.75">
      <c r="A1651" t="s">
        <v>60</v>
      </c>
      <c r="E1651" s="39" t="s">
        <v>1125</v>
      </c>
    </row>
    <row r="1652" spans="1:16" ht="12.75">
      <c r="A1652" t="s">
        <v>52</v>
      </c>
      <c s="34" t="s">
        <v>232</v>
      </c>
      <c s="34" t="s">
        <v>1194</v>
      </c>
      <c s="35" t="s">
        <v>5</v>
      </c>
      <c s="6" t="s">
        <v>1195</v>
      </c>
      <c s="36" t="s">
        <v>85</v>
      </c>
      <c s="37">
        <v>1</v>
      </c>
      <c s="36">
        <v>0</v>
      </c>
      <c s="36">
        <f>ROUND(G1652*H1652,6)</f>
      </c>
      <c r="L1652" s="38">
        <v>0</v>
      </c>
      <c s="32">
        <f>ROUND(ROUND(L1652,2)*ROUND(G1652,3),2)</f>
      </c>
      <c s="36" t="s">
        <v>350</v>
      </c>
      <c>
        <f>(M1652*21)/100</f>
      </c>
      <c t="s">
        <v>27</v>
      </c>
    </row>
    <row r="1653" spans="1:5" ht="12.75">
      <c r="A1653" s="35" t="s">
        <v>58</v>
      </c>
      <c r="E1653" s="39" t="s">
        <v>5</v>
      </c>
    </row>
    <row r="1654" spans="1:5" ht="12.75">
      <c r="A1654" s="35" t="s">
        <v>59</v>
      </c>
      <c r="E1654" s="40" t="s">
        <v>5</v>
      </c>
    </row>
    <row r="1655" spans="1:5" ht="12.75">
      <c r="A1655" t="s">
        <v>60</v>
      </c>
      <c r="E1655" s="39" t="s">
        <v>1125</v>
      </c>
    </row>
    <row r="1656" spans="1:16" ht="12.75">
      <c r="A1656" t="s">
        <v>52</v>
      </c>
      <c s="34" t="s">
        <v>236</v>
      </c>
      <c s="34" t="s">
        <v>1196</v>
      </c>
      <c s="35" t="s">
        <v>5</v>
      </c>
      <c s="6" t="s">
        <v>1197</v>
      </c>
      <c s="36" t="s">
        <v>85</v>
      </c>
      <c s="37">
        <v>1</v>
      </c>
      <c s="36">
        <v>0</v>
      </c>
      <c s="36">
        <f>ROUND(G1656*H1656,6)</f>
      </c>
      <c r="L1656" s="38">
        <v>0</v>
      </c>
      <c s="32">
        <f>ROUND(ROUND(L1656,2)*ROUND(G1656,3),2)</f>
      </c>
      <c s="36" t="s">
        <v>350</v>
      </c>
      <c>
        <f>(M1656*21)/100</f>
      </c>
      <c t="s">
        <v>27</v>
      </c>
    </row>
    <row r="1657" spans="1:5" ht="12.75">
      <c r="A1657" s="35" t="s">
        <v>58</v>
      </c>
      <c r="E1657" s="39" t="s">
        <v>5</v>
      </c>
    </row>
    <row r="1658" spans="1:5" ht="12.75">
      <c r="A1658" s="35" t="s">
        <v>59</v>
      </c>
      <c r="E1658" s="40" t="s">
        <v>5</v>
      </c>
    </row>
    <row r="1659" spans="1:5" ht="12.75">
      <c r="A1659" t="s">
        <v>60</v>
      </c>
      <c r="E1659" s="39" t="s">
        <v>1125</v>
      </c>
    </row>
    <row r="1660" spans="1:16" ht="12.75">
      <c r="A1660" t="s">
        <v>52</v>
      </c>
      <c s="34" t="s">
        <v>240</v>
      </c>
      <c s="34" t="s">
        <v>1198</v>
      </c>
      <c s="35" t="s">
        <v>5</v>
      </c>
      <c s="6" t="s">
        <v>1199</v>
      </c>
      <c s="36" t="s">
        <v>85</v>
      </c>
      <c s="37">
        <v>11</v>
      </c>
      <c s="36">
        <v>0</v>
      </c>
      <c s="36">
        <f>ROUND(G1660*H1660,6)</f>
      </c>
      <c r="L1660" s="38">
        <v>0</v>
      </c>
      <c s="32">
        <f>ROUND(ROUND(L1660,2)*ROUND(G1660,3),2)</f>
      </c>
      <c s="36" t="s">
        <v>350</v>
      </c>
      <c>
        <f>(M1660*21)/100</f>
      </c>
      <c t="s">
        <v>27</v>
      </c>
    </row>
    <row r="1661" spans="1:5" ht="12.75">
      <c r="A1661" s="35" t="s">
        <v>58</v>
      </c>
      <c r="E1661" s="39" t="s">
        <v>5</v>
      </c>
    </row>
    <row r="1662" spans="1:5" ht="12.75">
      <c r="A1662" s="35" t="s">
        <v>59</v>
      </c>
      <c r="E1662" s="40" t="s">
        <v>5</v>
      </c>
    </row>
    <row r="1663" spans="1:5" ht="12.75">
      <c r="A1663" t="s">
        <v>60</v>
      </c>
      <c r="E1663" s="39" t="s">
        <v>1125</v>
      </c>
    </row>
    <row r="1664" spans="1:16" ht="12.75">
      <c r="A1664" t="s">
        <v>52</v>
      </c>
      <c s="34" t="s">
        <v>244</v>
      </c>
      <c s="34" t="s">
        <v>1200</v>
      </c>
      <c s="35" t="s">
        <v>5</v>
      </c>
      <c s="6" t="s">
        <v>1193</v>
      </c>
      <c s="36" t="s">
        <v>85</v>
      </c>
      <c s="37">
        <v>1</v>
      </c>
      <c s="36">
        <v>0</v>
      </c>
      <c s="36">
        <f>ROUND(G1664*H1664,6)</f>
      </c>
      <c r="L1664" s="38">
        <v>0</v>
      </c>
      <c s="32">
        <f>ROUND(ROUND(L1664,2)*ROUND(G1664,3),2)</f>
      </c>
      <c s="36" t="s">
        <v>350</v>
      </c>
      <c>
        <f>(M1664*21)/100</f>
      </c>
      <c t="s">
        <v>27</v>
      </c>
    </row>
    <row r="1665" spans="1:5" ht="12.75">
      <c r="A1665" s="35" t="s">
        <v>58</v>
      </c>
      <c r="E1665" s="39" t="s">
        <v>5</v>
      </c>
    </row>
    <row r="1666" spans="1:5" ht="12.75">
      <c r="A1666" s="35" t="s">
        <v>59</v>
      </c>
      <c r="E1666" s="40" t="s">
        <v>5</v>
      </c>
    </row>
    <row r="1667" spans="1:5" ht="12.75">
      <c r="A1667" t="s">
        <v>60</v>
      </c>
      <c r="E1667" s="39" t="s">
        <v>1125</v>
      </c>
    </row>
    <row r="1668" spans="1:16" ht="12.75">
      <c r="A1668" t="s">
        <v>52</v>
      </c>
      <c s="34" t="s">
        <v>247</v>
      </c>
      <c s="34" t="s">
        <v>1201</v>
      </c>
      <c s="35" t="s">
        <v>5</v>
      </c>
      <c s="6" t="s">
        <v>1202</v>
      </c>
      <c s="36" t="s">
        <v>310</v>
      </c>
      <c s="37">
        <v>24</v>
      </c>
      <c s="36">
        <v>0</v>
      </c>
      <c s="36">
        <f>ROUND(G1668*H1668,6)</f>
      </c>
      <c r="L1668" s="38">
        <v>0</v>
      </c>
      <c s="32">
        <f>ROUND(ROUND(L1668,2)*ROUND(G1668,3),2)</f>
      </c>
      <c s="36" t="s">
        <v>350</v>
      </c>
      <c>
        <f>(M1668*21)/100</f>
      </c>
      <c t="s">
        <v>27</v>
      </c>
    </row>
    <row r="1669" spans="1:5" ht="12.75">
      <c r="A1669" s="35" t="s">
        <v>58</v>
      </c>
      <c r="E1669" s="39" t="s">
        <v>5</v>
      </c>
    </row>
    <row r="1670" spans="1:5" ht="12.75">
      <c r="A1670" s="35" t="s">
        <v>59</v>
      </c>
      <c r="E1670" s="40" t="s">
        <v>5</v>
      </c>
    </row>
    <row r="1671" spans="1:5" ht="12.75">
      <c r="A1671" t="s">
        <v>60</v>
      </c>
      <c r="E1671" s="39" t="s">
        <v>1125</v>
      </c>
    </row>
    <row r="1672" spans="1:16" ht="12.75">
      <c r="A1672" t="s">
        <v>52</v>
      </c>
      <c s="34" t="s">
        <v>251</v>
      </c>
      <c s="34" t="s">
        <v>1203</v>
      </c>
      <c s="35" t="s">
        <v>5</v>
      </c>
      <c s="6" t="s">
        <v>1204</v>
      </c>
      <c s="36" t="s">
        <v>85</v>
      </c>
      <c s="37">
        <v>3</v>
      </c>
      <c s="36">
        <v>0</v>
      </c>
      <c s="36">
        <f>ROUND(G1672*H1672,6)</f>
      </c>
      <c r="L1672" s="38">
        <v>0</v>
      </c>
      <c s="32">
        <f>ROUND(ROUND(L1672,2)*ROUND(G1672,3),2)</f>
      </c>
      <c s="36" t="s">
        <v>350</v>
      </c>
      <c>
        <f>(M1672*21)/100</f>
      </c>
      <c t="s">
        <v>27</v>
      </c>
    </row>
    <row r="1673" spans="1:5" ht="12.75">
      <c r="A1673" s="35" t="s">
        <v>58</v>
      </c>
      <c r="E1673" s="39" t="s">
        <v>5</v>
      </c>
    </row>
    <row r="1674" spans="1:5" ht="12.75">
      <c r="A1674" s="35" t="s">
        <v>59</v>
      </c>
      <c r="E1674" s="40" t="s">
        <v>5</v>
      </c>
    </row>
    <row r="1675" spans="1:5" ht="12.75">
      <c r="A1675" t="s">
        <v>60</v>
      </c>
      <c r="E1675" s="39" t="s">
        <v>1125</v>
      </c>
    </row>
    <row r="1676" spans="1:16" ht="25.5">
      <c r="A1676" t="s">
        <v>52</v>
      </c>
      <c s="34" t="s">
        <v>255</v>
      </c>
      <c s="34" t="s">
        <v>1205</v>
      </c>
      <c s="35" t="s">
        <v>5</v>
      </c>
      <c s="6" t="s">
        <v>1206</v>
      </c>
      <c s="36" t="s">
        <v>85</v>
      </c>
      <c s="37">
        <v>1</v>
      </c>
      <c s="36">
        <v>0</v>
      </c>
      <c s="36">
        <f>ROUND(G1676*H1676,6)</f>
      </c>
      <c r="L1676" s="38">
        <v>0</v>
      </c>
      <c s="32">
        <f>ROUND(ROUND(L1676,2)*ROUND(G1676,3),2)</f>
      </c>
      <c s="36" t="s">
        <v>350</v>
      </c>
      <c>
        <f>(M1676*21)/100</f>
      </c>
      <c t="s">
        <v>27</v>
      </c>
    </row>
    <row r="1677" spans="1:5" ht="12.75">
      <c r="A1677" s="35" t="s">
        <v>58</v>
      </c>
      <c r="E1677" s="39" t="s">
        <v>5</v>
      </c>
    </row>
    <row r="1678" spans="1:5" ht="12.75">
      <c r="A1678" s="35" t="s">
        <v>59</v>
      </c>
      <c r="E1678" s="40" t="s">
        <v>5</v>
      </c>
    </row>
    <row r="1679" spans="1:5" ht="12.75">
      <c r="A1679" t="s">
        <v>60</v>
      </c>
      <c r="E1679" s="39" t="s">
        <v>1125</v>
      </c>
    </row>
    <row r="1680" spans="1:16" ht="25.5">
      <c r="A1680" t="s">
        <v>52</v>
      </c>
      <c s="34" t="s">
        <v>259</v>
      </c>
      <c s="34" t="s">
        <v>1207</v>
      </c>
      <c s="35" t="s">
        <v>5</v>
      </c>
      <c s="6" t="s">
        <v>1208</v>
      </c>
      <c s="36" t="s">
        <v>85</v>
      </c>
      <c s="37">
        <v>1</v>
      </c>
      <c s="36">
        <v>0</v>
      </c>
      <c s="36">
        <f>ROUND(G1680*H1680,6)</f>
      </c>
      <c r="L1680" s="38">
        <v>0</v>
      </c>
      <c s="32">
        <f>ROUND(ROUND(L1680,2)*ROUND(G1680,3),2)</f>
      </c>
      <c s="36" t="s">
        <v>350</v>
      </c>
      <c>
        <f>(M1680*21)/100</f>
      </c>
      <c t="s">
        <v>27</v>
      </c>
    </row>
    <row r="1681" spans="1:5" ht="12.75">
      <c r="A1681" s="35" t="s">
        <v>58</v>
      </c>
      <c r="E1681" s="39" t="s">
        <v>5</v>
      </c>
    </row>
    <row r="1682" spans="1:5" ht="12.75">
      <c r="A1682" s="35" t="s">
        <v>59</v>
      </c>
      <c r="E1682" s="40" t="s">
        <v>5</v>
      </c>
    </row>
    <row r="1683" spans="1:5" ht="12.75">
      <c r="A1683" t="s">
        <v>60</v>
      </c>
      <c r="E1683" s="39" t="s">
        <v>1125</v>
      </c>
    </row>
    <row r="1684" spans="1:16" ht="12.75">
      <c r="A1684" t="s">
        <v>52</v>
      </c>
      <c s="34" t="s">
        <v>263</v>
      </c>
      <c s="34" t="s">
        <v>1209</v>
      </c>
      <c s="35" t="s">
        <v>5</v>
      </c>
      <c s="6" t="s">
        <v>1210</v>
      </c>
      <c s="36" t="s">
        <v>85</v>
      </c>
      <c s="37">
        <v>1</v>
      </c>
      <c s="36">
        <v>0</v>
      </c>
      <c s="36">
        <f>ROUND(G1684*H1684,6)</f>
      </c>
      <c r="L1684" s="38">
        <v>0</v>
      </c>
      <c s="32">
        <f>ROUND(ROUND(L1684,2)*ROUND(G1684,3),2)</f>
      </c>
      <c s="36" t="s">
        <v>350</v>
      </c>
      <c>
        <f>(M1684*21)/100</f>
      </c>
      <c t="s">
        <v>27</v>
      </c>
    </row>
    <row r="1685" spans="1:5" ht="12.75">
      <c r="A1685" s="35" t="s">
        <v>58</v>
      </c>
      <c r="E1685" s="39" t="s">
        <v>5</v>
      </c>
    </row>
    <row r="1686" spans="1:5" ht="12.75">
      <c r="A1686" s="35" t="s">
        <v>59</v>
      </c>
      <c r="E1686" s="40" t="s">
        <v>5</v>
      </c>
    </row>
    <row r="1687" spans="1:5" ht="127.5">
      <c r="A1687" t="s">
        <v>60</v>
      </c>
      <c r="E1687" s="39" t="s">
        <v>1211</v>
      </c>
    </row>
    <row r="1688" spans="1:13" ht="12.75">
      <c r="A1688" t="s">
        <v>46</v>
      </c>
      <c r="C1688" s="31" t="s">
        <v>1212</v>
      </c>
      <c r="E1688" s="33" t="s">
        <v>1213</v>
      </c>
      <c r="J1688" s="32">
        <f>0+J1689+J1690+J1831</f>
      </c>
      <c s="32">
        <f>0+K1689+K1690+K1831</f>
      </c>
      <c s="32">
        <f>0+L1689+L1690+L1831</f>
      </c>
      <c s="32">
        <f>0+M1689+M1690+M1831</f>
      </c>
    </row>
    <row r="1689" spans="1:13" ht="12.75">
      <c r="A1689" t="s">
        <v>49</v>
      </c>
      <c r="C1689" s="31" t="s">
        <v>605</v>
      </c>
      <c r="E1689" s="33" t="s">
        <v>606</v>
      </c>
      <c r="J1689" s="32">
        <f>0</f>
      </c>
      <c s="32">
        <f>0</f>
      </c>
      <c s="32">
        <f>0</f>
      </c>
      <c s="32">
        <f>0</f>
      </c>
    </row>
    <row r="1690" spans="1:13" ht="12.75">
      <c r="A1690" t="s">
        <v>49</v>
      </c>
      <c r="C1690" s="31" t="s">
        <v>75</v>
      </c>
      <c r="E1690" s="33" t="s">
        <v>76</v>
      </c>
      <c r="J1690" s="32">
        <f>0</f>
      </c>
      <c s="32">
        <f>0</f>
      </c>
      <c s="32">
        <f>0+L1691+L1695+L1699+L1703+L1707+L1711+L1715+L1719+L1723+L1727+L1731+L1735+L1739+L1743+L1747+L1751+L1755+L1759+L1763+L1767+L1771+L1775+L1779+L1783+L1787+L1791+L1795+L1799+L1803+L1807+L1811+L1815+L1819+L1823+L1827</f>
      </c>
      <c s="32">
        <f>0+M1691+M1695+M1699+M1703+M1707+M1711+M1715+M1719+M1723+M1727+M1731+M1735+M1739+M1743+M1747+M1751+M1755+M1759+M1763+M1767+M1771+M1775+M1779+M1783+M1787+M1791+M1795+M1799+M1803+M1807+M1811+M1815+M1819+M1823+M1827</f>
      </c>
    </row>
    <row r="1691" spans="1:16" ht="12.75">
      <c r="A1691" t="s">
        <v>52</v>
      </c>
      <c s="34" t="s">
        <v>53</v>
      </c>
      <c s="34" t="s">
        <v>97</v>
      </c>
      <c s="35" t="s">
        <v>5</v>
      </c>
      <c s="6" t="s">
        <v>98</v>
      </c>
      <c s="36" t="s">
        <v>80</v>
      </c>
      <c s="37">
        <v>60</v>
      </c>
      <c s="36">
        <v>0</v>
      </c>
      <c s="36">
        <f>ROUND(G1691*H1691,6)</f>
      </c>
      <c r="L1691" s="38">
        <v>0</v>
      </c>
      <c s="32">
        <f>ROUND(ROUND(L1691,2)*ROUND(G1691,3),2)</f>
      </c>
      <c s="36" t="s">
        <v>350</v>
      </c>
      <c>
        <f>(M1691*21)/100</f>
      </c>
      <c t="s">
        <v>27</v>
      </c>
    </row>
    <row r="1692" spans="1:5" ht="12.75">
      <c r="A1692" s="35" t="s">
        <v>58</v>
      </c>
      <c r="E1692" s="39" t="s">
        <v>5</v>
      </c>
    </row>
    <row r="1693" spans="1:5" ht="12.75">
      <c r="A1693" s="35" t="s">
        <v>59</v>
      </c>
      <c r="E1693" s="40" t="s">
        <v>5</v>
      </c>
    </row>
    <row r="1694" spans="1:5" ht="89.25">
      <c r="A1694" t="s">
        <v>60</v>
      </c>
      <c r="E1694" s="39" t="s">
        <v>1214</v>
      </c>
    </row>
    <row r="1695" spans="1:16" ht="25.5">
      <c r="A1695" t="s">
        <v>52</v>
      </c>
      <c s="34" t="s">
        <v>27</v>
      </c>
      <c s="34" t="s">
        <v>1132</v>
      </c>
      <c s="35" t="s">
        <v>5</v>
      </c>
      <c s="6" t="s">
        <v>1133</v>
      </c>
      <c s="36" t="s">
        <v>85</v>
      </c>
      <c s="37">
        <v>6</v>
      </c>
      <c s="36">
        <v>0</v>
      </c>
      <c s="36">
        <f>ROUND(G1695*H1695,6)</f>
      </c>
      <c r="L1695" s="38">
        <v>0</v>
      </c>
      <c s="32">
        <f>ROUND(ROUND(L1695,2)*ROUND(G1695,3),2)</f>
      </c>
      <c s="36" t="s">
        <v>350</v>
      </c>
      <c>
        <f>(M1695*21)/100</f>
      </c>
      <c t="s">
        <v>27</v>
      </c>
    </row>
    <row r="1696" spans="1:5" ht="12.75">
      <c r="A1696" s="35" t="s">
        <v>58</v>
      </c>
      <c r="E1696" s="39" t="s">
        <v>5</v>
      </c>
    </row>
    <row r="1697" spans="1:5" ht="12.75">
      <c r="A1697" s="35" t="s">
        <v>59</v>
      </c>
      <c r="E1697" s="40" t="s">
        <v>5</v>
      </c>
    </row>
    <row r="1698" spans="1:5" ht="102">
      <c r="A1698" t="s">
        <v>60</v>
      </c>
      <c r="E1698" s="39" t="s">
        <v>1215</v>
      </c>
    </row>
    <row r="1699" spans="1:16" ht="12.75">
      <c r="A1699" t="s">
        <v>52</v>
      </c>
      <c s="34" t="s">
        <v>26</v>
      </c>
      <c s="34" t="s">
        <v>544</v>
      </c>
      <c s="35" t="s">
        <v>5</v>
      </c>
      <c s="6" t="s">
        <v>545</v>
      </c>
      <c s="36" t="s">
        <v>184</v>
      </c>
      <c s="37">
        <v>0.08</v>
      </c>
      <c s="36">
        <v>0</v>
      </c>
      <c s="36">
        <f>ROUND(G1699*H1699,6)</f>
      </c>
      <c r="L1699" s="38">
        <v>0</v>
      </c>
      <c s="32">
        <f>ROUND(ROUND(L1699,2)*ROUND(G1699,3),2)</f>
      </c>
      <c s="36" t="s">
        <v>350</v>
      </c>
      <c>
        <f>(M1699*21)/100</f>
      </c>
      <c t="s">
        <v>27</v>
      </c>
    </row>
    <row r="1700" spans="1:5" ht="12.75">
      <c r="A1700" s="35" t="s">
        <v>58</v>
      </c>
      <c r="E1700" s="39" t="s">
        <v>5</v>
      </c>
    </row>
    <row r="1701" spans="1:5" ht="25.5">
      <c r="A1701" s="35" t="s">
        <v>59</v>
      </c>
      <c r="E1701" s="40" t="s">
        <v>1216</v>
      </c>
    </row>
    <row r="1702" spans="1:5" ht="102">
      <c r="A1702" t="s">
        <v>60</v>
      </c>
      <c r="E1702" s="39" t="s">
        <v>1217</v>
      </c>
    </row>
    <row r="1703" spans="1:16" ht="12.75">
      <c r="A1703" t="s">
        <v>52</v>
      </c>
      <c s="34" t="s">
        <v>70</v>
      </c>
      <c s="34" t="s">
        <v>658</v>
      </c>
      <c s="35" t="s">
        <v>5</v>
      </c>
      <c s="6" t="s">
        <v>659</v>
      </c>
      <c s="36" t="s">
        <v>184</v>
      </c>
      <c s="37">
        <v>0.08</v>
      </c>
      <c s="36">
        <v>0</v>
      </c>
      <c s="36">
        <f>ROUND(G1703*H1703,6)</f>
      </c>
      <c r="L1703" s="38">
        <v>0</v>
      </c>
      <c s="32">
        <f>ROUND(ROUND(L1703,2)*ROUND(G1703,3),2)</f>
      </c>
      <c s="36" t="s">
        <v>350</v>
      </c>
      <c>
        <f>(M1703*21)/100</f>
      </c>
      <c t="s">
        <v>27</v>
      </c>
    </row>
    <row r="1704" spans="1:5" ht="12.75">
      <c r="A1704" s="35" t="s">
        <v>58</v>
      </c>
      <c r="E1704" s="39" t="s">
        <v>5</v>
      </c>
    </row>
    <row r="1705" spans="1:5" ht="25.5">
      <c r="A1705" s="35" t="s">
        <v>59</v>
      </c>
      <c r="E1705" s="40" t="s">
        <v>1216</v>
      </c>
    </row>
    <row r="1706" spans="1:5" ht="102">
      <c r="A1706" t="s">
        <v>60</v>
      </c>
      <c r="E1706" s="39" t="s">
        <v>817</v>
      </c>
    </row>
    <row r="1707" spans="1:16" ht="12.75">
      <c r="A1707" t="s">
        <v>52</v>
      </c>
      <c s="34" t="s">
        <v>110</v>
      </c>
      <c s="34" t="s">
        <v>970</v>
      </c>
      <c s="35" t="s">
        <v>5</v>
      </c>
      <c s="6" t="s">
        <v>971</v>
      </c>
      <c s="36" t="s">
        <v>85</v>
      </c>
      <c s="37">
        <v>2</v>
      </c>
      <c s="36">
        <v>0</v>
      </c>
      <c s="36">
        <f>ROUND(G1707*H1707,6)</f>
      </c>
      <c r="L1707" s="38">
        <v>0</v>
      </c>
      <c s="32">
        <f>ROUND(ROUND(L1707,2)*ROUND(G1707,3),2)</f>
      </c>
      <c s="36" t="s">
        <v>350</v>
      </c>
      <c>
        <f>(M1707*21)/100</f>
      </c>
      <c t="s">
        <v>27</v>
      </c>
    </row>
    <row r="1708" spans="1:5" ht="12.75">
      <c r="A1708" s="35" t="s">
        <v>58</v>
      </c>
      <c r="E1708" s="39" t="s">
        <v>5</v>
      </c>
    </row>
    <row r="1709" spans="1:5" ht="12.75">
      <c r="A1709" s="35" t="s">
        <v>59</v>
      </c>
      <c r="E1709" s="40" t="s">
        <v>5</v>
      </c>
    </row>
    <row r="1710" spans="1:5" ht="114.75">
      <c r="A1710" t="s">
        <v>60</v>
      </c>
      <c r="E1710" s="39" t="s">
        <v>634</v>
      </c>
    </row>
    <row r="1711" spans="1:16" ht="12.75">
      <c r="A1711" t="s">
        <v>52</v>
      </c>
      <c s="34" t="s">
        <v>115</v>
      </c>
      <c s="34" t="s">
        <v>977</v>
      </c>
      <c s="35" t="s">
        <v>5</v>
      </c>
      <c s="6" t="s">
        <v>978</v>
      </c>
      <c s="36" t="s">
        <v>85</v>
      </c>
      <c s="37">
        <v>2</v>
      </c>
      <c s="36">
        <v>0</v>
      </c>
      <c s="36">
        <f>ROUND(G1711*H1711,6)</f>
      </c>
      <c r="L1711" s="38">
        <v>0</v>
      </c>
      <c s="32">
        <f>ROUND(ROUND(L1711,2)*ROUND(G1711,3),2)</f>
      </c>
      <c s="36" t="s">
        <v>350</v>
      </c>
      <c>
        <f>(M1711*21)/100</f>
      </c>
      <c t="s">
        <v>27</v>
      </c>
    </row>
    <row r="1712" spans="1:5" ht="12.75">
      <c r="A1712" s="35" t="s">
        <v>58</v>
      </c>
      <c r="E1712" s="39" t="s">
        <v>5</v>
      </c>
    </row>
    <row r="1713" spans="1:5" ht="12.75">
      <c r="A1713" s="35" t="s">
        <v>59</v>
      </c>
      <c r="E1713" s="40" t="s">
        <v>5</v>
      </c>
    </row>
    <row r="1714" spans="1:5" ht="140.25">
      <c r="A1714" t="s">
        <v>60</v>
      </c>
      <c r="E1714" s="39" t="s">
        <v>625</v>
      </c>
    </row>
    <row r="1715" spans="1:16" ht="12.75">
      <c r="A1715" t="s">
        <v>52</v>
      </c>
      <c s="34" t="s">
        <v>75</v>
      </c>
      <c s="34" t="s">
        <v>1218</v>
      </c>
      <c s="35" t="s">
        <v>5</v>
      </c>
      <c s="6" t="s">
        <v>1219</v>
      </c>
      <c s="36" t="s">
        <v>85</v>
      </c>
      <c s="37">
        <v>2</v>
      </c>
      <c s="36">
        <v>0</v>
      </c>
      <c s="36">
        <f>ROUND(G1715*H1715,6)</f>
      </c>
      <c r="L1715" s="38">
        <v>0</v>
      </c>
      <c s="32">
        <f>ROUND(ROUND(L1715,2)*ROUND(G1715,3),2)</f>
      </c>
      <c s="36" t="s">
        <v>350</v>
      </c>
      <c>
        <f>(M1715*21)/100</f>
      </c>
      <c t="s">
        <v>27</v>
      </c>
    </row>
    <row r="1716" spans="1:5" ht="12.75">
      <c r="A1716" s="35" t="s">
        <v>58</v>
      </c>
      <c r="E1716" s="39" t="s">
        <v>5</v>
      </c>
    </row>
    <row r="1717" spans="1:5" ht="12.75">
      <c r="A1717" s="35" t="s">
        <v>59</v>
      </c>
      <c r="E1717" s="40" t="s">
        <v>5</v>
      </c>
    </row>
    <row r="1718" spans="1:5" ht="153">
      <c r="A1718" t="s">
        <v>60</v>
      </c>
      <c r="E1718" s="39" t="s">
        <v>650</v>
      </c>
    </row>
    <row r="1719" spans="1:16" ht="12.75">
      <c r="A1719" t="s">
        <v>52</v>
      </c>
      <c s="34" t="s">
        <v>122</v>
      </c>
      <c s="34" t="s">
        <v>979</v>
      </c>
      <c s="35" t="s">
        <v>5</v>
      </c>
      <c s="6" t="s">
        <v>980</v>
      </c>
      <c s="36" t="s">
        <v>85</v>
      </c>
      <c s="37">
        <v>1</v>
      </c>
      <c s="36">
        <v>0</v>
      </c>
      <c s="36">
        <f>ROUND(G1719*H1719,6)</f>
      </c>
      <c r="L1719" s="38">
        <v>0</v>
      </c>
      <c s="32">
        <f>ROUND(ROUND(L1719,2)*ROUND(G1719,3),2)</f>
      </c>
      <c s="36" t="s">
        <v>350</v>
      </c>
      <c>
        <f>(M1719*21)/100</f>
      </c>
      <c t="s">
        <v>27</v>
      </c>
    </row>
    <row r="1720" spans="1:5" ht="12.75">
      <c r="A1720" s="35" t="s">
        <v>58</v>
      </c>
      <c r="E1720" s="39" t="s">
        <v>5</v>
      </c>
    </row>
    <row r="1721" spans="1:5" ht="12.75">
      <c r="A1721" s="35" t="s">
        <v>59</v>
      </c>
      <c r="E1721" s="40" t="s">
        <v>5</v>
      </c>
    </row>
    <row r="1722" spans="1:5" ht="127.5">
      <c r="A1722" t="s">
        <v>60</v>
      </c>
      <c r="E1722" s="39" t="s">
        <v>981</v>
      </c>
    </row>
    <row r="1723" spans="1:16" ht="12.75">
      <c r="A1723" t="s">
        <v>52</v>
      </c>
      <c s="34" t="s">
        <v>126</v>
      </c>
      <c s="34" t="s">
        <v>982</v>
      </c>
      <c s="35" t="s">
        <v>5</v>
      </c>
      <c s="6" t="s">
        <v>983</v>
      </c>
      <c s="36" t="s">
        <v>85</v>
      </c>
      <c s="37">
        <v>2</v>
      </c>
      <c s="36">
        <v>0</v>
      </c>
      <c s="36">
        <f>ROUND(G1723*H1723,6)</f>
      </c>
      <c r="L1723" s="38">
        <v>0</v>
      </c>
      <c s="32">
        <f>ROUND(ROUND(L1723,2)*ROUND(G1723,3),2)</f>
      </c>
      <c s="36" t="s">
        <v>350</v>
      </c>
      <c>
        <f>(M1723*21)/100</f>
      </c>
      <c t="s">
        <v>27</v>
      </c>
    </row>
    <row r="1724" spans="1:5" ht="12.75">
      <c r="A1724" s="35" t="s">
        <v>58</v>
      </c>
      <c r="E1724" s="39" t="s">
        <v>5</v>
      </c>
    </row>
    <row r="1725" spans="1:5" ht="12.75">
      <c r="A1725" s="35" t="s">
        <v>59</v>
      </c>
      <c r="E1725" s="40" t="s">
        <v>5</v>
      </c>
    </row>
    <row r="1726" spans="1:5" ht="165.75">
      <c r="A1726" t="s">
        <v>60</v>
      </c>
      <c r="E1726" s="39" t="s">
        <v>556</v>
      </c>
    </row>
    <row r="1727" spans="1:16" ht="12.75">
      <c r="A1727" t="s">
        <v>52</v>
      </c>
      <c s="34" t="s">
        <v>130</v>
      </c>
      <c s="34" t="s">
        <v>1220</v>
      </c>
      <c s="35" t="s">
        <v>5</v>
      </c>
      <c s="6" t="s">
        <v>1221</v>
      </c>
      <c s="36" t="s">
        <v>85</v>
      </c>
      <c s="37">
        <v>1</v>
      </c>
      <c s="36">
        <v>0</v>
      </c>
      <c s="36">
        <f>ROUND(G1727*H1727,6)</f>
      </c>
      <c r="L1727" s="38">
        <v>0</v>
      </c>
      <c s="32">
        <f>ROUND(ROUND(L1727,2)*ROUND(G1727,3),2)</f>
      </c>
      <c s="36" t="s">
        <v>350</v>
      </c>
      <c>
        <f>(M1727*21)/100</f>
      </c>
      <c t="s">
        <v>27</v>
      </c>
    </row>
    <row r="1728" spans="1:5" ht="12.75">
      <c r="A1728" s="35" t="s">
        <v>58</v>
      </c>
      <c r="E1728" s="39" t="s">
        <v>5</v>
      </c>
    </row>
    <row r="1729" spans="1:5" ht="12.75">
      <c r="A1729" s="35" t="s">
        <v>59</v>
      </c>
      <c r="E1729" s="40" t="s">
        <v>5</v>
      </c>
    </row>
    <row r="1730" spans="1:5" ht="114.75">
      <c r="A1730" t="s">
        <v>60</v>
      </c>
      <c r="E1730" s="39" t="s">
        <v>634</v>
      </c>
    </row>
    <row r="1731" spans="1:16" ht="12.75">
      <c r="A1731" t="s">
        <v>52</v>
      </c>
      <c s="34" t="s">
        <v>134</v>
      </c>
      <c s="34" t="s">
        <v>1222</v>
      </c>
      <c s="35" t="s">
        <v>5</v>
      </c>
      <c s="6" t="s">
        <v>1223</v>
      </c>
      <c s="36" t="s">
        <v>85</v>
      </c>
      <c s="37">
        <v>1</v>
      </c>
      <c s="36">
        <v>0</v>
      </c>
      <c s="36">
        <f>ROUND(G1731*H1731,6)</f>
      </c>
      <c r="L1731" s="38">
        <v>0</v>
      </c>
      <c s="32">
        <f>ROUND(ROUND(L1731,2)*ROUND(G1731,3),2)</f>
      </c>
      <c s="36" t="s">
        <v>350</v>
      </c>
      <c>
        <f>(M1731*21)/100</f>
      </c>
      <c t="s">
        <v>27</v>
      </c>
    </row>
    <row r="1732" spans="1:5" ht="12.75">
      <c r="A1732" s="35" t="s">
        <v>58</v>
      </c>
      <c r="E1732" s="39" t="s">
        <v>5</v>
      </c>
    </row>
    <row r="1733" spans="1:5" ht="12.75">
      <c r="A1733" s="35" t="s">
        <v>59</v>
      </c>
      <c r="E1733" s="40" t="s">
        <v>5</v>
      </c>
    </row>
    <row r="1734" spans="1:5" ht="140.25">
      <c r="A1734" t="s">
        <v>60</v>
      </c>
      <c r="E1734" s="39" t="s">
        <v>625</v>
      </c>
    </row>
    <row r="1735" spans="1:16" ht="12.75">
      <c r="A1735" t="s">
        <v>52</v>
      </c>
      <c s="34" t="s">
        <v>138</v>
      </c>
      <c s="34" t="s">
        <v>1224</v>
      </c>
      <c s="35" t="s">
        <v>5</v>
      </c>
      <c s="6" t="s">
        <v>1225</v>
      </c>
      <c s="36" t="s">
        <v>85</v>
      </c>
      <c s="37">
        <v>1</v>
      </c>
      <c s="36">
        <v>0</v>
      </c>
      <c s="36">
        <f>ROUND(G1735*H1735,6)</f>
      </c>
      <c r="L1735" s="38">
        <v>0</v>
      </c>
      <c s="32">
        <f>ROUND(ROUND(L1735,2)*ROUND(G1735,3),2)</f>
      </c>
      <c s="36" t="s">
        <v>350</v>
      </c>
      <c>
        <f>(M1735*21)/100</f>
      </c>
      <c t="s">
        <v>27</v>
      </c>
    </row>
    <row r="1736" spans="1:5" ht="12.75">
      <c r="A1736" s="35" t="s">
        <v>58</v>
      </c>
      <c r="E1736" s="39" t="s">
        <v>5</v>
      </c>
    </row>
    <row r="1737" spans="1:5" ht="12.75">
      <c r="A1737" s="35" t="s">
        <v>59</v>
      </c>
      <c r="E1737" s="40" t="s">
        <v>5</v>
      </c>
    </row>
    <row r="1738" spans="1:5" ht="114.75">
      <c r="A1738" t="s">
        <v>60</v>
      </c>
      <c r="E1738" s="39" t="s">
        <v>634</v>
      </c>
    </row>
    <row r="1739" spans="1:16" ht="12.75">
      <c r="A1739" t="s">
        <v>52</v>
      </c>
      <c s="34" t="s">
        <v>143</v>
      </c>
      <c s="34" t="s">
        <v>1226</v>
      </c>
      <c s="35" t="s">
        <v>5</v>
      </c>
      <c s="6" t="s">
        <v>1227</v>
      </c>
      <c s="36" t="s">
        <v>85</v>
      </c>
      <c s="37">
        <v>1</v>
      </c>
      <c s="36">
        <v>0</v>
      </c>
      <c s="36">
        <f>ROUND(G1739*H1739,6)</f>
      </c>
      <c r="L1739" s="38">
        <v>0</v>
      </c>
      <c s="32">
        <f>ROUND(ROUND(L1739,2)*ROUND(G1739,3),2)</f>
      </c>
      <c s="36" t="s">
        <v>350</v>
      </c>
      <c>
        <f>(M1739*21)/100</f>
      </c>
      <c t="s">
        <v>27</v>
      </c>
    </row>
    <row r="1740" spans="1:5" ht="12.75">
      <c r="A1740" s="35" t="s">
        <v>58</v>
      </c>
      <c r="E1740" s="39" t="s">
        <v>5</v>
      </c>
    </row>
    <row r="1741" spans="1:5" ht="12.75">
      <c r="A1741" s="35" t="s">
        <v>59</v>
      </c>
      <c r="E1741" s="40" t="s">
        <v>5</v>
      </c>
    </row>
    <row r="1742" spans="1:5" ht="191.25">
      <c r="A1742" t="s">
        <v>60</v>
      </c>
      <c r="E1742" s="39" t="s">
        <v>629</v>
      </c>
    </row>
    <row r="1743" spans="1:16" ht="12.75">
      <c r="A1743" t="s">
        <v>52</v>
      </c>
      <c s="34" t="s">
        <v>147</v>
      </c>
      <c s="34" t="s">
        <v>1228</v>
      </c>
      <c s="35" t="s">
        <v>5</v>
      </c>
      <c s="6" t="s">
        <v>1229</v>
      </c>
      <c s="36" t="s">
        <v>85</v>
      </c>
      <c s="37">
        <v>1</v>
      </c>
      <c s="36">
        <v>0</v>
      </c>
      <c s="36">
        <f>ROUND(G1743*H1743,6)</f>
      </c>
      <c r="L1743" s="38">
        <v>0</v>
      </c>
      <c s="32">
        <f>ROUND(ROUND(L1743,2)*ROUND(G1743,3),2)</f>
      </c>
      <c s="36" t="s">
        <v>350</v>
      </c>
      <c>
        <f>(M1743*21)/100</f>
      </c>
      <c t="s">
        <v>27</v>
      </c>
    </row>
    <row r="1744" spans="1:5" ht="12.75">
      <c r="A1744" s="35" t="s">
        <v>58</v>
      </c>
      <c r="E1744" s="39" t="s">
        <v>5</v>
      </c>
    </row>
    <row r="1745" spans="1:5" ht="12.75">
      <c r="A1745" s="35" t="s">
        <v>59</v>
      </c>
      <c r="E1745" s="40" t="s">
        <v>5</v>
      </c>
    </row>
    <row r="1746" spans="1:5" ht="140.25">
      <c r="A1746" t="s">
        <v>60</v>
      </c>
      <c r="E1746" s="39" t="s">
        <v>625</v>
      </c>
    </row>
    <row r="1747" spans="1:16" ht="12.75">
      <c r="A1747" t="s">
        <v>52</v>
      </c>
      <c s="34" t="s">
        <v>151</v>
      </c>
      <c s="34" t="s">
        <v>1230</v>
      </c>
      <c s="35" t="s">
        <v>5</v>
      </c>
      <c s="6" t="s">
        <v>1231</v>
      </c>
      <c s="36" t="s">
        <v>80</v>
      </c>
      <c s="37">
        <v>30</v>
      </c>
      <c s="36">
        <v>0</v>
      </c>
      <c s="36">
        <f>ROUND(G1747*H1747,6)</f>
      </c>
      <c r="L1747" s="38">
        <v>0</v>
      </c>
      <c s="32">
        <f>ROUND(ROUND(L1747,2)*ROUND(G1747,3),2)</f>
      </c>
      <c s="36" t="s">
        <v>350</v>
      </c>
      <c>
        <f>(M1747*21)/100</f>
      </c>
      <c t="s">
        <v>27</v>
      </c>
    </row>
    <row r="1748" spans="1:5" ht="12.75">
      <c r="A1748" s="35" t="s">
        <v>58</v>
      </c>
      <c r="E1748" s="39" t="s">
        <v>5</v>
      </c>
    </row>
    <row r="1749" spans="1:5" ht="12.75">
      <c r="A1749" s="35" t="s">
        <v>59</v>
      </c>
      <c r="E1749" s="40" t="s">
        <v>5</v>
      </c>
    </row>
    <row r="1750" spans="1:5" ht="102">
      <c r="A1750" t="s">
        <v>60</v>
      </c>
      <c r="E1750" s="39" t="s">
        <v>1232</v>
      </c>
    </row>
    <row r="1751" spans="1:16" ht="12.75">
      <c r="A1751" t="s">
        <v>52</v>
      </c>
      <c s="34" t="s">
        <v>155</v>
      </c>
      <c s="34" t="s">
        <v>1233</v>
      </c>
      <c s="35" t="s">
        <v>5</v>
      </c>
      <c s="6" t="s">
        <v>1234</v>
      </c>
      <c s="36" t="s">
        <v>80</v>
      </c>
      <c s="37">
        <v>30</v>
      </c>
      <c s="36">
        <v>0</v>
      </c>
      <c s="36">
        <f>ROUND(G1751*H1751,6)</f>
      </c>
      <c r="L1751" s="38">
        <v>0</v>
      </c>
      <c s="32">
        <f>ROUND(ROUND(L1751,2)*ROUND(G1751,3),2)</f>
      </c>
      <c s="36" t="s">
        <v>350</v>
      </c>
      <c>
        <f>(M1751*21)/100</f>
      </c>
      <c t="s">
        <v>27</v>
      </c>
    </row>
    <row r="1752" spans="1:5" ht="12.75">
      <c r="A1752" s="35" t="s">
        <v>58</v>
      </c>
      <c r="E1752" s="39" t="s">
        <v>5</v>
      </c>
    </row>
    <row r="1753" spans="1:5" ht="12.75">
      <c r="A1753" s="35" t="s">
        <v>59</v>
      </c>
      <c r="E1753" s="40" t="s">
        <v>5</v>
      </c>
    </row>
    <row r="1754" spans="1:5" ht="102">
      <c r="A1754" t="s">
        <v>60</v>
      </c>
      <c r="E1754" s="39" t="s">
        <v>1235</v>
      </c>
    </row>
    <row r="1755" spans="1:16" ht="12.75">
      <c r="A1755" t="s">
        <v>52</v>
      </c>
      <c s="34" t="s">
        <v>77</v>
      </c>
      <c s="34" t="s">
        <v>1236</v>
      </c>
      <c s="35" t="s">
        <v>5</v>
      </c>
      <c s="6" t="s">
        <v>1237</v>
      </c>
      <c s="36" t="s">
        <v>85</v>
      </c>
      <c s="37">
        <v>4</v>
      </c>
      <c s="36">
        <v>0</v>
      </c>
      <c s="36">
        <f>ROUND(G1755*H1755,6)</f>
      </c>
      <c r="L1755" s="38">
        <v>0</v>
      </c>
      <c s="32">
        <f>ROUND(ROUND(L1755,2)*ROUND(G1755,3),2)</f>
      </c>
      <c s="36" t="s">
        <v>350</v>
      </c>
      <c>
        <f>(M1755*21)/100</f>
      </c>
      <c t="s">
        <v>27</v>
      </c>
    </row>
    <row r="1756" spans="1:5" ht="12.75">
      <c r="A1756" s="35" t="s">
        <v>58</v>
      </c>
      <c r="E1756" s="39" t="s">
        <v>5</v>
      </c>
    </row>
    <row r="1757" spans="1:5" ht="12.75">
      <c r="A1757" s="35" t="s">
        <v>59</v>
      </c>
      <c r="E1757" s="40" t="s">
        <v>5</v>
      </c>
    </row>
    <row r="1758" spans="1:5" ht="114.75">
      <c r="A1758" t="s">
        <v>60</v>
      </c>
      <c r="E1758" s="39" t="s">
        <v>634</v>
      </c>
    </row>
    <row r="1759" spans="1:16" ht="12.75">
      <c r="A1759" t="s">
        <v>52</v>
      </c>
      <c s="34" t="s">
        <v>82</v>
      </c>
      <c s="34" t="s">
        <v>1238</v>
      </c>
      <c s="35" t="s">
        <v>5</v>
      </c>
      <c s="6" t="s">
        <v>1239</v>
      </c>
      <c s="36" t="s">
        <v>85</v>
      </c>
      <c s="37">
        <v>4</v>
      </c>
      <c s="36">
        <v>0</v>
      </c>
      <c s="36">
        <f>ROUND(G1759*H1759,6)</f>
      </c>
      <c r="L1759" s="38">
        <v>0</v>
      </c>
      <c s="32">
        <f>ROUND(ROUND(L1759,2)*ROUND(G1759,3),2)</f>
      </c>
      <c s="36" t="s">
        <v>350</v>
      </c>
      <c>
        <f>(M1759*21)/100</f>
      </c>
      <c t="s">
        <v>27</v>
      </c>
    </row>
    <row r="1760" spans="1:5" ht="12.75">
      <c r="A1760" s="35" t="s">
        <v>58</v>
      </c>
      <c r="E1760" s="39" t="s">
        <v>5</v>
      </c>
    </row>
    <row r="1761" spans="1:5" ht="12.75">
      <c r="A1761" s="35" t="s">
        <v>59</v>
      </c>
      <c r="E1761" s="40" t="s">
        <v>5</v>
      </c>
    </row>
    <row r="1762" spans="1:5" ht="127.5">
      <c r="A1762" t="s">
        <v>60</v>
      </c>
      <c r="E1762" s="39" t="s">
        <v>769</v>
      </c>
    </row>
    <row r="1763" spans="1:16" ht="25.5">
      <c r="A1763" t="s">
        <v>52</v>
      </c>
      <c s="34" t="s">
        <v>87</v>
      </c>
      <c s="34" t="s">
        <v>1240</v>
      </c>
      <c s="35" t="s">
        <v>5</v>
      </c>
      <c s="6" t="s">
        <v>1241</v>
      </c>
      <c s="36" t="s">
        <v>85</v>
      </c>
      <c s="37">
        <v>1</v>
      </c>
      <c s="36">
        <v>0</v>
      </c>
      <c s="36">
        <f>ROUND(G1763*H1763,6)</f>
      </c>
      <c r="L1763" s="38">
        <v>0</v>
      </c>
      <c s="32">
        <f>ROUND(ROUND(L1763,2)*ROUND(G1763,3),2)</f>
      </c>
      <c s="36" t="s">
        <v>350</v>
      </c>
      <c>
        <f>(M1763*21)/100</f>
      </c>
      <c t="s">
        <v>27</v>
      </c>
    </row>
    <row r="1764" spans="1:5" ht="12.75">
      <c r="A1764" s="35" t="s">
        <v>58</v>
      </c>
      <c r="E1764" s="39" t="s">
        <v>5</v>
      </c>
    </row>
    <row r="1765" spans="1:5" ht="12.75">
      <c r="A1765" s="35" t="s">
        <v>59</v>
      </c>
      <c r="E1765" s="40" t="s">
        <v>5</v>
      </c>
    </row>
    <row r="1766" spans="1:5" ht="114.75">
      <c r="A1766" t="s">
        <v>60</v>
      </c>
      <c r="E1766" s="39" t="s">
        <v>502</v>
      </c>
    </row>
    <row r="1767" spans="1:16" ht="12.75">
      <c r="A1767" t="s">
        <v>52</v>
      </c>
      <c s="34" t="s">
        <v>91</v>
      </c>
      <c s="34" t="s">
        <v>1242</v>
      </c>
      <c s="35" t="s">
        <v>5</v>
      </c>
      <c s="6" t="s">
        <v>1243</v>
      </c>
      <c s="36" t="s">
        <v>85</v>
      </c>
      <c s="37">
        <v>3</v>
      </c>
      <c s="36">
        <v>0</v>
      </c>
      <c s="36">
        <f>ROUND(G1767*H1767,6)</f>
      </c>
      <c r="L1767" s="38">
        <v>0</v>
      </c>
      <c s="32">
        <f>ROUND(ROUND(L1767,2)*ROUND(G1767,3),2)</f>
      </c>
      <c s="36" t="s">
        <v>350</v>
      </c>
      <c>
        <f>(M1767*21)/100</f>
      </c>
      <c t="s">
        <v>27</v>
      </c>
    </row>
    <row r="1768" spans="1:5" ht="12.75">
      <c r="A1768" s="35" t="s">
        <v>58</v>
      </c>
      <c r="E1768" s="39" t="s">
        <v>5</v>
      </c>
    </row>
    <row r="1769" spans="1:5" ht="12.75">
      <c r="A1769" s="35" t="s">
        <v>59</v>
      </c>
      <c r="E1769" s="40" t="s">
        <v>5</v>
      </c>
    </row>
    <row r="1770" spans="1:5" ht="140.25">
      <c r="A1770" t="s">
        <v>60</v>
      </c>
      <c r="E1770" s="39" t="s">
        <v>625</v>
      </c>
    </row>
    <row r="1771" spans="1:16" ht="12.75">
      <c r="A1771" t="s">
        <v>52</v>
      </c>
      <c s="34" t="s">
        <v>96</v>
      </c>
      <c s="34" t="s">
        <v>1244</v>
      </c>
      <c s="35" t="s">
        <v>5</v>
      </c>
      <c s="6" t="s">
        <v>1245</v>
      </c>
      <c s="36" t="s">
        <v>85</v>
      </c>
      <c s="37">
        <v>2</v>
      </c>
      <c s="36">
        <v>0</v>
      </c>
      <c s="36">
        <f>ROUND(G1771*H1771,6)</f>
      </c>
      <c r="L1771" s="38">
        <v>0</v>
      </c>
      <c s="32">
        <f>ROUND(ROUND(L1771,2)*ROUND(G1771,3),2)</f>
      </c>
      <c s="36" t="s">
        <v>350</v>
      </c>
      <c>
        <f>(M1771*21)/100</f>
      </c>
      <c t="s">
        <v>27</v>
      </c>
    </row>
    <row r="1772" spans="1:5" ht="12.75">
      <c r="A1772" s="35" t="s">
        <v>58</v>
      </c>
      <c r="E1772" s="39" t="s">
        <v>5</v>
      </c>
    </row>
    <row r="1773" spans="1:5" ht="12.75">
      <c r="A1773" s="35" t="s">
        <v>59</v>
      </c>
      <c r="E1773" s="40" t="s">
        <v>5</v>
      </c>
    </row>
    <row r="1774" spans="1:5" ht="165.75">
      <c r="A1774" t="s">
        <v>60</v>
      </c>
      <c r="E1774" s="39" t="s">
        <v>556</v>
      </c>
    </row>
    <row r="1775" spans="1:16" ht="12.75">
      <c r="A1775" t="s">
        <v>52</v>
      </c>
      <c s="34" t="s">
        <v>181</v>
      </c>
      <c s="34" t="s">
        <v>1246</v>
      </c>
      <c s="35" t="s">
        <v>5</v>
      </c>
      <c s="6" t="s">
        <v>1247</v>
      </c>
      <c s="36" t="s">
        <v>85</v>
      </c>
      <c s="37">
        <v>2</v>
      </c>
      <c s="36">
        <v>0</v>
      </c>
      <c s="36">
        <f>ROUND(G1775*H1775,6)</f>
      </c>
      <c r="L1775" s="38">
        <v>0</v>
      </c>
      <c s="32">
        <f>ROUND(ROUND(L1775,2)*ROUND(G1775,3),2)</f>
      </c>
      <c s="36" t="s">
        <v>350</v>
      </c>
      <c>
        <f>(M1775*21)/100</f>
      </c>
      <c t="s">
        <v>27</v>
      </c>
    </row>
    <row r="1776" spans="1:5" ht="12.75">
      <c r="A1776" s="35" t="s">
        <v>58</v>
      </c>
      <c r="E1776" s="39" t="s">
        <v>5</v>
      </c>
    </row>
    <row r="1777" spans="1:5" ht="12.75">
      <c r="A1777" s="35" t="s">
        <v>59</v>
      </c>
      <c r="E1777" s="40" t="s">
        <v>5</v>
      </c>
    </row>
    <row r="1778" spans="1:5" ht="191.25">
      <c r="A1778" t="s">
        <v>60</v>
      </c>
      <c r="E1778" s="39" t="s">
        <v>628</v>
      </c>
    </row>
    <row r="1779" spans="1:16" ht="12.75">
      <c r="A1779" t="s">
        <v>52</v>
      </c>
      <c s="34" t="s">
        <v>186</v>
      </c>
      <c s="34" t="s">
        <v>1248</v>
      </c>
      <c s="35" t="s">
        <v>5</v>
      </c>
      <c s="6" t="s">
        <v>1249</v>
      </c>
      <c s="36" t="s">
        <v>85</v>
      </c>
      <c s="37">
        <v>4</v>
      </c>
      <c s="36">
        <v>0</v>
      </c>
      <c s="36">
        <f>ROUND(G1779*H1779,6)</f>
      </c>
      <c r="L1779" s="38">
        <v>0</v>
      </c>
      <c s="32">
        <f>ROUND(ROUND(L1779,2)*ROUND(G1779,3),2)</f>
      </c>
      <c s="36" t="s">
        <v>350</v>
      </c>
      <c>
        <f>(M1779*21)/100</f>
      </c>
      <c t="s">
        <v>27</v>
      </c>
    </row>
    <row r="1780" spans="1:5" ht="12.75">
      <c r="A1780" s="35" t="s">
        <v>58</v>
      </c>
      <c r="E1780" s="39" t="s">
        <v>5</v>
      </c>
    </row>
    <row r="1781" spans="1:5" ht="12.75">
      <c r="A1781" s="35" t="s">
        <v>59</v>
      </c>
      <c r="E1781" s="40" t="s">
        <v>5</v>
      </c>
    </row>
    <row r="1782" spans="1:5" ht="140.25">
      <c r="A1782" t="s">
        <v>60</v>
      </c>
      <c r="E1782" s="39" t="s">
        <v>505</v>
      </c>
    </row>
    <row r="1783" spans="1:16" ht="12.75">
      <c r="A1783" t="s">
        <v>52</v>
      </c>
      <c s="34" t="s">
        <v>189</v>
      </c>
      <c s="34" t="s">
        <v>1250</v>
      </c>
      <c s="35" t="s">
        <v>5</v>
      </c>
      <c s="6" t="s">
        <v>1251</v>
      </c>
      <c s="36" t="s">
        <v>85</v>
      </c>
      <c s="37">
        <v>2</v>
      </c>
      <c s="36">
        <v>0</v>
      </c>
      <c s="36">
        <f>ROUND(G1783*H1783,6)</f>
      </c>
      <c r="L1783" s="38">
        <v>0</v>
      </c>
      <c s="32">
        <f>ROUND(ROUND(L1783,2)*ROUND(G1783,3),2)</f>
      </c>
      <c s="36" t="s">
        <v>350</v>
      </c>
      <c>
        <f>(M1783*21)/100</f>
      </c>
      <c t="s">
        <v>27</v>
      </c>
    </row>
    <row r="1784" spans="1:5" ht="12.75">
      <c r="A1784" s="35" t="s">
        <v>58</v>
      </c>
      <c r="E1784" s="39" t="s">
        <v>5</v>
      </c>
    </row>
    <row r="1785" spans="1:5" ht="12.75">
      <c r="A1785" s="35" t="s">
        <v>59</v>
      </c>
      <c r="E1785" s="40" t="s">
        <v>5</v>
      </c>
    </row>
    <row r="1786" spans="1:5" ht="165.75">
      <c r="A1786" t="s">
        <v>60</v>
      </c>
      <c r="E1786" s="39" t="s">
        <v>556</v>
      </c>
    </row>
    <row r="1787" spans="1:16" ht="12.75">
      <c r="A1787" t="s">
        <v>52</v>
      </c>
      <c s="34" t="s">
        <v>203</v>
      </c>
      <c s="34" t="s">
        <v>506</v>
      </c>
      <c s="35" t="s">
        <v>5</v>
      </c>
      <c s="6" t="s">
        <v>507</v>
      </c>
      <c s="36" t="s">
        <v>94</v>
      </c>
      <c s="37">
        <v>0.15</v>
      </c>
      <c s="36">
        <v>0</v>
      </c>
      <c s="36">
        <f>ROUND(G1787*H1787,6)</f>
      </c>
      <c r="L1787" s="38">
        <v>0</v>
      </c>
      <c s="32">
        <f>ROUND(ROUND(L1787,2)*ROUND(G1787,3),2)</f>
      </c>
      <c s="36" t="s">
        <v>350</v>
      </c>
      <c>
        <f>(M1787*21)/100</f>
      </c>
      <c t="s">
        <v>27</v>
      </c>
    </row>
    <row r="1788" spans="1:5" ht="12.75">
      <c r="A1788" s="35" t="s">
        <v>58</v>
      </c>
      <c r="E1788" s="39" t="s">
        <v>5</v>
      </c>
    </row>
    <row r="1789" spans="1:5" ht="12.75">
      <c r="A1789" s="35" t="s">
        <v>59</v>
      </c>
      <c r="E1789" s="40" t="s">
        <v>5</v>
      </c>
    </row>
    <row r="1790" spans="1:5" ht="140.25">
      <c r="A1790" t="s">
        <v>60</v>
      </c>
      <c r="E1790" s="39" t="s">
        <v>508</v>
      </c>
    </row>
    <row r="1791" spans="1:16" ht="12.75">
      <c r="A1791" t="s">
        <v>52</v>
      </c>
      <c s="34" t="s">
        <v>207</v>
      </c>
      <c s="34" t="s">
        <v>509</v>
      </c>
      <c s="35" t="s">
        <v>5</v>
      </c>
      <c s="6" t="s">
        <v>510</v>
      </c>
      <c s="36" t="s">
        <v>310</v>
      </c>
      <c s="37">
        <v>40</v>
      </c>
      <c s="36">
        <v>0</v>
      </c>
      <c s="36">
        <f>ROUND(G1791*H1791,6)</f>
      </c>
      <c r="L1791" s="38">
        <v>0</v>
      </c>
      <c s="32">
        <f>ROUND(ROUND(L1791,2)*ROUND(G1791,3),2)</f>
      </c>
      <c s="36" t="s">
        <v>350</v>
      </c>
      <c>
        <f>(M1791*21)/100</f>
      </c>
      <c t="s">
        <v>27</v>
      </c>
    </row>
    <row r="1792" spans="1:5" ht="12.75">
      <c r="A1792" s="35" t="s">
        <v>58</v>
      </c>
      <c r="E1792" s="39" t="s">
        <v>5</v>
      </c>
    </row>
    <row r="1793" spans="1:5" ht="12.75">
      <c r="A1793" s="35" t="s">
        <v>59</v>
      </c>
      <c r="E1793" s="40" t="s">
        <v>5</v>
      </c>
    </row>
    <row r="1794" spans="1:5" ht="89.25">
      <c r="A1794" t="s">
        <v>60</v>
      </c>
      <c r="E1794" s="39" t="s">
        <v>511</v>
      </c>
    </row>
    <row r="1795" spans="1:16" ht="12.75">
      <c r="A1795" t="s">
        <v>52</v>
      </c>
      <c s="34" t="s">
        <v>159</v>
      </c>
      <c s="34" t="s">
        <v>1252</v>
      </c>
      <c s="35" t="s">
        <v>5</v>
      </c>
      <c s="6" t="s">
        <v>1253</v>
      </c>
      <c s="36" t="s">
        <v>85</v>
      </c>
      <c s="37">
        <v>3</v>
      </c>
      <c s="36">
        <v>0</v>
      </c>
      <c s="36">
        <f>ROUND(G1795*H1795,6)</f>
      </c>
      <c r="L1795" s="38">
        <v>0</v>
      </c>
      <c s="32">
        <f>ROUND(ROUND(L1795,2)*ROUND(G1795,3),2)</f>
      </c>
      <c s="36" t="s">
        <v>350</v>
      </c>
      <c>
        <f>(M1795*21)/100</f>
      </c>
      <c t="s">
        <v>27</v>
      </c>
    </row>
    <row r="1796" spans="1:5" ht="12.75">
      <c r="A1796" s="35" t="s">
        <v>58</v>
      </c>
      <c r="E1796" s="39" t="s">
        <v>5</v>
      </c>
    </row>
    <row r="1797" spans="1:5" ht="12.75">
      <c r="A1797" s="35" t="s">
        <v>59</v>
      </c>
      <c r="E1797" s="40" t="s">
        <v>5</v>
      </c>
    </row>
    <row r="1798" spans="1:5" ht="140.25">
      <c r="A1798" t="s">
        <v>60</v>
      </c>
      <c r="E1798" s="39" t="s">
        <v>625</v>
      </c>
    </row>
    <row r="1799" spans="1:16" ht="12.75">
      <c r="A1799" t="s">
        <v>52</v>
      </c>
      <c s="34" t="s">
        <v>210</v>
      </c>
      <c s="34" t="s">
        <v>1254</v>
      </c>
      <c s="35" t="s">
        <v>5</v>
      </c>
      <c s="6" t="s">
        <v>1255</v>
      </c>
      <c s="36" t="s">
        <v>85</v>
      </c>
      <c s="37">
        <v>3</v>
      </c>
      <c s="36">
        <v>0</v>
      </c>
      <c s="36">
        <f>ROUND(G1799*H1799,6)</f>
      </c>
      <c r="L1799" s="38">
        <v>0</v>
      </c>
      <c s="32">
        <f>ROUND(ROUND(L1799,2)*ROUND(G1799,3),2)</f>
      </c>
      <c s="36" t="s">
        <v>350</v>
      </c>
      <c>
        <f>(M1799*21)/100</f>
      </c>
      <c t="s">
        <v>27</v>
      </c>
    </row>
    <row r="1800" spans="1:5" ht="12.75">
      <c r="A1800" s="35" t="s">
        <v>58</v>
      </c>
      <c r="E1800" s="39" t="s">
        <v>5</v>
      </c>
    </row>
    <row r="1801" spans="1:5" ht="12.75">
      <c r="A1801" s="35" t="s">
        <v>59</v>
      </c>
      <c r="E1801" s="40" t="s">
        <v>5</v>
      </c>
    </row>
    <row r="1802" spans="1:5" ht="114.75">
      <c r="A1802" t="s">
        <v>60</v>
      </c>
      <c r="E1802" s="39" t="s">
        <v>634</v>
      </c>
    </row>
    <row r="1803" spans="1:16" ht="12.75">
      <c r="A1803" t="s">
        <v>52</v>
      </c>
      <c s="34" t="s">
        <v>215</v>
      </c>
      <c s="34" t="s">
        <v>1256</v>
      </c>
      <c s="35" t="s">
        <v>5</v>
      </c>
      <c s="6" t="s">
        <v>1257</v>
      </c>
      <c s="36" t="s">
        <v>85</v>
      </c>
      <c s="37">
        <v>2</v>
      </c>
      <c s="36">
        <v>0</v>
      </c>
      <c s="36">
        <f>ROUND(G1803*H1803,6)</f>
      </c>
      <c r="L1803" s="38">
        <v>0</v>
      </c>
      <c s="32">
        <f>ROUND(ROUND(L1803,2)*ROUND(G1803,3),2)</f>
      </c>
      <c s="36" t="s">
        <v>350</v>
      </c>
      <c>
        <f>(M1803*21)/100</f>
      </c>
      <c t="s">
        <v>27</v>
      </c>
    </row>
    <row r="1804" spans="1:5" ht="12.75">
      <c r="A1804" s="35" t="s">
        <v>58</v>
      </c>
      <c r="E1804" s="39" t="s">
        <v>5</v>
      </c>
    </row>
    <row r="1805" spans="1:5" ht="12.75">
      <c r="A1805" s="35" t="s">
        <v>59</v>
      </c>
      <c r="E1805" s="40" t="s">
        <v>5</v>
      </c>
    </row>
    <row r="1806" spans="1:5" ht="114.75">
      <c r="A1806" t="s">
        <v>60</v>
      </c>
      <c r="E1806" s="39" t="s">
        <v>622</v>
      </c>
    </row>
    <row r="1807" spans="1:16" ht="12.75">
      <c r="A1807" t="s">
        <v>52</v>
      </c>
      <c s="34" t="s">
        <v>219</v>
      </c>
      <c s="34" t="s">
        <v>1258</v>
      </c>
      <c s="35" t="s">
        <v>5</v>
      </c>
      <c s="6" t="s">
        <v>1259</v>
      </c>
      <c s="36" t="s">
        <v>85</v>
      </c>
      <c s="37">
        <v>2</v>
      </c>
      <c s="36">
        <v>0</v>
      </c>
      <c s="36">
        <f>ROUND(G1807*H1807,6)</f>
      </c>
      <c r="L1807" s="38">
        <v>0</v>
      </c>
      <c s="32">
        <f>ROUND(ROUND(L1807,2)*ROUND(G1807,3),2)</f>
      </c>
      <c s="36" t="s">
        <v>350</v>
      </c>
      <c>
        <f>(M1807*21)/100</f>
      </c>
      <c t="s">
        <v>27</v>
      </c>
    </row>
    <row r="1808" spans="1:5" ht="12.75">
      <c r="A1808" s="35" t="s">
        <v>58</v>
      </c>
      <c r="E1808" s="39" t="s">
        <v>5</v>
      </c>
    </row>
    <row r="1809" spans="1:5" ht="12.75">
      <c r="A1809" s="35" t="s">
        <v>59</v>
      </c>
      <c r="E1809" s="40" t="s">
        <v>5</v>
      </c>
    </row>
    <row r="1810" spans="1:5" ht="114.75">
      <c r="A1810" t="s">
        <v>60</v>
      </c>
      <c r="E1810" s="39" t="s">
        <v>1260</v>
      </c>
    </row>
    <row r="1811" spans="1:16" ht="12.75">
      <c r="A1811" t="s">
        <v>52</v>
      </c>
      <c s="34" t="s">
        <v>224</v>
      </c>
      <c s="34" t="s">
        <v>1261</v>
      </c>
      <c s="35" t="s">
        <v>5</v>
      </c>
      <c s="6" t="s">
        <v>1262</v>
      </c>
      <c s="36" t="s">
        <v>85</v>
      </c>
      <c s="37">
        <v>2</v>
      </c>
      <c s="36">
        <v>0</v>
      </c>
      <c s="36">
        <f>ROUND(G1811*H1811,6)</f>
      </c>
      <c r="L1811" s="38">
        <v>0</v>
      </c>
      <c s="32">
        <f>ROUND(ROUND(L1811,2)*ROUND(G1811,3),2)</f>
      </c>
      <c s="36" t="s">
        <v>350</v>
      </c>
      <c>
        <f>(M1811*21)/100</f>
      </c>
      <c t="s">
        <v>27</v>
      </c>
    </row>
    <row r="1812" spans="1:5" ht="12.75">
      <c r="A1812" s="35" t="s">
        <v>58</v>
      </c>
      <c r="E1812" s="39" t="s">
        <v>5</v>
      </c>
    </row>
    <row r="1813" spans="1:5" ht="12.75">
      <c r="A1813" s="35" t="s">
        <v>59</v>
      </c>
      <c r="E1813" s="40" t="s">
        <v>5</v>
      </c>
    </row>
    <row r="1814" spans="1:5" ht="114.75">
      <c r="A1814" t="s">
        <v>60</v>
      </c>
      <c r="E1814" s="39" t="s">
        <v>634</v>
      </c>
    </row>
    <row r="1815" spans="1:16" ht="12.75">
      <c r="A1815" t="s">
        <v>52</v>
      </c>
      <c s="34" t="s">
        <v>228</v>
      </c>
      <c s="34" t="s">
        <v>1263</v>
      </c>
      <c s="35" t="s">
        <v>5</v>
      </c>
      <c s="6" t="s">
        <v>1264</v>
      </c>
      <c s="36" t="s">
        <v>85</v>
      </c>
      <c s="37">
        <v>2</v>
      </c>
      <c s="36">
        <v>0</v>
      </c>
      <c s="36">
        <f>ROUND(G1815*H1815,6)</f>
      </c>
      <c r="L1815" s="38">
        <v>0</v>
      </c>
      <c s="32">
        <f>ROUND(ROUND(L1815,2)*ROUND(G1815,3),2)</f>
      </c>
      <c s="36" t="s">
        <v>350</v>
      </c>
      <c>
        <f>(M1815*21)/100</f>
      </c>
      <c t="s">
        <v>27</v>
      </c>
    </row>
    <row r="1816" spans="1:5" ht="12.75">
      <c r="A1816" s="35" t="s">
        <v>58</v>
      </c>
      <c r="E1816" s="39" t="s">
        <v>5</v>
      </c>
    </row>
    <row r="1817" spans="1:5" ht="12.75">
      <c r="A1817" s="35" t="s">
        <v>59</v>
      </c>
      <c r="E1817" s="40" t="s">
        <v>5</v>
      </c>
    </row>
    <row r="1818" spans="1:5" ht="127.5">
      <c r="A1818" t="s">
        <v>60</v>
      </c>
      <c r="E1818" s="39" t="s">
        <v>769</v>
      </c>
    </row>
    <row r="1819" spans="1:16" ht="12.75">
      <c r="A1819" t="s">
        <v>52</v>
      </c>
      <c s="34" t="s">
        <v>232</v>
      </c>
      <c s="34" t="s">
        <v>1265</v>
      </c>
      <c s="35" t="s">
        <v>5</v>
      </c>
      <c s="6" t="s">
        <v>1266</v>
      </c>
      <c s="36" t="s">
        <v>85</v>
      </c>
      <c s="37">
        <v>1</v>
      </c>
      <c s="36">
        <v>0</v>
      </c>
      <c s="36">
        <f>ROUND(G1819*H1819,6)</f>
      </c>
      <c r="L1819" s="38">
        <v>0</v>
      </c>
      <c s="32">
        <f>ROUND(ROUND(L1819,2)*ROUND(G1819,3),2)</f>
      </c>
      <c s="36" t="s">
        <v>350</v>
      </c>
      <c>
        <f>(M1819*21)/100</f>
      </c>
      <c t="s">
        <v>27</v>
      </c>
    </row>
    <row r="1820" spans="1:5" ht="12.75">
      <c r="A1820" s="35" t="s">
        <v>58</v>
      </c>
      <c r="E1820" s="39" t="s">
        <v>5</v>
      </c>
    </row>
    <row r="1821" spans="1:5" ht="12.75">
      <c r="A1821" s="35" t="s">
        <v>59</v>
      </c>
      <c r="E1821" s="40" t="s">
        <v>5</v>
      </c>
    </row>
    <row r="1822" spans="1:5" ht="191.25">
      <c r="A1822" t="s">
        <v>60</v>
      </c>
      <c r="E1822" s="39" t="s">
        <v>629</v>
      </c>
    </row>
    <row r="1823" spans="1:16" ht="12.75">
      <c r="A1823" t="s">
        <v>52</v>
      </c>
      <c s="34" t="s">
        <v>236</v>
      </c>
      <c s="34" t="s">
        <v>1267</v>
      </c>
      <c s="35" t="s">
        <v>5</v>
      </c>
      <c s="6" t="s">
        <v>1268</v>
      </c>
      <c s="36" t="s">
        <v>85</v>
      </c>
      <c s="37">
        <v>1</v>
      </c>
      <c s="36">
        <v>0</v>
      </c>
      <c s="36">
        <f>ROUND(G1823*H1823,6)</f>
      </c>
      <c r="L1823" s="38">
        <v>0</v>
      </c>
      <c s="32">
        <f>ROUND(ROUND(L1823,2)*ROUND(G1823,3),2)</f>
      </c>
      <c s="36" t="s">
        <v>350</v>
      </c>
      <c>
        <f>(M1823*21)/100</f>
      </c>
      <c t="s">
        <v>27</v>
      </c>
    </row>
    <row r="1824" spans="1:5" ht="12.75">
      <c r="A1824" s="35" t="s">
        <v>58</v>
      </c>
      <c r="E1824" s="39" t="s">
        <v>5</v>
      </c>
    </row>
    <row r="1825" spans="1:5" ht="12.75">
      <c r="A1825" s="35" t="s">
        <v>59</v>
      </c>
      <c r="E1825" s="40" t="s">
        <v>5</v>
      </c>
    </row>
    <row r="1826" spans="1:5" ht="102">
      <c r="A1826" t="s">
        <v>60</v>
      </c>
      <c r="E1826" s="39" t="s">
        <v>1269</v>
      </c>
    </row>
    <row r="1827" spans="1:16" ht="12.75">
      <c r="A1827" t="s">
        <v>52</v>
      </c>
      <c s="34" t="s">
        <v>240</v>
      </c>
      <c s="34" t="s">
        <v>1270</v>
      </c>
      <c s="35" t="s">
        <v>5</v>
      </c>
      <c s="6" t="s">
        <v>1271</v>
      </c>
      <c s="36" t="s">
        <v>85</v>
      </c>
      <c s="37">
        <v>1</v>
      </c>
      <c s="36">
        <v>0</v>
      </c>
      <c s="36">
        <f>ROUND(G1827*H1827,6)</f>
      </c>
      <c r="L1827" s="38">
        <v>0</v>
      </c>
      <c s="32">
        <f>ROUND(ROUND(L1827,2)*ROUND(G1827,3),2)</f>
      </c>
      <c s="36" t="s">
        <v>350</v>
      </c>
      <c>
        <f>(M1827*21)/100</f>
      </c>
      <c t="s">
        <v>27</v>
      </c>
    </row>
    <row r="1828" spans="1:5" ht="12.75">
      <c r="A1828" s="35" t="s">
        <v>58</v>
      </c>
      <c r="E1828" s="39" t="s">
        <v>5</v>
      </c>
    </row>
    <row r="1829" spans="1:5" ht="12.75">
      <c r="A1829" s="35" t="s">
        <v>59</v>
      </c>
      <c r="E1829" s="40" t="s">
        <v>5</v>
      </c>
    </row>
    <row r="1830" spans="1:5" ht="63.75">
      <c r="A1830" t="s">
        <v>60</v>
      </c>
      <c r="E1830" s="39" t="s">
        <v>1272</v>
      </c>
    </row>
    <row r="1831" spans="1:13" ht="12.75">
      <c r="A1831" t="s">
        <v>49</v>
      </c>
      <c r="C1831" s="31" t="s">
        <v>367</v>
      </c>
      <c r="E1831" s="33" t="s">
        <v>592</v>
      </c>
      <c r="J1831" s="32">
        <f>0</f>
      </c>
      <c s="32">
        <f>0</f>
      </c>
      <c s="32">
        <f>0+L1832+L1836+L1840</f>
      </c>
      <c s="32">
        <f>0+M1832+M1836+M1840</f>
      </c>
    </row>
    <row r="1832" spans="1:16" ht="25.5">
      <c r="A1832" t="s">
        <v>52</v>
      </c>
      <c s="34" t="s">
        <v>193</v>
      </c>
      <c s="34" t="s">
        <v>521</v>
      </c>
      <c s="35" t="s">
        <v>522</v>
      </c>
      <c s="6" t="s">
        <v>523</v>
      </c>
      <c s="36" t="s">
        <v>373</v>
      </c>
      <c s="37">
        <v>0.02</v>
      </c>
      <c s="36">
        <v>0</v>
      </c>
      <c s="36">
        <f>ROUND(G1832*H1832,6)</f>
      </c>
      <c r="L1832" s="38">
        <v>0</v>
      </c>
      <c s="32">
        <f>ROUND(ROUND(L1832,2)*ROUND(G1832,3),2)</f>
      </c>
      <c s="36" t="s">
        <v>350</v>
      </c>
      <c>
        <f>(M1832*21)/100</f>
      </c>
      <c t="s">
        <v>27</v>
      </c>
    </row>
    <row r="1833" spans="1:5" ht="12.75">
      <c r="A1833" s="35" t="s">
        <v>58</v>
      </c>
      <c r="E1833" s="39" t="s">
        <v>374</v>
      </c>
    </row>
    <row r="1834" spans="1:5" ht="12.75">
      <c r="A1834" s="35" t="s">
        <v>59</v>
      </c>
      <c r="E1834" s="40" t="s">
        <v>5</v>
      </c>
    </row>
    <row r="1835" spans="1:5" ht="165.75">
      <c r="A1835" t="s">
        <v>60</v>
      </c>
      <c r="E1835" s="39" t="s">
        <v>524</v>
      </c>
    </row>
    <row r="1836" spans="1:16" ht="38.25">
      <c r="A1836" t="s">
        <v>52</v>
      </c>
      <c s="34" t="s">
        <v>196</v>
      </c>
      <c s="34" t="s">
        <v>525</v>
      </c>
      <c s="35" t="s">
        <v>526</v>
      </c>
      <c s="6" t="s">
        <v>527</v>
      </c>
      <c s="36" t="s">
        <v>373</v>
      </c>
      <c s="37">
        <v>0.05</v>
      </c>
      <c s="36">
        <v>0</v>
      </c>
      <c s="36">
        <f>ROUND(G1836*H1836,6)</f>
      </c>
      <c r="L1836" s="38">
        <v>0</v>
      </c>
      <c s="32">
        <f>ROUND(ROUND(L1836,2)*ROUND(G1836,3),2)</f>
      </c>
      <c s="36" t="s">
        <v>350</v>
      </c>
      <c>
        <f>(M1836*21)/100</f>
      </c>
      <c t="s">
        <v>27</v>
      </c>
    </row>
    <row r="1837" spans="1:5" ht="25.5">
      <c r="A1837" s="35" t="s">
        <v>58</v>
      </c>
      <c r="E1837" s="39" t="s">
        <v>528</v>
      </c>
    </row>
    <row r="1838" spans="1:5" ht="12.75">
      <c r="A1838" s="35" t="s">
        <v>59</v>
      </c>
      <c r="E1838" s="40" t="s">
        <v>5</v>
      </c>
    </row>
    <row r="1839" spans="1:5" ht="165.75">
      <c r="A1839" t="s">
        <v>60</v>
      </c>
      <c r="E1839" s="39" t="s">
        <v>524</v>
      </c>
    </row>
    <row r="1840" spans="1:16" ht="25.5">
      <c r="A1840" t="s">
        <v>52</v>
      </c>
      <c s="34" t="s">
        <v>200</v>
      </c>
      <c s="34" t="s">
        <v>389</v>
      </c>
      <c s="35" t="s">
        <v>390</v>
      </c>
      <c s="6" t="s">
        <v>391</v>
      </c>
      <c s="36" t="s">
        <v>373</v>
      </c>
      <c s="37">
        <v>0.02</v>
      </c>
      <c s="36">
        <v>0</v>
      </c>
      <c s="36">
        <f>ROUND(G1840*H1840,6)</f>
      </c>
      <c r="L1840" s="38">
        <v>0</v>
      </c>
      <c s="32">
        <f>ROUND(ROUND(L1840,2)*ROUND(G1840,3),2)</f>
      </c>
      <c s="36" t="s">
        <v>350</v>
      </c>
      <c>
        <f>(M1840*21)/100</f>
      </c>
      <c t="s">
        <v>27</v>
      </c>
    </row>
    <row r="1841" spans="1:5" ht="12.75">
      <c r="A1841" s="35" t="s">
        <v>58</v>
      </c>
      <c r="E1841" s="39" t="s">
        <v>374</v>
      </c>
    </row>
    <row r="1842" spans="1:5" ht="12.75">
      <c r="A1842" s="35" t="s">
        <v>59</v>
      </c>
      <c r="E1842" s="40" t="s">
        <v>5</v>
      </c>
    </row>
    <row r="1843" spans="1:5" ht="165.75">
      <c r="A1843" t="s">
        <v>60</v>
      </c>
      <c r="E1843" s="39" t="s">
        <v>524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COUNTIFS(L8:L195,"=0",A8:A195,"P")+COUNTIFS(L8:L195,"",A8:A195,"P")+SUM(Q8:Q195)</f>
      </c>
    </row>
    <row r="8" spans="1:13" ht="12.75">
      <c r="A8" t="s">
        <v>44</v>
      </c>
      <c r="C8" s="28" t="s">
        <v>1275</v>
      </c>
      <c r="E8" s="30" t="s">
        <v>1274</v>
      </c>
      <c r="J8" s="29">
        <f>0+J9</f>
      </c>
      <c s="29">
        <f>0+K9</f>
      </c>
      <c s="29">
        <f>0+L9</f>
      </c>
      <c s="29">
        <f>0+M9</f>
      </c>
    </row>
    <row r="9" spans="1:13" ht="12.75">
      <c r="A9" t="s">
        <v>46</v>
      </c>
      <c r="C9" s="31" t="s">
        <v>1276</v>
      </c>
      <c r="E9" s="33" t="s">
        <v>1277</v>
      </c>
      <c r="J9" s="32">
        <f>0+J10+J27+J48+J105+J114+J127+J172+J177+J186</f>
      </c>
      <c s="32">
        <f>0+K10+K27+K48+K105+K114+K127+K172+K177+K186</f>
      </c>
      <c s="32">
        <f>0+L10+L27+L48+L105+L114+L127+L172+L177+L186</f>
      </c>
      <c s="32">
        <f>0+M10+M27+M48+M105+M114+M127+M172+M177+M186</f>
      </c>
    </row>
    <row r="10" spans="1:13" ht="12.75">
      <c r="A10" t="s">
        <v>49</v>
      </c>
      <c r="C10" s="31" t="s">
        <v>108</v>
      </c>
      <c r="E10" s="33" t="s">
        <v>1278</v>
      </c>
      <c r="J10" s="32">
        <f>0</f>
      </c>
      <c s="32">
        <f>0</f>
      </c>
      <c s="32">
        <f>0+L11+L15+L19+L23</f>
      </c>
      <c s="32">
        <f>0+M11+M15+M19+M23</f>
      </c>
    </row>
    <row r="11" spans="1:16" ht="25.5">
      <c r="A11" t="s">
        <v>52</v>
      </c>
      <c s="34" t="s">
        <v>53</v>
      </c>
      <c s="34" t="s">
        <v>111</v>
      </c>
      <c s="35" t="s">
        <v>5</v>
      </c>
      <c s="6" t="s">
        <v>112</v>
      </c>
      <c s="36" t="s">
        <v>85</v>
      </c>
      <c s="37">
        <v>10</v>
      </c>
      <c s="36">
        <v>0</v>
      </c>
      <c s="36">
        <f>ROUND(G11*H11,6)</f>
      </c>
      <c r="L11" s="38">
        <v>0</v>
      </c>
      <c s="32">
        <f>ROUND(ROUND(L11,2)*ROUND(G11,3),2)</f>
      </c>
      <c s="36" t="s">
        <v>350</v>
      </c>
      <c>
        <f>(M11*21)/100</f>
      </c>
      <c t="s">
        <v>27</v>
      </c>
    </row>
    <row r="12" spans="1:5" ht="12.75">
      <c r="A12" s="35" t="s">
        <v>58</v>
      </c>
      <c r="E12" s="39" t="s">
        <v>5</v>
      </c>
    </row>
    <row r="13" spans="1:5" ht="12.75">
      <c r="A13" s="35" t="s">
        <v>59</v>
      </c>
      <c r="E13" s="40" t="s">
        <v>1279</v>
      </c>
    </row>
    <row r="14" spans="1:5" ht="25.5">
      <c r="A14" t="s">
        <v>60</v>
      </c>
      <c r="E14" s="39" t="s">
        <v>1280</v>
      </c>
    </row>
    <row r="15" spans="1:16" ht="25.5">
      <c r="A15" t="s">
        <v>52</v>
      </c>
      <c s="34" t="s">
        <v>27</v>
      </c>
      <c s="34" t="s">
        <v>1281</v>
      </c>
      <c s="35" t="s">
        <v>5</v>
      </c>
      <c s="6" t="s">
        <v>1282</v>
      </c>
      <c s="36" t="s">
        <v>80</v>
      </c>
      <c s="37">
        <v>45</v>
      </c>
      <c s="36">
        <v>0</v>
      </c>
      <c s="36">
        <f>ROUND(G15*H15,6)</f>
      </c>
      <c r="L15" s="38">
        <v>0</v>
      </c>
      <c s="32">
        <f>ROUND(ROUND(L15,2)*ROUND(G15,3),2)</f>
      </c>
      <c s="36" t="s">
        <v>350</v>
      </c>
      <c>
        <f>(M15*21)/100</f>
      </c>
      <c t="s">
        <v>27</v>
      </c>
    </row>
    <row r="16" spans="1:5" ht="12.75">
      <c r="A16" s="35" t="s">
        <v>58</v>
      </c>
      <c r="E16" s="39" t="s">
        <v>5</v>
      </c>
    </row>
    <row r="17" spans="1:5" ht="12.75">
      <c r="A17" s="35" t="s">
        <v>59</v>
      </c>
      <c r="E17" s="40" t="s">
        <v>1279</v>
      </c>
    </row>
    <row r="18" spans="1:5" ht="38.25">
      <c r="A18" t="s">
        <v>60</v>
      </c>
      <c r="E18" s="39" t="s">
        <v>1283</v>
      </c>
    </row>
    <row r="19" spans="1:16" ht="25.5">
      <c r="A19" t="s">
        <v>52</v>
      </c>
      <c s="34" t="s">
        <v>26</v>
      </c>
      <c s="34" t="s">
        <v>1284</v>
      </c>
      <c s="35" t="s">
        <v>5</v>
      </c>
      <c s="6" t="s">
        <v>1285</v>
      </c>
      <c s="36" t="s">
        <v>85</v>
      </c>
      <c s="37">
        <v>28</v>
      </c>
      <c s="36">
        <v>0</v>
      </c>
      <c s="36">
        <f>ROUND(G19*H19,6)</f>
      </c>
      <c r="L19" s="38">
        <v>0</v>
      </c>
      <c s="32">
        <f>ROUND(ROUND(L19,2)*ROUND(G19,3),2)</f>
      </c>
      <c s="36" t="s">
        <v>350</v>
      </c>
      <c>
        <f>(M19*21)/100</f>
      </c>
      <c t="s">
        <v>27</v>
      </c>
    </row>
    <row r="20" spans="1:5" ht="12.75">
      <c r="A20" s="35" t="s">
        <v>58</v>
      </c>
      <c r="E20" s="39" t="s">
        <v>5</v>
      </c>
    </row>
    <row r="21" spans="1:5" ht="12.75">
      <c r="A21" s="35" t="s">
        <v>59</v>
      </c>
      <c r="E21" s="40" t="s">
        <v>1279</v>
      </c>
    </row>
    <row r="22" spans="1:5" ht="38.25">
      <c r="A22" t="s">
        <v>60</v>
      </c>
      <c r="E22" s="39" t="s">
        <v>142</v>
      </c>
    </row>
    <row r="23" spans="1:16" ht="25.5">
      <c r="A23" t="s">
        <v>52</v>
      </c>
      <c s="34" t="s">
        <v>70</v>
      </c>
      <c s="34" t="s">
        <v>1286</v>
      </c>
      <c s="35" t="s">
        <v>5</v>
      </c>
      <c s="6" t="s">
        <v>1287</v>
      </c>
      <c s="36" t="s">
        <v>85</v>
      </c>
      <c s="37">
        <v>28</v>
      </c>
      <c s="36">
        <v>0</v>
      </c>
      <c s="36">
        <f>ROUND(G23*H23,6)</f>
      </c>
      <c r="L23" s="38">
        <v>0</v>
      </c>
      <c s="32">
        <f>ROUND(ROUND(L23,2)*ROUND(G23,3),2)</f>
      </c>
      <c s="36" t="s">
        <v>350</v>
      </c>
      <c>
        <f>(M23*21)/100</f>
      </c>
      <c t="s">
        <v>27</v>
      </c>
    </row>
    <row r="24" spans="1:5" ht="12.75">
      <c r="A24" s="35" t="s">
        <v>58</v>
      </c>
      <c r="E24" s="39" t="s">
        <v>5</v>
      </c>
    </row>
    <row r="25" spans="1:5" ht="12.75">
      <c r="A25" s="35" t="s">
        <v>59</v>
      </c>
      <c r="E25" s="40" t="s">
        <v>1279</v>
      </c>
    </row>
    <row r="26" spans="1:5" ht="38.25">
      <c r="A26" t="s">
        <v>60</v>
      </c>
      <c r="E26" s="39" t="s">
        <v>437</v>
      </c>
    </row>
    <row r="27" spans="1:13" ht="12.75">
      <c r="A27" t="s">
        <v>49</v>
      </c>
      <c r="C27" s="31" t="s">
        <v>1288</v>
      </c>
      <c r="E27" s="33" t="s">
        <v>1289</v>
      </c>
      <c r="J27" s="32">
        <f>0</f>
      </c>
      <c s="32">
        <f>0</f>
      </c>
      <c s="32">
        <f>0+L28+L32+L36+L40+L44</f>
      </c>
      <c s="32">
        <f>0+M28+M32+M36+M40+M44</f>
      </c>
    </row>
    <row r="28" spans="1:16" ht="12.75">
      <c r="A28" t="s">
        <v>52</v>
      </c>
      <c s="34" t="s">
        <v>110</v>
      </c>
      <c s="34" t="s">
        <v>1290</v>
      </c>
      <c s="35" t="s">
        <v>5</v>
      </c>
      <c s="6" t="s">
        <v>1291</v>
      </c>
      <c s="36" t="s">
        <v>80</v>
      </c>
      <c s="37">
        <v>32</v>
      </c>
      <c s="36">
        <v>0</v>
      </c>
      <c s="36">
        <f>ROUND(G28*H28,6)</f>
      </c>
      <c r="L28" s="38">
        <v>0</v>
      </c>
      <c s="32">
        <f>ROUND(ROUND(L28,2)*ROUND(G28,3),2)</f>
      </c>
      <c s="36" t="s">
        <v>350</v>
      </c>
      <c>
        <f>(M28*21)/100</f>
      </c>
      <c t="s">
        <v>27</v>
      </c>
    </row>
    <row r="29" spans="1:5" ht="12.75">
      <c r="A29" s="35" t="s">
        <v>58</v>
      </c>
      <c r="E29" s="39" t="s">
        <v>5</v>
      </c>
    </row>
    <row r="30" spans="1:5" ht="12.75">
      <c r="A30" s="35" t="s">
        <v>59</v>
      </c>
      <c r="E30" s="40" t="s">
        <v>1279</v>
      </c>
    </row>
    <row r="31" spans="1:5" ht="38.25">
      <c r="A31" t="s">
        <v>60</v>
      </c>
      <c r="E31" s="39" t="s">
        <v>1292</v>
      </c>
    </row>
    <row r="32" spans="1:16" ht="12.75">
      <c r="A32" t="s">
        <v>52</v>
      </c>
      <c s="34" t="s">
        <v>115</v>
      </c>
      <c s="34" t="s">
        <v>1293</v>
      </c>
      <c s="35" t="s">
        <v>5</v>
      </c>
      <c s="6" t="s">
        <v>1294</v>
      </c>
      <c s="36" t="s">
        <v>85</v>
      </c>
      <c s="37">
        <v>1</v>
      </c>
      <c s="36">
        <v>0</v>
      </c>
      <c s="36">
        <f>ROUND(G32*H32,6)</f>
      </c>
      <c r="L32" s="38">
        <v>0</v>
      </c>
      <c s="32">
        <f>ROUND(ROUND(L32,2)*ROUND(G32,3),2)</f>
      </c>
      <c s="36" t="s">
        <v>350</v>
      </c>
      <c>
        <f>(M32*21)/100</f>
      </c>
      <c t="s">
        <v>27</v>
      </c>
    </row>
    <row r="33" spans="1:5" ht="12.75">
      <c r="A33" s="35" t="s">
        <v>58</v>
      </c>
      <c r="E33" s="39" t="s">
        <v>5</v>
      </c>
    </row>
    <row r="34" spans="1:5" ht="12.75">
      <c r="A34" s="35" t="s">
        <v>59</v>
      </c>
      <c r="E34" s="40" t="s">
        <v>1279</v>
      </c>
    </row>
    <row r="35" spans="1:5" ht="38.25">
      <c r="A35" t="s">
        <v>60</v>
      </c>
      <c r="E35" s="39" t="s">
        <v>1295</v>
      </c>
    </row>
    <row r="36" spans="1:16" ht="12.75">
      <c r="A36" t="s">
        <v>52</v>
      </c>
      <c s="34" t="s">
        <v>75</v>
      </c>
      <c s="34" t="s">
        <v>1296</v>
      </c>
      <c s="35" t="s">
        <v>5</v>
      </c>
      <c s="6" t="s">
        <v>1297</v>
      </c>
      <c s="36" t="s">
        <v>85</v>
      </c>
      <c s="37">
        <v>10</v>
      </c>
      <c s="36">
        <v>0</v>
      </c>
      <c s="36">
        <f>ROUND(G36*H36,6)</f>
      </c>
      <c r="L36" s="38">
        <v>0</v>
      </c>
      <c s="32">
        <f>ROUND(ROUND(L36,2)*ROUND(G36,3),2)</f>
      </c>
      <c s="36" t="s">
        <v>350</v>
      </c>
      <c>
        <f>(M36*21)/100</f>
      </c>
      <c t="s">
        <v>27</v>
      </c>
    </row>
    <row r="37" spans="1:5" ht="12.75">
      <c r="A37" s="35" t="s">
        <v>58</v>
      </c>
      <c r="E37" s="39" t="s">
        <v>5</v>
      </c>
    </row>
    <row r="38" spans="1:5" ht="12.75">
      <c r="A38" s="35" t="s">
        <v>59</v>
      </c>
      <c r="E38" s="40" t="s">
        <v>1279</v>
      </c>
    </row>
    <row r="39" spans="1:5" ht="38.25">
      <c r="A39" t="s">
        <v>60</v>
      </c>
      <c r="E39" s="39" t="s">
        <v>1298</v>
      </c>
    </row>
    <row r="40" spans="1:16" ht="12.75">
      <c r="A40" t="s">
        <v>52</v>
      </c>
      <c s="34" t="s">
        <v>122</v>
      </c>
      <c s="34" t="s">
        <v>1299</v>
      </c>
      <c s="35" t="s">
        <v>5</v>
      </c>
      <c s="6" t="s">
        <v>1300</v>
      </c>
      <c s="36" t="s">
        <v>85</v>
      </c>
      <c s="37">
        <v>12</v>
      </c>
      <c s="36">
        <v>0</v>
      </c>
      <c s="36">
        <f>ROUND(G40*H40,6)</f>
      </c>
      <c r="L40" s="38">
        <v>0</v>
      </c>
      <c s="32">
        <f>ROUND(ROUND(L40,2)*ROUND(G40,3),2)</f>
      </c>
      <c s="36" t="s">
        <v>350</v>
      </c>
      <c>
        <f>(M40*21)/100</f>
      </c>
      <c t="s">
        <v>27</v>
      </c>
    </row>
    <row r="41" spans="1:5" ht="12.75">
      <c r="A41" s="35" t="s">
        <v>58</v>
      </c>
      <c r="E41" s="39" t="s">
        <v>5</v>
      </c>
    </row>
    <row r="42" spans="1:5" ht="12.75">
      <c r="A42" s="35" t="s">
        <v>59</v>
      </c>
      <c r="E42" s="40" t="s">
        <v>1279</v>
      </c>
    </row>
    <row r="43" spans="1:5" ht="38.25">
      <c r="A43" t="s">
        <v>60</v>
      </c>
      <c r="E43" s="39" t="s">
        <v>1301</v>
      </c>
    </row>
    <row r="44" spans="1:16" ht="12.75">
      <c r="A44" t="s">
        <v>52</v>
      </c>
      <c s="34" t="s">
        <v>126</v>
      </c>
      <c s="34" t="s">
        <v>88</v>
      </c>
      <c s="35" t="s">
        <v>5</v>
      </c>
      <c s="6" t="s">
        <v>89</v>
      </c>
      <c s="36" t="s">
        <v>85</v>
      </c>
      <c s="37">
        <v>5</v>
      </c>
      <c s="36">
        <v>0</v>
      </c>
      <c s="36">
        <f>ROUND(G44*H44,6)</f>
      </c>
      <c r="L44" s="38">
        <v>0</v>
      </c>
      <c s="32">
        <f>ROUND(ROUND(L44,2)*ROUND(G44,3),2)</f>
      </c>
      <c s="36" t="s">
        <v>350</v>
      </c>
      <c>
        <f>(M44*21)/100</f>
      </c>
      <c t="s">
        <v>27</v>
      </c>
    </row>
    <row r="45" spans="1:5" ht="12.75">
      <c r="A45" s="35" t="s">
        <v>58</v>
      </c>
      <c r="E45" s="39" t="s">
        <v>5</v>
      </c>
    </row>
    <row r="46" spans="1:5" ht="12.75">
      <c r="A46" s="35" t="s">
        <v>59</v>
      </c>
      <c r="E46" s="40" t="s">
        <v>1279</v>
      </c>
    </row>
    <row r="47" spans="1:5" ht="51">
      <c r="A47" t="s">
        <v>60</v>
      </c>
      <c r="E47" s="39" t="s">
        <v>1302</v>
      </c>
    </row>
    <row r="48" spans="1:13" ht="12.75">
      <c r="A48" t="s">
        <v>49</v>
      </c>
      <c r="C48" s="31" t="s">
        <v>1303</v>
      </c>
      <c r="E48" s="33" t="s">
        <v>1304</v>
      </c>
      <c r="J48" s="32">
        <f>0</f>
      </c>
      <c s="32">
        <f>0</f>
      </c>
      <c s="32">
        <f>0+L49+L53+L57+L61+L65+L69+L73+L77+L81+L85+L89+L93+L97+L101</f>
      </c>
      <c s="32">
        <f>0+M49+M53+M57+M61+M65+M69+M73+M77+M81+M85+M89+M93+M97+M101</f>
      </c>
    </row>
    <row r="49" spans="1:16" ht="12.75">
      <c r="A49" t="s">
        <v>52</v>
      </c>
      <c s="34" t="s">
        <v>130</v>
      </c>
      <c s="34" t="s">
        <v>97</v>
      </c>
      <c s="35" t="s">
        <v>5</v>
      </c>
      <c s="6" t="s">
        <v>98</v>
      </c>
      <c s="36" t="s">
        <v>80</v>
      </c>
      <c s="37">
        <v>36</v>
      </c>
      <c s="36">
        <v>0</v>
      </c>
      <c s="36">
        <f>ROUND(G49*H49,6)</f>
      </c>
      <c r="L49" s="38">
        <v>0</v>
      </c>
      <c s="32">
        <f>ROUND(ROUND(L49,2)*ROUND(G49,3),2)</f>
      </c>
      <c s="36" t="s">
        <v>350</v>
      </c>
      <c>
        <f>(M49*21)/100</f>
      </c>
      <c t="s">
        <v>27</v>
      </c>
    </row>
    <row r="50" spans="1:5" ht="12.75">
      <c r="A50" s="35" t="s">
        <v>58</v>
      </c>
      <c r="E50" s="39" t="s">
        <v>5</v>
      </c>
    </row>
    <row r="51" spans="1:5" ht="12.75">
      <c r="A51" s="35" t="s">
        <v>59</v>
      </c>
      <c r="E51" s="40" t="s">
        <v>1279</v>
      </c>
    </row>
    <row r="52" spans="1:5" ht="38.25">
      <c r="A52" t="s">
        <v>60</v>
      </c>
      <c r="E52" s="39" t="s">
        <v>1305</v>
      </c>
    </row>
    <row r="53" spans="1:16" ht="12.75">
      <c r="A53" t="s">
        <v>52</v>
      </c>
      <c s="34" t="s">
        <v>134</v>
      </c>
      <c s="34" t="s">
        <v>1306</v>
      </c>
      <c s="35" t="s">
        <v>5</v>
      </c>
      <c s="6" t="s">
        <v>1307</v>
      </c>
      <c s="36" t="s">
        <v>80</v>
      </c>
      <c s="37">
        <v>25</v>
      </c>
      <c s="36">
        <v>0</v>
      </c>
      <c s="36">
        <f>ROUND(G53*H53,6)</f>
      </c>
      <c r="L53" s="38">
        <v>0</v>
      </c>
      <c s="32">
        <f>ROUND(ROUND(L53,2)*ROUND(G53,3),2)</f>
      </c>
      <c s="36" t="s">
        <v>350</v>
      </c>
      <c>
        <f>(M53*21)/100</f>
      </c>
      <c t="s">
        <v>27</v>
      </c>
    </row>
    <row r="54" spans="1:5" ht="12.75">
      <c r="A54" s="35" t="s">
        <v>58</v>
      </c>
      <c r="E54" s="39" t="s">
        <v>5</v>
      </c>
    </row>
    <row r="55" spans="1:5" ht="12.75">
      <c r="A55" s="35" t="s">
        <v>59</v>
      </c>
      <c r="E55" s="40" t="s">
        <v>1279</v>
      </c>
    </row>
    <row r="56" spans="1:5" ht="38.25">
      <c r="A56" t="s">
        <v>60</v>
      </c>
      <c r="E56" s="39" t="s">
        <v>1305</v>
      </c>
    </row>
    <row r="57" spans="1:16" ht="12.75">
      <c r="A57" t="s">
        <v>52</v>
      </c>
      <c s="34" t="s">
        <v>138</v>
      </c>
      <c s="34" t="s">
        <v>1308</v>
      </c>
      <c s="35" t="s">
        <v>5</v>
      </c>
      <c s="6" t="s">
        <v>1309</v>
      </c>
      <c s="36" t="s">
        <v>80</v>
      </c>
      <c s="37">
        <v>5</v>
      </c>
      <c s="36">
        <v>0</v>
      </c>
      <c s="36">
        <f>ROUND(G57*H57,6)</f>
      </c>
      <c r="L57" s="38">
        <v>0</v>
      </c>
      <c s="32">
        <f>ROUND(ROUND(L57,2)*ROUND(G57,3),2)</f>
      </c>
      <c s="36" t="s">
        <v>350</v>
      </c>
      <c>
        <f>(M57*21)/100</f>
      </c>
      <c t="s">
        <v>27</v>
      </c>
    </row>
    <row r="58" spans="1:5" ht="12.75">
      <c r="A58" s="35" t="s">
        <v>58</v>
      </c>
      <c r="E58" s="39" t="s">
        <v>5</v>
      </c>
    </row>
    <row r="59" spans="1:5" ht="12.75">
      <c r="A59" s="35" t="s">
        <v>59</v>
      </c>
      <c r="E59" s="40" t="s">
        <v>1279</v>
      </c>
    </row>
    <row r="60" spans="1:5" ht="38.25">
      <c r="A60" t="s">
        <v>60</v>
      </c>
      <c r="E60" s="39" t="s">
        <v>1305</v>
      </c>
    </row>
    <row r="61" spans="1:16" ht="12.75">
      <c r="A61" t="s">
        <v>52</v>
      </c>
      <c s="34" t="s">
        <v>143</v>
      </c>
      <c s="34" t="s">
        <v>1310</v>
      </c>
      <c s="35" t="s">
        <v>5</v>
      </c>
      <c s="6" t="s">
        <v>1311</v>
      </c>
      <c s="36" t="s">
        <v>80</v>
      </c>
      <c s="37">
        <v>20</v>
      </c>
      <c s="36">
        <v>0</v>
      </c>
      <c s="36">
        <f>ROUND(G61*H61,6)</f>
      </c>
      <c r="L61" s="38">
        <v>0</v>
      </c>
      <c s="32">
        <f>ROUND(ROUND(L61,2)*ROUND(G61,3),2)</f>
      </c>
      <c s="36" t="s">
        <v>350</v>
      </c>
      <c>
        <f>(M61*21)/100</f>
      </c>
      <c t="s">
        <v>27</v>
      </c>
    </row>
    <row r="62" spans="1:5" ht="12.75">
      <c r="A62" s="35" t="s">
        <v>58</v>
      </c>
      <c r="E62" s="39" t="s">
        <v>5</v>
      </c>
    </row>
    <row r="63" spans="1:5" ht="12.75">
      <c r="A63" s="35" t="s">
        <v>59</v>
      </c>
      <c r="E63" s="40" t="s">
        <v>1279</v>
      </c>
    </row>
    <row r="64" spans="1:5" ht="38.25">
      <c r="A64" t="s">
        <v>60</v>
      </c>
      <c r="E64" s="39" t="s">
        <v>1305</v>
      </c>
    </row>
    <row r="65" spans="1:16" ht="12.75">
      <c r="A65" t="s">
        <v>52</v>
      </c>
      <c s="34" t="s">
        <v>147</v>
      </c>
      <c s="34" t="s">
        <v>1312</v>
      </c>
      <c s="35" t="s">
        <v>5</v>
      </c>
      <c s="6" t="s">
        <v>1313</v>
      </c>
      <c s="36" t="s">
        <v>80</v>
      </c>
      <c s="37">
        <v>17</v>
      </c>
      <c s="36">
        <v>0</v>
      </c>
      <c s="36">
        <f>ROUND(G65*H65,6)</f>
      </c>
      <c r="L65" s="38">
        <v>0</v>
      </c>
      <c s="32">
        <f>ROUND(ROUND(L65,2)*ROUND(G65,3),2)</f>
      </c>
      <c s="36" t="s">
        <v>350</v>
      </c>
      <c>
        <f>(M65*21)/100</f>
      </c>
      <c t="s">
        <v>27</v>
      </c>
    </row>
    <row r="66" spans="1:5" ht="12.75">
      <c r="A66" s="35" t="s">
        <v>58</v>
      </c>
      <c r="E66" s="39" t="s">
        <v>5</v>
      </c>
    </row>
    <row r="67" spans="1:5" ht="12.75">
      <c r="A67" s="35" t="s">
        <v>59</v>
      </c>
      <c r="E67" s="40" t="s">
        <v>1279</v>
      </c>
    </row>
    <row r="68" spans="1:5" ht="38.25">
      <c r="A68" t="s">
        <v>60</v>
      </c>
      <c r="E68" s="39" t="s">
        <v>1305</v>
      </c>
    </row>
    <row r="69" spans="1:16" ht="12.75">
      <c r="A69" t="s">
        <v>52</v>
      </c>
      <c s="34" t="s">
        <v>151</v>
      </c>
      <c s="34" t="s">
        <v>1314</v>
      </c>
      <c s="35" t="s">
        <v>5</v>
      </c>
      <c s="6" t="s">
        <v>1315</v>
      </c>
      <c s="36" t="s">
        <v>80</v>
      </c>
      <c s="37">
        <v>7</v>
      </c>
      <c s="36">
        <v>0</v>
      </c>
      <c s="36">
        <f>ROUND(G69*H69,6)</f>
      </c>
      <c r="L69" s="38">
        <v>0</v>
      </c>
      <c s="32">
        <f>ROUND(ROUND(L69,2)*ROUND(G69,3),2)</f>
      </c>
      <c s="36" t="s">
        <v>350</v>
      </c>
      <c>
        <f>(M69*21)/100</f>
      </c>
      <c t="s">
        <v>27</v>
      </c>
    </row>
    <row r="70" spans="1:5" ht="12.75">
      <c r="A70" s="35" t="s">
        <v>58</v>
      </c>
      <c r="E70" s="39" t="s">
        <v>5</v>
      </c>
    </row>
    <row r="71" spans="1:5" ht="12.75">
      <c r="A71" s="35" t="s">
        <v>59</v>
      </c>
      <c r="E71" s="40" t="s">
        <v>1279</v>
      </c>
    </row>
    <row r="72" spans="1:5" ht="38.25">
      <c r="A72" t="s">
        <v>60</v>
      </c>
      <c r="E72" s="39" t="s">
        <v>1316</v>
      </c>
    </row>
    <row r="73" spans="1:16" ht="12.75">
      <c r="A73" t="s">
        <v>52</v>
      </c>
      <c s="34" t="s">
        <v>155</v>
      </c>
      <c s="34" t="s">
        <v>1317</v>
      </c>
      <c s="35" t="s">
        <v>5</v>
      </c>
      <c s="6" t="s">
        <v>1318</v>
      </c>
      <c s="36" t="s">
        <v>80</v>
      </c>
      <c s="37">
        <v>50</v>
      </c>
      <c s="36">
        <v>0</v>
      </c>
      <c s="36">
        <f>ROUND(G73*H73,6)</f>
      </c>
      <c r="L73" s="38">
        <v>0</v>
      </c>
      <c s="32">
        <f>ROUND(ROUND(L73,2)*ROUND(G73,3),2)</f>
      </c>
      <c s="36" t="s">
        <v>350</v>
      </c>
      <c>
        <f>(M73*21)/100</f>
      </c>
      <c t="s">
        <v>27</v>
      </c>
    </row>
    <row r="74" spans="1:5" ht="12.75">
      <c r="A74" s="35" t="s">
        <v>58</v>
      </c>
      <c r="E74" s="39" t="s">
        <v>5</v>
      </c>
    </row>
    <row r="75" spans="1:5" ht="12.75">
      <c r="A75" s="35" t="s">
        <v>59</v>
      </c>
      <c r="E75" s="40" t="s">
        <v>1279</v>
      </c>
    </row>
    <row r="76" spans="1:5" ht="38.25">
      <c r="A76" t="s">
        <v>60</v>
      </c>
      <c r="E76" s="39" t="s">
        <v>1316</v>
      </c>
    </row>
    <row r="77" spans="1:16" ht="25.5">
      <c r="A77" t="s">
        <v>52</v>
      </c>
      <c s="34" t="s">
        <v>77</v>
      </c>
      <c s="34" t="s">
        <v>1132</v>
      </c>
      <c s="35" t="s">
        <v>5</v>
      </c>
      <c s="6" t="s">
        <v>1133</v>
      </c>
      <c s="36" t="s">
        <v>85</v>
      </c>
      <c s="37">
        <v>8</v>
      </c>
      <c s="36">
        <v>0</v>
      </c>
      <c s="36">
        <f>ROUND(G77*H77,6)</f>
      </c>
      <c r="L77" s="38">
        <v>0</v>
      </c>
      <c s="32">
        <f>ROUND(ROUND(L77,2)*ROUND(G77,3),2)</f>
      </c>
      <c s="36" t="s">
        <v>350</v>
      </c>
      <c>
        <f>(M77*21)/100</f>
      </c>
      <c t="s">
        <v>27</v>
      </c>
    </row>
    <row r="78" spans="1:5" ht="12.75">
      <c r="A78" s="35" t="s">
        <v>58</v>
      </c>
      <c r="E78" s="39" t="s">
        <v>5</v>
      </c>
    </row>
    <row r="79" spans="1:5" ht="12.75">
      <c r="A79" s="35" t="s">
        <v>59</v>
      </c>
      <c r="E79" s="40" t="s">
        <v>1279</v>
      </c>
    </row>
    <row r="80" spans="1:5" ht="38.25">
      <c r="A80" t="s">
        <v>60</v>
      </c>
      <c r="E80" s="39" t="s">
        <v>1319</v>
      </c>
    </row>
    <row r="81" spans="1:16" ht="25.5">
      <c r="A81" t="s">
        <v>52</v>
      </c>
      <c s="34" t="s">
        <v>82</v>
      </c>
      <c s="34" t="s">
        <v>1320</v>
      </c>
      <c s="35" t="s">
        <v>5</v>
      </c>
      <c s="6" t="s">
        <v>1321</v>
      </c>
      <c s="36" t="s">
        <v>85</v>
      </c>
      <c s="37">
        <v>2</v>
      </c>
      <c s="36">
        <v>0</v>
      </c>
      <c s="36">
        <f>ROUND(G81*H81,6)</f>
      </c>
      <c r="L81" s="38">
        <v>0</v>
      </c>
      <c s="32">
        <f>ROUND(ROUND(L81,2)*ROUND(G81,3),2)</f>
      </c>
      <c s="36" t="s">
        <v>350</v>
      </c>
      <c>
        <f>(M81*21)/100</f>
      </c>
      <c t="s">
        <v>27</v>
      </c>
    </row>
    <row r="82" spans="1:5" ht="12.75">
      <c r="A82" s="35" t="s">
        <v>58</v>
      </c>
      <c r="E82" s="39" t="s">
        <v>5</v>
      </c>
    </row>
    <row r="83" spans="1:5" ht="12.75">
      <c r="A83" s="35" t="s">
        <v>59</v>
      </c>
      <c r="E83" s="40" t="s">
        <v>1279</v>
      </c>
    </row>
    <row r="84" spans="1:5" ht="38.25">
      <c r="A84" t="s">
        <v>60</v>
      </c>
      <c r="E84" s="39" t="s">
        <v>1319</v>
      </c>
    </row>
    <row r="85" spans="1:16" ht="25.5">
      <c r="A85" t="s">
        <v>52</v>
      </c>
      <c s="34" t="s">
        <v>87</v>
      </c>
      <c s="34" t="s">
        <v>1322</v>
      </c>
      <c s="35" t="s">
        <v>5</v>
      </c>
      <c s="6" t="s">
        <v>1323</v>
      </c>
      <c s="36" t="s">
        <v>85</v>
      </c>
      <c s="37">
        <v>4</v>
      </c>
      <c s="36">
        <v>0</v>
      </c>
      <c s="36">
        <f>ROUND(G85*H85,6)</f>
      </c>
      <c r="L85" s="38">
        <v>0</v>
      </c>
      <c s="32">
        <f>ROUND(ROUND(L85,2)*ROUND(G85,3),2)</f>
      </c>
      <c s="36" t="s">
        <v>350</v>
      </c>
      <c>
        <f>(M85*21)/100</f>
      </c>
      <c t="s">
        <v>27</v>
      </c>
    </row>
    <row r="86" spans="1:5" ht="12.75">
      <c r="A86" s="35" t="s">
        <v>58</v>
      </c>
      <c r="E86" s="39" t="s">
        <v>5</v>
      </c>
    </row>
    <row r="87" spans="1:5" ht="12.75">
      <c r="A87" s="35" t="s">
        <v>59</v>
      </c>
      <c r="E87" s="40" t="s">
        <v>1279</v>
      </c>
    </row>
    <row r="88" spans="1:5" ht="38.25">
      <c r="A88" t="s">
        <v>60</v>
      </c>
      <c r="E88" s="39" t="s">
        <v>1319</v>
      </c>
    </row>
    <row r="89" spans="1:16" ht="25.5">
      <c r="A89" t="s">
        <v>52</v>
      </c>
      <c s="34" t="s">
        <v>91</v>
      </c>
      <c s="34" t="s">
        <v>1324</v>
      </c>
      <c s="35" t="s">
        <v>5</v>
      </c>
      <c s="6" t="s">
        <v>1325</v>
      </c>
      <c s="36" t="s">
        <v>85</v>
      </c>
      <c s="37">
        <v>4</v>
      </c>
      <c s="36">
        <v>0</v>
      </c>
      <c s="36">
        <f>ROUND(G89*H89,6)</f>
      </c>
      <c r="L89" s="38">
        <v>0</v>
      </c>
      <c s="32">
        <f>ROUND(ROUND(L89,2)*ROUND(G89,3),2)</f>
      </c>
      <c s="36" t="s">
        <v>350</v>
      </c>
      <c>
        <f>(M89*21)/100</f>
      </c>
      <c t="s">
        <v>27</v>
      </c>
    </row>
    <row r="90" spans="1:5" ht="12.75">
      <c r="A90" s="35" t="s">
        <v>58</v>
      </c>
      <c r="E90" s="39" t="s">
        <v>5</v>
      </c>
    </row>
    <row r="91" spans="1:5" ht="12.75">
      <c r="A91" s="35" t="s">
        <v>59</v>
      </c>
      <c r="E91" s="40" t="s">
        <v>1279</v>
      </c>
    </row>
    <row r="92" spans="1:5" ht="38.25">
      <c r="A92" t="s">
        <v>60</v>
      </c>
      <c r="E92" s="39" t="s">
        <v>1319</v>
      </c>
    </row>
    <row r="93" spans="1:16" ht="25.5">
      <c r="A93" t="s">
        <v>52</v>
      </c>
      <c s="34" t="s">
        <v>96</v>
      </c>
      <c s="34" t="s">
        <v>1134</v>
      </c>
      <c s="35" t="s">
        <v>5</v>
      </c>
      <c s="6" t="s">
        <v>1135</v>
      </c>
      <c s="36" t="s">
        <v>85</v>
      </c>
      <c s="37">
        <v>2</v>
      </c>
      <c s="36">
        <v>0</v>
      </c>
      <c s="36">
        <f>ROUND(G93*H93,6)</f>
      </c>
      <c r="L93" s="38">
        <v>0</v>
      </c>
      <c s="32">
        <f>ROUND(ROUND(L93,2)*ROUND(G93,3),2)</f>
      </c>
      <c s="36" t="s">
        <v>350</v>
      </c>
      <c>
        <f>(M93*21)/100</f>
      </c>
      <c t="s">
        <v>27</v>
      </c>
    </row>
    <row r="94" spans="1:5" ht="12.75">
      <c r="A94" s="35" t="s">
        <v>58</v>
      </c>
      <c r="E94" s="39" t="s">
        <v>5</v>
      </c>
    </row>
    <row r="95" spans="1:5" ht="12.75">
      <c r="A95" s="35" t="s">
        <v>59</v>
      </c>
      <c r="E95" s="40" t="s">
        <v>1279</v>
      </c>
    </row>
    <row r="96" spans="1:5" ht="38.25">
      <c r="A96" t="s">
        <v>60</v>
      </c>
      <c r="E96" s="39" t="s">
        <v>1319</v>
      </c>
    </row>
    <row r="97" spans="1:16" ht="25.5">
      <c r="A97" t="s">
        <v>52</v>
      </c>
      <c s="34" t="s">
        <v>181</v>
      </c>
      <c s="34" t="s">
        <v>1326</v>
      </c>
      <c s="35" t="s">
        <v>5</v>
      </c>
      <c s="6" t="s">
        <v>1327</v>
      </c>
      <c s="36" t="s">
        <v>85</v>
      </c>
      <c s="37">
        <v>4</v>
      </c>
      <c s="36">
        <v>0</v>
      </c>
      <c s="36">
        <f>ROUND(G97*H97,6)</f>
      </c>
      <c r="L97" s="38">
        <v>0</v>
      </c>
      <c s="32">
        <f>ROUND(ROUND(L97,2)*ROUND(G97,3),2)</f>
      </c>
      <c s="36" t="s">
        <v>350</v>
      </c>
      <c>
        <f>(M97*21)/100</f>
      </c>
      <c t="s">
        <v>27</v>
      </c>
    </row>
    <row r="98" spans="1:5" ht="12.75">
      <c r="A98" s="35" t="s">
        <v>58</v>
      </c>
      <c r="E98" s="39" t="s">
        <v>5</v>
      </c>
    </row>
    <row r="99" spans="1:5" ht="12.75">
      <c r="A99" s="35" t="s">
        <v>59</v>
      </c>
      <c r="E99" s="40" t="s">
        <v>1279</v>
      </c>
    </row>
    <row r="100" spans="1:5" ht="38.25">
      <c r="A100" t="s">
        <v>60</v>
      </c>
      <c r="E100" s="39" t="s">
        <v>1319</v>
      </c>
    </row>
    <row r="101" spans="1:16" ht="12.75">
      <c r="A101" t="s">
        <v>52</v>
      </c>
      <c s="34" t="s">
        <v>186</v>
      </c>
      <c s="34" t="s">
        <v>1328</v>
      </c>
      <c s="35" t="s">
        <v>5</v>
      </c>
      <c s="6" t="s">
        <v>1329</v>
      </c>
      <c s="36" t="s">
        <v>80</v>
      </c>
      <c s="37">
        <v>48</v>
      </c>
      <c s="36">
        <v>0</v>
      </c>
      <c s="36">
        <f>ROUND(G101*H101,6)</f>
      </c>
      <c r="L101" s="38">
        <v>0</v>
      </c>
      <c s="32">
        <f>ROUND(ROUND(L101,2)*ROUND(G101,3),2)</f>
      </c>
      <c s="36" t="s">
        <v>350</v>
      </c>
      <c>
        <f>(M101*21)/100</f>
      </c>
      <c t="s">
        <v>27</v>
      </c>
    </row>
    <row r="102" spans="1:5" ht="12.75">
      <c r="A102" s="35" t="s">
        <v>58</v>
      </c>
      <c r="E102" s="39" t="s">
        <v>5</v>
      </c>
    </row>
    <row r="103" spans="1:5" ht="12.75">
      <c r="A103" s="35" t="s">
        <v>59</v>
      </c>
      <c r="E103" s="40" t="s">
        <v>1279</v>
      </c>
    </row>
    <row r="104" spans="1:5" ht="25.5">
      <c r="A104" t="s">
        <v>60</v>
      </c>
      <c r="E104" s="39" t="s">
        <v>1330</v>
      </c>
    </row>
    <row r="105" spans="1:13" ht="12.75">
      <c r="A105" t="s">
        <v>49</v>
      </c>
      <c r="C105" s="31" t="s">
        <v>1331</v>
      </c>
      <c r="E105" s="33" t="s">
        <v>1332</v>
      </c>
      <c r="J105" s="32">
        <f>0</f>
      </c>
      <c s="32">
        <f>0</f>
      </c>
      <c s="32">
        <f>0+L106+L110</f>
      </c>
      <c s="32">
        <f>0+M106+M110</f>
      </c>
    </row>
    <row r="106" spans="1:16" ht="25.5">
      <c r="A106" t="s">
        <v>52</v>
      </c>
      <c s="34" t="s">
        <v>189</v>
      </c>
      <c s="34" t="s">
        <v>1333</v>
      </c>
      <c s="35" t="s">
        <v>5</v>
      </c>
      <c s="6" t="s">
        <v>1334</v>
      </c>
      <c s="36" t="s">
        <v>85</v>
      </c>
      <c s="37">
        <v>1</v>
      </c>
      <c s="36">
        <v>0</v>
      </c>
      <c s="36">
        <f>ROUND(G106*H106,6)</f>
      </c>
      <c r="L106" s="38">
        <v>0</v>
      </c>
      <c s="32">
        <f>ROUND(ROUND(L106,2)*ROUND(G106,3),2)</f>
      </c>
      <c s="36" t="s">
        <v>350</v>
      </c>
      <c>
        <f>(M106*21)/100</f>
      </c>
      <c t="s">
        <v>27</v>
      </c>
    </row>
    <row r="107" spans="1:5" ht="12.75">
      <c r="A107" s="35" t="s">
        <v>58</v>
      </c>
      <c r="E107" s="39" t="s">
        <v>5</v>
      </c>
    </row>
    <row r="108" spans="1:5" ht="12.75">
      <c r="A108" s="35" t="s">
        <v>59</v>
      </c>
      <c r="E108" s="40" t="s">
        <v>1279</v>
      </c>
    </row>
    <row r="109" spans="1:5" ht="51">
      <c r="A109" t="s">
        <v>60</v>
      </c>
      <c r="E109" s="39" t="s">
        <v>1335</v>
      </c>
    </row>
    <row r="110" spans="1:16" ht="25.5">
      <c r="A110" t="s">
        <v>52</v>
      </c>
      <c s="34" t="s">
        <v>193</v>
      </c>
      <c s="34" t="s">
        <v>1336</v>
      </c>
      <c s="35" t="s">
        <v>5</v>
      </c>
      <c s="6" t="s">
        <v>1337</v>
      </c>
      <c s="36" t="s">
        <v>85</v>
      </c>
      <c s="37">
        <v>1</v>
      </c>
      <c s="36">
        <v>0</v>
      </c>
      <c s="36">
        <f>ROUND(G110*H110,6)</f>
      </c>
      <c r="L110" s="38">
        <v>0</v>
      </c>
      <c s="32">
        <f>ROUND(ROUND(L110,2)*ROUND(G110,3),2)</f>
      </c>
      <c s="36" t="s">
        <v>350</v>
      </c>
      <c>
        <f>(M110*21)/100</f>
      </c>
      <c t="s">
        <v>27</v>
      </c>
    </row>
    <row r="111" spans="1:5" ht="12.75">
      <c r="A111" s="35" t="s">
        <v>58</v>
      </c>
      <c r="E111" s="39" t="s">
        <v>5</v>
      </c>
    </row>
    <row r="112" spans="1:5" ht="12.75">
      <c r="A112" s="35" t="s">
        <v>59</v>
      </c>
      <c r="E112" s="40" t="s">
        <v>1279</v>
      </c>
    </row>
    <row r="113" spans="1:5" ht="51">
      <c r="A113" t="s">
        <v>60</v>
      </c>
      <c r="E113" s="39" t="s">
        <v>1335</v>
      </c>
    </row>
    <row r="114" spans="1:13" ht="12.75">
      <c r="A114" t="s">
        <v>49</v>
      </c>
      <c r="C114" s="31" t="s">
        <v>1338</v>
      </c>
      <c r="E114" s="33" t="s">
        <v>1339</v>
      </c>
      <c r="J114" s="32">
        <f>0</f>
      </c>
      <c s="32">
        <f>0</f>
      </c>
      <c s="32">
        <f>0+L115+L119+L123</f>
      </c>
      <c s="32">
        <f>0+M115+M119+M123</f>
      </c>
    </row>
    <row r="115" spans="1:16" ht="12.75">
      <c r="A115" t="s">
        <v>52</v>
      </c>
      <c s="34" t="s">
        <v>259</v>
      </c>
      <c s="34" t="s">
        <v>1340</v>
      </c>
      <c s="35" t="s">
        <v>5</v>
      </c>
      <c s="6" t="s">
        <v>1341</v>
      </c>
      <c s="36" t="s">
        <v>85</v>
      </c>
      <c s="37">
        <v>1</v>
      </c>
      <c s="36">
        <v>0</v>
      </c>
      <c s="36">
        <f>ROUND(G115*H115,6)</f>
      </c>
      <c r="L115" s="38">
        <v>0</v>
      </c>
      <c s="32">
        <f>ROUND(ROUND(L115,2)*ROUND(G115,3),2)</f>
      </c>
      <c s="36" t="s">
        <v>350</v>
      </c>
      <c>
        <f>(M115*21)/100</f>
      </c>
      <c t="s">
        <v>27</v>
      </c>
    </row>
    <row r="116" spans="1:5" ht="12.75">
      <c r="A116" s="35" t="s">
        <v>58</v>
      </c>
      <c r="E116" s="39" t="s">
        <v>5</v>
      </c>
    </row>
    <row r="117" spans="1:5" ht="12.75">
      <c r="A117" s="35" t="s">
        <v>59</v>
      </c>
      <c r="E117" s="40" t="s">
        <v>1279</v>
      </c>
    </row>
    <row r="118" spans="1:5" ht="127.5">
      <c r="A118" t="s">
        <v>60</v>
      </c>
      <c r="E118" s="39" t="s">
        <v>1342</v>
      </c>
    </row>
    <row r="119" spans="1:16" ht="12.75">
      <c r="A119" t="s">
        <v>52</v>
      </c>
      <c s="34" t="s">
        <v>263</v>
      </c>
      <c s="34" t="s">
        <v>1343</v>
      </c>
      <c s="35" t="s">
        <v>5</v>
      </c>
      <c s="6" t="s">
        <v>1344</v>
      </c>
      <c s="36" t="s">
        <v>85</v>
      </c>
      <c s="37">
        <v>1</v>
      </c>
      <c s="36">
        <v>0</v>
      </c>
      <c s="36">
        <f>ROUND(G119*H119,6)</f>
      </c>
      <c r="L119" s="38">
        <v>0</v>
      </c>
      <c s="32">
        <f>ROUND(ROUND(L119,2)*ROUND(G119,3),2)</f>
      </c>
      <c s="36" t="s">
        <v>350</v>
      </c>
      <c>
        <f>(M119*21)/100</f>
      </c>
      <c t="s">
        <v>27</v>
      </c>
    </row>
    <row r="120" spans="1:5" ht="12.75">
      <c r="A120" s="35" t="s">
        <v>58</v>
      </c>
      <c r="E120" s="39" t="s">
        <v>5</v>
      </c>
    </row>
    <row r="121" spans="1:5" ht="12.75">
      <c r="A121" s="35" t="s">
        <v>59</v>
      </c>
      <c r="E121" s="40" t="s">
        <v>1279</v>
      </c>
    </row>
    <row r="122" spans="1:5" ht="127.5">
      <c r="A122" t="s">
        <v>60</v>
      </c>
      <c r="E122" s="39" t="s">
        <v>1342</v>
      </c>
    </row>
    <row r="123" spans="1:16" ht="12.75">
      <c r="A123" t="s">
        <v>52</v>
      </c>
      <c s="34" t="s">
        <v>267</v>
      </c>
      <c s="34" t="s">
        <v>1345</v>
      </c>
      <c s="35" t="s">
        <v>5</v>
      </c>
      <c s="6" t="s">
        <v>1346</v>
      </c>
      <c s="36" t="s">
        <v>85</v>
      </c>
      <c s="37">
        <v>1</v>
      </c>
      <c s="36">
        <v>0</v>
      </c>
      <c s="36">
        <f>ROUND(G123*H123,6)</f>
      </c>
      <c r="L123" s="38">
        <v>0</v>
      </c>
      <c s="32">
        <f>ROUND(ROUND(L123,2)*ROUND(G123,3),2)</f>
      </c>
      <c s="36" t="s">
        <v>350</v>
      </c>
      <c>
        <f>(M123*21)/100</f>
      </c>
      <c t="s">
        <v>27</v>
      </c>
    </row>
    <row r="124" spans="1:5" ht="12.75">
      <c r="A124" s="35" t="s">
        <v>58</v>
      </c>
      <c r="E124" s="39" t="s">
        <v>5</v>
      </c>
    </row>
    <row r="125" spans="1:5" ht="12.75">
      <c r="A125" s="35" t="s">
        <v>59</v>
      </c>
      <c r="E125" s="40" t="s">
        <v>1279</v>
      </c>
    </row>
    <row r="126" spans="1:5" ht="127.5">
      <c r="A126" t="s">
        <v>60</v>
      </c>
      <c r="E126" s="39" t="s">
        <v>1342</v>
      </c>
    </row>
    <row r="127" spans="1:13" ht="12.75">
      <c r="A127" t="s">
        <v>49</v>
      </c>
      <c r="C127" s="31" t="s">
        <v>1347</v>
      </c>
      <c r="E127" s="33" t="s">
        <v>1348</v>
      </c>
      <c r="J127" s="32">
        <f>0</f>
      </c>
      <c s="32">
        <f>0</f>
      </c>
      <c s="32">
        <f>0+L128+L132+L136+L140+L144+L148+L152+L156+L160+L164+L168</f>
      </c>
      <c s="32">
        <f>0+M128+M132+M136+M140+M144+M148+M152+M156+M160+M164+M168</f>
      </c>
    </row>
    <row r="128" spans="1:16" ht="12.75">
      <c r="A128" t="s">
        <v>52</v>
      </c>
      <c s="34" t="s">
        <v>196</v>
      </c>
      <c s="34" t="s">
        <v>1349</v>
      </c>
      <c s="35" t="s">
        <v>5</v>
      </c>
      <c s="6" t="s">
        <v>1350</v>
      </c>
      <c s="36" t="s">
        <v>85</v>
      </c>
      <c s="37">
        <v>9</v>
      </c>
      <c s="36">
        <v>0</v>
      </c>
      <c s="36">
        <f>ROUND(G128*H128,6)</f>
      </c>
      <c r="L128" s="38">
        <v>0</v>
      </c>
      <c s="32">
        <f>ROUND(ROUND(L128,2)*ROUND(G128,3),2)</f>
      </c>
      <c s="36" t="s">
        <v>350</v>
      </c>
      <c>
        <f>(M128*21)/100</f>
      </c>
      <c t="s">
        <v>27</v>
      </c>
    </row>
    <row r="129" spans="1:5" ht="12.75">
      <c r="A129" s="35" t="s">
        <v>58</v>
      </c>
      <c r="E129" s="39" t="s">
        <v>5</v>
      </c>
    </row>
    <row r="130" spans="1:5" ht="12.75">
      <c r="A130" s="35" t="s">
        <v>59</v>
      </c>
      <c r="E130" s="40" t="s">
        <v>1279</v>
      </c>
    </row>
    <row r="131" spans="1:5" ht="51">
      <c r="A131" t="s">
        <v>60</v>
      </c>
      <c r="E131" s="39" t="s">
        <v>1351</v>
      </c>
    </row>
    <row r="132" spans="1:16" ht="25.5">
      <c r="A132" t="s">
        <v>52</v>
      </c>
      <c s="34" t="s">
        <v>200</v>
      </c>
      <c s="34" t="s">
        <v>1352</v>
      </c>
      <c s="35" t="s">
        <v>5</v>
      </c>
      <c s="6" t="s">
        <v>1353</v>
      </c>
      <c s="36" t="s">
        <v>85</v>
      </c>
      <c s="37">
        <v>1</v>
      </c>
      <c s="36">
        <v>0</v>
      </c>
      <c s="36">
        <f>ROUND(G132*H132,6)</f>
      </c>
      <c r="L132" s="38">
        <v>0</v>
      </c>
      <c s="32">
        <f>ROUND(ROUND(L132,2)*ROUND(G132,3),2)</f>
      </c>
      <c s="36" t="s">
        <v>350</v>
      </c>
      <c>
        <f>(M132*21)/100</f>
      </c>
      <c t="s">
        <v>27</v>
      </c>
    </row>
    <row r="133" spans="1:5" ht="12.75">
      <c r="A133" s="35" t="s">
        <v>58</v>
      </c>
      <c r="E133" s="39" t="s">
        <v>5</v>
      </c>
    </row>
    <row r="134" spans="1:5" ht="12.75">
      <c r="A134" s="35" t="s">
        <v>59</v>
      </c>
      <c r="E134" s="40" t="s">
        <v>1279</v>
      </c>
    </row>
    <row r="135" spans="1:5" ht="63.75">
      <c r="A135" t="s">
        <v>60</v>
      </c>
      <c r="E135" s="39" t="s">
        <v>1354</v>
      </c>
    </row>
    <row r="136" spans="1:16" ht="38.25">
      <c r="A136" t="s">
        <v>52</v>
      </c>
      <c s="34" t="s">
        <v>203</v>
      </c>
      <c s="34" t="s">
        <v>1355</v>
      </c>
      <c s="35" t="s">
        <v>5</v>
      </c>
      <c s="6" t="s">
        <v>1356</v>
      </c>
      <c s="36" t="s">
        <v>85</v>
      </c>
      <c s="37">
        <v>1</v>
      </c>
      <c s="36">
        <v>0</v>
      </c>
      <c s="36">
        <f>ROUND(G136*H136,6)</f>
      </c>
      <c r="L136" s="38">
        <v>0</v>
      </c>
      <c s="32">
        <f>ROUND(ROUND(L136,2)*ROUND(G136,3),2)</f>
      </c>
      <c s="36" t="s">
        <v>350</v>
      </c>
      <c>
        <f>(M136*21)/100</f>
      </c>
      <c t="s">
        <v>27</v>
      </c>
    </row>
    <row r="137" spans="1:5" ht="12.75">
      <c r="A137" s="35" t="s">
        <v>58</v>
      </c>
      <c r="E137" s="39" t="s">
        <v>5</v>
      </c>
    </row>
    <row r="138" spans="1:5" ht="12.75">
      <c r="A138" s="35" t="s">
        <v>59</v>
      </c>
      <c r="E138" s="40" t="s">
        <v>1279</v>
      </c>
    </row>
    <row r="139" spans="1:5" ht="63.75">
      <c r="A139" t="s">
        <v>60</v>
      </c>
      <c r="E139" s="39" t="s">
        <v>1354</v>
      </c>
    </row>
    <row r="140" spans="1:16" ht="25.5">
      <c r="A140" t="s">
        <v>52</v>
      </c>
      <c s="34" t="s">
        <v>207</v>
      </c>
      <c s="34" t="s">
        <v>1136</v>
      </c>
      <c s="35" t="s">
        <v>5</v>
      </c>
      <c s="6" t="s">
        <v>1137</v>
      </c>
      <c s="36" t="s">
        <v>85</v>
      </c>
      <c s="37">
        <v>1</v>
      </c>
      <c s="36">
        <v>0</v>
      </c>
      <c s="36">
        <f>ROUND(G140*H140,6)</f>
      </c>
      <c r="L140" s="38">
        <v>0</v>
      </c>
      <c s="32">
        <f>ROUND(ROUND(L140,2)*ROUND(G140,3),2)</f>
      </c>
      <c s="36" t="s">
        <v>350</v>
      </c>
      <c>
        <f>(M140*21)/100</f>
      </c>
      <c t="s">
        <v>27</v>
      </c>
    </row>
    <row r="141" spans="1:5" ht="12.75">
      <c r="A141" s="35" t="s">
        <v>58</v>
      </c>
      <c r="E141" s="39" t="s">
        <v>5</v>
      </c>
    </row>
    <row r="142" spans="1:5" ht="12.75">
      <c r="A142" s="35" t="s">
        <v>59</v>
      </c>
      <c r="E142" s="40" t="s">
        <v>1279</v>
      </c>
    </row>
    <row r="143" spans="1:5" ht="38.25">
      <c r="A143" t="s">
        <v>60</v>
      </c>
      <c r="E143" s="39" t="s">
        <v>1357</v>
      </c>
    </row>
    <row r="144" spans="1:16" ht="12.75">
      <c r="A144" t="s">
        <v>52</v>
      </c>
      <c s="34" t="s">
        <v>159</v>
      </c>
      <c s="34" t="s">
        <v>1358</v>
      </c>
      <c s="35" t="s">
        <v>5</v>
      </c>
      <c s="6" t="s">
        <v>1359</v>
      </c>
      <c s="36" t="s">
        <v>85</v>
      </c>
      <c s="37">
        <v>4</v>
      </c>
      <c s="36">
        <v>0</v>
      </c>
      <c s="36">
        <f>ROUND(G144*H144,6)</f>
      </c>
      <c r="L144" s="38">
        <v>0</v>
      </c>
      <c s="32">
        <f>ROUND(ROUND(L144,2)*ROUND(G144,3),2)</f>
      </c>
      <c s="36" t="s">
        <v>350</v>
      </c>
      <c>
        <f>(M144*21)/100</f>
      </c>
      <c t="s">
        <v>27</v>
      </c>
    </row>
    <row r="145" spans="1:5" ht="12.75">
      <c r="A145" s="35" t="s">
        <v>58</v>
      </c>
      <c r="E145" s="39" t="s">
        <v>5</v>
      </c>
    </row>
    <row r="146" spans="1:5" ht="12.75">
      <c r="A146" s="35" t="s">
        <v>59</v>
      </c>
      <c r="E146" s="40" t="s">
        <v>1279</v>
      </c>
    </row>
    <row r="147" spans="1:5" ht="38.25">
      <c r="A147" t="s">
        <v>60</v>
      </c>
      <c r="E147" s="39" t="s">
        <v>1360</v>
      </c>
    </row>
    <row r="148" spans="1:16" ht="12.75">
      <c r="A148" t="s">
        <v>52</v>
      </c>
      <c s="34" t="s">
        <v>210</v>
      </c>
      <c s="34" t="s">
        <v>1361</v>
      </c>
      <c s="35" t="s">
        <v>5</v>
      </c>
      <c s="6" t="s">
        <v>1362</v>
      </c>
      <c s="36" t="s">
        <v>85</v>
      </c>
      <c s="37">
        <v>2</v>
      </c>
      <c s="36">
        <v>0</v>
      </c>
      <c s="36">
        <f>ROUND(G148*H148,6)</f>
      </c>
      <c r="L148" s="38">
        <v>0</v>
      </c>
      <c s="32">
        <f>ROUND(ROUND(L148,2)*ROUND(G148,3),2)</f>
      </c>
      <c s="36" t="s">
        <v>350</v>
      </c>
      <c>
        <f>(M148*21)/100</f>
      </c>
      <c t="s">
        <v>27</v>
      </c>
    </row>
    <row r="149" spans="1:5" ht="12.75">
      <c r="A149" s="35" t="s">
        <v>58</v>
      </c>
      <c r="E149" s="39" t="s">
        <v>5</v>
      </c>
    </row>
    <row r="150" spans="1:5" ht="12.75">
      <c r="A150" s="35" t="s">
        <v>59</v>
      </c>
      <c r="E150" s="40" t="s">
        <v>1279</v>
      </c>
    </row>
    <row r="151" spans="1:5" ht="38.25">
      <c r="A151" t="s">
        <v>60</v>
      </c>
      <c r="E151" s="39" t="s">
        <v>1360</v>
      </c>
    </row>
    <row r="152" spans="1:16" ht="12.75">
      <c r="A152" t="s">
        <v>52</v>
      </c>
      <c s="34" t="s">
        <v>215</v>
      </c>
      <c s="34" t="s">
        <v>1363</v>
      </c>
      <c s="35" t="s">
        <v>5</v>
      </c>
      <c s="6" t="s">
        <v>1364</v>
      </c>
      <c s="36" t="s">
        <v>85</v>
      </c>
      <c s="37">
        <v>1</v>
      </c>
      <c s="36">
        <v>0</v>
      </c>
      <c s="36">
        <f>ROUND(G152*H152,6)</f>
      </c>
      <c r="L152" s="38">
        <v>0</v>
      </c>
      <c s="32">
        <f>ROUND(ROUND(L152,2)*ROUND(G152,3),2)</f>
      </c>
      <c s="36" t="s">
        <v>350</v>
      </c>
      <c>
        <f>(M152*21)/100</f>
      </c>
      <c t="s">
        <v>27</v>
      </c>
    </row>
    <row r="153" spans="1:5" ht="12.75">
      <c r="A153" s="35" t="s">
        <v>58</v>
      </c>
      <c r="E153" s="39" t="s">
        <v>5</v>
      </c>
    </row>
    <row r="154" spans="1:5" ht="12.75">
      <c r="A154" s="35" t="s">
        <v>59</v>
      </c>
      <c r="E154" s="40" t="s">
        <v>1279</v>
      </c>
    </row>
    <row r="155" spans="1:5" ht="38.25">
      <c r="A155" t="s">
        <v>60</v>
      </c>
      <c r="E155" s="39" t="s">
        <v>1365</v>
      </c>
    </row>
    <row r="156" spans="1:16" ht="12.75">
      <c r="A156" t="s">
        <v>52</v>
      </c>
      <c s="34" t="s">
        <v>219</v>
      </c>
      <c s="34" t="s">
        <v>1366</v>
      </c>
      <c s="35" t="s">
        <v>5</v>
      </c>
      <c s="6" t="s">
        <v>1367</v>
      </c>
      <c s="36" t="s">
        <v>310</v>
      </c>
      <c s="37">
        <v>48</v>
      </c>
      <c s="36">
        <v>0</v>
      </c>
      <c s="36">
        <f>ROUND(G156*H156,6)</f>
      </c>
      <c r="L156" s="38">
        <v>0</v>
      </c>
      <c s="32">
        <f>ROUND(ROUND(L156,2)*ROUND(G156,3),2)</f>
      </c>
      <c s="36" t="s">
        <v>350</v>
      </c>
      <c>
        <f>(M156*21)/100</f>
      </c>
      <c t="s">
        <v>27</v>
      </c>
    </row>
    <row r="157" spans="1:5" ht="12.75">
      <c r="A157" s="35" t="s">
        <v>58</v>
      </c>
      <c r="E157" s="39" t="s">
        <v>5</v>
      </c>
    </row>
    <row r="158" spans="1:5" ht="12.75">
      <c r="A158" s="35" t="s">
        <v>59</v>
      </c>
      <c r="E158" s="40" t="s">
        <v>1279</v>
      </c>
    </row>
    <row r="159" spans="1:5" ht="38.25">
      <c r="A159" t="s">
        <v>60</v>
      </c>
      <c r="E159" s="39" t="s">
        <v>1368</v>
      </c>
    </row>
    <row r="160" spans="1:16" ht="12.75">
      <c r="A160" t="s">
        <v>52</v>
      </c>
      <c s="34" t="s">
        <v>224</v>
      </c>
      <c s="34" t="s">
        <v>1138</v>
      </c>
      <c s="35" t="s">
        <v>5</v>
      </c>
      <c s="6" t="s">
        <v>1139</v>
      </c>
      <c s="36" t="s">
        <v>310</v>
      </c>
      <c s="37">
        <v>24</v>
      </c>
      <c s="36">
        <v>0</v>
      </c>
      <c s="36">
        <f>ROUND(G160*H160,6)</f>
      </c>
      <c r="L160" s="38">
        <v>0</v>
      </c>
      <c s="32">
        <f>ROUND(ROUND(L160,2)*ROUND(G160,3),2)</f>
      </c>
      <c s="36" t="s">
        <v>350</v>
      </c>
      <c>
        <f>(M160*21)/100</f>
      </c>
      <c t="s">
        <v>27</v>
      </c>
    </row>
    <row r="161" spans="1:5" ht="12.75">
      <c r="A161" s="35" t="s">
        <v>58</v>
      </c>
      <c r="E161" s="39" t="s">
        <v>5</v>
      </c>
    </row>
    <row r="162" spans="1:5" ht="12.75">
      <c r="A162" s="35" t="s">
        <v>59</v>
      </c>
      <c r="E162" s="40" t="s">
        <v>1279</v>
      </c>
    </row>
    <row r="163" spans="1:5" ht="38.25">
      <c r="A163" t="s">
        <v>60</v>
      </c>
      <c r="E163" s="39" t="s">
        <v>1369</v>
      </c>
    </row>
    <row r="164" spans="1:16" ht="12.75">
      <c r="A164" t="s">
        <v>52</v>
      </c>
      <c s="34" t="s">
        <v>228</v>
      </c>
      <c s="34" t="s">
        <v>1140</v>
      </c>
      <c s="35" t="s">
        <v>5</v>
      </c>
      <c s="6" t="s">
        <v>1141</v>
      </c>
      <c s="36" t="s">
        <v>310</v>
      </c>
      <c s="37">
        <v>8</v>
      </c>
      <c s="36">
        <v>0</v>
      </c>
      <c s="36">
        <f>ROUND(G164*H164,6)</f>
      </c>
      <c r="L164" s="38">
        <v>0</v>
      </c>
      <c s="32">
        <f>ROUND(ROUND(L164,2)*ROUND(G164,3),2)</f>
      </c>
      <c s="36" t="s">
        <v>350</v>
      </c>
      <c>
        <f>(M164*21)/100</f>
      </c>
      <c t="s">
        <v>27</v>
      </c>
    </row>
    <row r="165" spans="1:5" ht="12.75">
      <c r="A165" s="35" t="s">
        <v>58</v>
      </c>
      <c r="E165" s="39" t="s">
        <v>5</v>
      </c>
    </row>
    <row r="166" spans="1:5" ht="12.75">
      <c r="A166" s="35" t="s">
        <v>59</v>
      </c>
      <c r="E166" s="40" t="s">
        <v>1279</v>
      </c>
    </row>
    <row r="167" spans="1:5" ht="38.25">
      <c r="A167" t="s">
        <v>60</v>
      </c>
      <c r="E167" s="39" t="s">
        <v>1370</v>
      </c>
    </row>
    <row r="168" spans="1:16" ht="12.75">
      <c r="A168" t="s">
        <v>52</v>
      </c>
      <c s="34" t="s">
        <v>232</v>
      </c>
      <c s="34" t="s">
        <v>1142</v>
      </c>
      <c s="35" t="s">
        <v>5</v>
      </c>
      <c s="6" t="s">
        <v>1143</v>
      </c>
      <c s="36" t="s">
        <v>310</v>
      </c>
      <c s="37">
        <v>12</v>
      </c>
      <c s="36">
        <v>0</v>
      </c>
      <c s="36">
        <f>ROUND(G168*H168,6)</f>
      </c>
      <c r="L168" s="38">
        <v>0</v>
      </c>
      <c s="32">
        <f>ROUND(ROUND(L168,2)*ROUND(G168,3),2)</f>
      </c>
      <c s="36" t="s">
        <v>350</v>
      </c>
      <c>
        <f>(M168*21)/100</f>
      </c>
      <c t="s">
        <v>27</v>
      </c>
    </row>
    <row r="169" spans="1:5" ht="12.75">
      <c r="A169" s="35" t="s">
        <v>58</v>
      </c>
      <c r="E169" s="39" t="s">
        <v>5</v>
      </c>
    </row>
    <row r="170" spans="1:5" ht="12.75">
      <c r="A170" s="35" t="s">
        <v>59</v>
      </c>
      <c r="E170" s="40" t="s">
        <v>1279</v>
      </c>
    </row>
    <row r="171" spans="1:5" ht="38.25">
      <c r="A171" t="s">
        <v>60</v>
      </c>
      <c r="E171" s="39" t="s">
        <v>1371</v>
      </c>
    </row>
    <row r="172" spans="1:13" ht="12.75">
      <c r="A172" t="s">
        <v>49</v>
      </c>
      <c r="C172" s="31" t="s">
        <v>1372</v>
      </c>
      <c r="E172" s="33" t="s">
        <v>1373</v>
      </c>
      <c r="J172" s="32">
        <f>0</f>
      </c>
      <c s="32">
        <f>0</f>
      </c>
      <c s="32">
        <f>0+L173</f>
      </c>
      <c s="32">
        <f>0+M173</f>
      </c>
    </row>
    <row r="173" spans="1:16" ht="25.5">
      <c r="A173" t="s">
        <v>52</v>
      </c>
      <c s="34" t="s">
        <v>236</v>
      </c>
      <c s="34" t="s">
        <v>1374</v>
      </c>
      <c s="35" t="s">
        <v>5</v>
      </c>
      <c s="6" t="s">
        <v>1375</v>
      </c>
      <c s="36" t="s">
        <v>85</v>
      </c>
      <c s="37">
        <v>1</v>
      </c>
      <c s="36">
        <v>0</v>
      </c>
      <c s="36">
        <f>ROUND(G173*H173,6)</f>
      </c>
      <c r="L173" s="38">
        <v>0</v>
      </c>
      <c s="32">
        <f>ROUND(ROUND(L173,2)*ROUND(G173,3),2)</f>
      </c>
      <c s="36" t="s">
        <v>350</v>
      </c>
      <c>
        <f>(M173*21)/100</f>
      </c>
      <c t="s">
        <v>27</v>
      </c>
    </row>
    <row r="174" spans="1:5" ht="12.75">
      <c r="A174" s="35" t="s">
        <v>58</v>
      </c>
      <c r="E174" s="39" t="s">
        <v>5</v>
      </c>
    </row>
    <row r="175" spans="1:5" ht="12.75">
      <c r="A175" s="35" t="s">
        <v>59</v>
      </c>
      <c r="E175" s="40" t="s">
        <v>1279</v>
      </c>
    </row>
    <row r="176" spans="1:5" ht="51">
      <c r="A176" t="s">
        <v>60</v>
      </c>
      <c r="E176" s="39" t="s">
        <v>1376</v>
      </c>
    </row>
    <row r="177" spans="1:13" ht="12.75">
      <c r="A177" t="s">
        <v>49</v>
      </c>
      <c r="C177" s="31" t="s">
        <v>179</v>
      </c>
      <c r="E177" s="33" t="s">
        <v>1377</v>
      </c>
      <c r="J177" s="32">
        <f>0</f>
      </c>
      <c s="32">
        <f>0</f>
      </c>
      <c s="32">
        <f>0+L178+L182</f>
      </c>
      <c s="32">
        <f>0+M178+M182</f>
      </c>
    </row>
    <row r="178" spans="1:16" ht="12.75">
      <c r="A178" t="s">
        <v>52</v>
      </c>
      <c s="34" t="s">
        <v>240</v>
      </c>
      <c s="34" t="s">
        <v>544</v>
      </c>
      <c s="35" t="s">
        <v>5</v>
      </c>
      <c s="6" t="s">
        <v>545</v>
      </c>
      <c s="36" t="s">
        <v>184</v>
      </c>
      <c s="37">
        <v>0.3</v>
      </c>
      <c s="36">
        <v>0</v>
      </c>
      <c s="36">
        <f>ROUND(G178*H178,6)</f>
      </c>
      <c r="L178" s="38">
        <v>0</v>
      </c>
      <c s="32">
        <f>ROUND(ROUND(L178,2)*ROUND(G178,3),2)</f>
      </c>
      <c s="36" t="s">
        <v>350</v>
      </c>
      <c>
        <f>(M178*21)/100</f>
      </c>
      <c t="s">
        <v>27</v>
      </c>
    </row>
    <row r="179" spans="1:5" ht="12.75">
      <c r="A179" s="35" t="s">
        <v>58</v>
      </c>
      <c r="E179" s="39" t="s">
        <v>5</v>
      </c>
    </row>
    <row r="180" spans="1:5" ht="12.75">
      <c r="A180" s="35" t="s">
        <v>59</v>
      </c>
      <c r="E180" s="40" t="s">
        <v>1279</v>
      </c>
    </row>
    <row r="181" spans="1:5" ht="38.25">
      <c r="A181" t="s">
        <v>60</v>
      </c>
      <c r="E181" s="39" t="s">
        <v>1378</v>
      </c>
    </row>
    <row r="182" spans="1:16" ht="12.75">
      <c r="A182" t="s">
        <v>52</v>
      </c>
      <c s="34" t="s">
        <v>244</v>
      </c>
      <c s="34" t="s">
        <v>658</v>
      </c>
      <c s="35" t="s">
        <v>5</v>
      </c>
      <c s="6" t="s">
        <v>659</v>
      </c>
      <c s="36" t="s">
        <v>184</v>
      </c>
      <c s="37">
        <v>0.3</v>
      </c>
      <c s="36">
        <v>0</v>
      </c>
      <c s="36">
        <f>ROUND(G182*H182,6)</f>
      </c>
      <c r="L182" s="38">
        <v>0</v>
      </c>
      <c s="32">
        <f>ROUND(ROUND(L182,2)*ROUND(G182,3),2)</f>
      </c>
      <c s="36" t="s">
        <v>350</v>
      </c>
      <c>
        <f>(M182*21)/100</f>
      </c>
      <c t="s">
        <v>27</v>
      </c>
    </row>
    <row r="183" spans="1:5" ht="12.75">
      <c r="A183" s="35" t="s">
        <v>58</v>
      </c>
      <c r="E183" s="39" t="s">
        <v>5</v>
      </c>
    </row>
    <row r="184" spans="1:5" ht="12.75">
      <c r="A184" s="35" t="s">
        <v>59</v>
      </c>
      <c r="E184" s="40" t="s">
        <v>1279</v>
      </c>
    </row>
    <row r="185" spans="1:5" ht="63.75">
      <c r="A185" t="s">
        <v>60</v>
      </c>
      <c r="E185" s="39" t="s">
        <v>1379</v>
      </c>
    </row>
    <row r="186" spans="1:13" ht="12.75">
      <c r="A186" t="s">
        <v>49</v>
      </c>
      <c r="C186" s="31" t="s">
        <v>367</v>
      </c>
      <c r="E186" s="33" t="s">
        <v>592</v>
      </c>
      <c r="J186" s="32">
        <f>0</f>
      </c>
      <c s="32">
        <f>0</f>
      </c>
      <c s="32">
        <f>0+L187+L191+L195</f>
      </c>
      <c s="32">
        <f>0+M187+M191+M195</f>
      </c>
    </row>
    <row r="187" spans="1:16" ht="25.5">
      <c r="A187" t="s">
        <v>52</v>
      </c>
      <c s="34" t="s">
        <v>247</v>
      </c>
      <c s="34" t="s">
        <v>389</v>
      </c>
      <c s="35" t="s">
        <v>390</v>
      </c>
      <c s="6" t="s">
        <v>391</v>
      </c>
      <c s="36" t="s">
        <v>373</v>
      </c>
      <c s="37">
        <v>0.05</v>
      </c>
      <c s="36">
        <v>0</v>
      </c>
      <c s="36">
        <f>ROUND(G187*H187,6)</f>
      </c>
      <c r="L187" s="38">
        <v>0</v>
      </c>
      <c s="32">
        <f>ROUND(ROUND(L187,2)*ROUND(G187,3),2)</f>
      </c>
      <c s="36" t="s">
        <v>350</v>
      </c>
      <c>
        <f>(M187*21)/100</f>
      </c>
      <c t="s">
        <v>27</v>
      </c>
    </row>
    <row r="188" spans="1:5" ht="12.75">
      <c r="A188" s="35" t="s">
        <v>58</v>
      </c>
      <c r="E188" s="39" t="s">
        <v>374</v>
      </c>
    </row>
    <row r="189" spans="1:5" ht="12.75">
      <c r="A189" s="35" t="s">
        <v>59</v>
      </c>
      <c r="E189" s="40" t="s">
        <v>1279</v>
      </c>
    </row>
    <row r="190" spans="1:5" ht="165.75">
      <c r="A190" t="s">
        <v>60</v>
      </c>
      <c r="E190" s="39" t="s">
        <v>524</v>
      </c>
    </row>
    <row r="191" spans="1:16" ht="25.5">
      <c r="A191" t="s">
        <v>52</v>
      </c>
      <c s="34" t="s">
        <v>251</v>
      </c>
      <c s="34" t="s">
        <v>393</v>
      </c>
      <c s="35" t="s">
        <v>394</v>
      </c>
      <c s="6" t="s">
        <v>395</v>
      </c>
      <c s="36" t="s">
        <v>373</v>
      </c>
      <c s="37">
        <v>0.05</v>
      </c>
      <c s="36">
        <v>0</v>
      </c>
      <c s="36">
        <f>ROUND(G191*H191,6)</f>
      </c>
      <c r="L191" s="38">
        <v>0</v>
      </c>
      <c s="32">
        <f>ROUND(ROUND(L191,2)*ROUND(G191,3),2)</f>
      </c>
      <c s="36" t="s">
        <v>350</v>
      </c>
      <c>
        <f>(M191*21)/100</f>
      </c>
      <c t="s">
        <v>27</v>
      </c>
    </row>
    <row r="192" spans="1:5" ht="12.75">
      <c r="A192" s="35" t="s">
        <v>58</v>
      </c>
      <c r="E192" s="39" t="s">
        <v>374</v>
      </c>
    </row>
    <row r="193" spans="1:5" ht="12.75">
      <c r="A193" s="35" t="s">
        <v>59</v>
      </c>
      <c r="E193" s="40" t="s">
        <v>1279</v>
      </c>
    </row>
    <row r="194" spans="1:5" ht="165.75">
      <c r="A194" t="s">
        <v>60</v>
      </c>
      <c r="E194" s="39" t="s">
        <v>524</v>
      </c>
    </row>
    <row r="195" spans="1:16" ht="25.5">
      <c r="A195" t="s">
        <v>52</v>
      </c>
      <c s="34" t="s">
        <v>255</v>
      </c>
      <c s="34" t="s">
        <v>397</v>
      </c>
      <c s="35" t="s">
        <v>398</v>
      </c>
      <c s="6" t="s">
        <v>399</v>
      </c>
      <c s="36" t="s">
        <v>373</v>
      </c>
      <c s="37">
        <v>0.1</v>
      </c>
      <c s="36">
        <v>0</v>
      </c>
      <c s="36">
        <f>ROUND(G195*H195,6)</f>
      </c>
      <c r="L195" s="38">
        <v>0</v>
      </c>
      <c s="32">
        <f>ROUND(ROUND(L195,2)*ROUND(G195,3),2)</f>
      </c>
      <c s="36" t="s">
        <v>350</v>
      </c>
      <c>
        <f>(M195*21)/100</f>
      </c>
      <c t="s">
        <v>27</v>
      </c>
    </row>
    <row r="196" spans="1:5" ht="12.75">
      <c r="A196" s="35" t="s">
        <v>58</v>
      </c>
      <c r="E196" s="39" t="s">
        <v>374</v>
      </c>
    </row>
    <row r="197" spans="1:5" ht="12.75">
      <c r="A197" s="35" t="s">
        <v>59</v>
      </c>
      <c r="E197" s="40" t="s">
        <v>1279</v>
      </c>
    </row>
    <row r="198" spans="1:5" ht="165.75">
      <c r="A198" t="s">
        <v>60</v>
      </c>
      <c r="E198" s="39" t="s">
        <v>524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1380</v>
      </c>
      <c s="41">
        <f>Rekapitulace!C14</f>
      </c>
      <c s="20" t="s">
        <v>0</v>
      </c>
      <c t="s">
        <v>23</v>
      </c>
      <c t="s">
        <v>27</v>
      </c>
    </row>
    <row r="4" spans="1:16" ht="32" customHeight="1">
      <c r="A4" s="24" t="s">
        <v>20</v>
      </c>
      <c s="25" t="s">
        <v>28</v>
      </c>
      <c s="27" t="s">
        <v>1380</v>
      </c>
      <c r="E4" s="26" t="s">
        <v>1381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COUNTIFS(L8:L374,"=0",A8:A374,"P")+COUNTIFS(L8:L374,"",A8:A374,"P")+SUM(Q8:Q374)</f>
      </c>
    </row>
    <row r="8" spans="1:13" ht="12.75">
      <c r="A8" t="s">
        <v>44</v>
      </c>
      <c r="C8" s="28" t="s">
        <v>1384</v>
      </c>
      <c r="E8" s="30" t="s">
        <v>1383</v>
      </c>
      <c r="J8" s="29">
        <f>0+J9</f>
      </c>
      <c s="29">
        <f>0+K9</f>
      </c>
      <c s="29">
        <f>0+L9</f>
      </c>
      <c s="29">
        <f>0+M9</f>
      </c>
    </row>
    <row r="9" spans="1:13" ht="12.75">
      <c r="A9" t="s">
        <v>46</v>
      </c>
      <c r="C9" s="31" t="s">
        <v>1385</v>
      </c>
      <c r="E9" s="33" t="s">
        <v>1386</v>
      </c>
      <c r="J9" s="32">
        <f>0+J10+J23+J80+J193</f>
      </c>
      <c s="32">
        <f>0+K10+K23+K80+K193</f>
      </c>
      <c s="32">
        <f>0+L10+L23+L80+L193</f>
      </c>
      <c s="32">
        <f>0+M10+M23+M80+M193</f>
      </c>
    </row>
    <row r="10" spans="1:13" ht="12.75">
      <c r="A10" t="s">
        <v>49</v>
      </c>
      <c r="C10" s="31" t="s">
        <v>605</v>
      </c>
      <c r="E10" s="33" t="s">
        <v>606</v>
      </c>
      <c r="J10" s="32">
        <f>0</f>
      </c>
      <c s="32">
        <f>0</f>
      </c>
      <c s="32">
        <f>0+L11+L15+L19</f>
      </c>
      <c s="32">
        <f>0+M11+M15+M19</f>
      </c>
    </row>
    <row r="11" spans="1:16" ht="12.75">
      <c r="A11" t="s">
        <v>52</v>
      </c>
      <c s="34" t="s">
        <v>53</v>
      </c>
      <c s="34" t="s">
        <v>1387</v>
      </c>
      <c s="35" t="s">
        <v>5</v>
      </c>
      <c s="6" t="s">
        <v>1388</v>
      </c>
      <c s="36" t="s">
        <v>310</v>
      </c>
      <c s="37">
        <v>225</v>
      </c>
      <c s="36">
        <v>0</v>
      </c>
      <c s="36">
        <f>ROUND(G11*H11,6)</f>
      </c>
      <c r="L11" s="38">
        <v>0</v>
      </c>
      <c s="32">
        <f>ROUND(ROUND(L11,2)*ROUND(G11,3),2)</f>
      </c>
      <c s="36" t="s">
        <v>350</v>
      </c>
      <c>
        <f>(M11*21)/100</f>
      </c>
      <c t="s">
        <v>27</v>
      </c>
    </row>
    <row r="12" spans="1:5" ht="12.75">
      <c r="A12" s="35" t="s">
        <v>58</v>
      </c>
      <c r="E12" s="39" t="s">
        <v>5</v>
      </c>
    </row>
    <row r="13" spans="1:5" ht="12.75">
      <c r="A13" s="35" t="s">
        <v>59</v>
      </c>
      <c r="E13" s="40" t="s">
        <v>5</v>
      </c>
    </row>
    <row r="14" spans="1:5" ht="12.75">
      <c r="A14" t="s">
        <v>60</v>
      </c>
      <c r="E14" s="39" t="s">
        <v>1389</v>
      </c>
    </row>
    <row r="15" spans="1:16" ht="12.75">
      <c r="A15" t="s">
        <v>52</v>
      </c>
      <c s="34" t="s">
        <v>317</v>
      </c>
      <c s="34" t="s">
        <v>1390</v>
      </c>
      <c s="35" t="s">
        <v>5</v>
      </c>
      <c s="6" t="s">
        <v>1391</v>
      </c>
      <c s="36" t="s">
        <v>1392</v>
      </c>
      <c s="37">
        <v>1.289</v>
      </c>
      <c s="36">
        <v>0</v>
      </c>
      <c s="36">
        <f>ROUND(G15*H15,6)</f>
      </c>
      <c r="L15" s="38">
        <v>0</v>
      </c>
      <c s="32">
        <f>ROUND(ROUND(L15,2)*ROUND(G15,3),2)</f>
      </c>
      <c s="36" t="s">
        <v>350</v>
      </c>
      <c>
        <f>(M15*21)/100</f>
      </c>
      <c t="s">
        <v>27</v>
      </c>
    </row>
    <row r="16" spans="1:5" ht="12.75">
      <c r="A16" s="35" t="s">
        <v>58</v>
      </c>
      <c r="E16" s="39" t="s">
        <v>1393</v>
      </c>
    </row>
    <row r="17" spans="1:5" ht="12.75">
      <c r="A17" s="35" t="s">
        <v>59</v>
      </c>
      <c r="E17" s="40" t="s">
        <v>5</v>
      </c>
    </row>
    <row r="18" spans="1:5" ht="12.75">
      <c r="A18" t="s">
        <v>60</v>
      </c>
      <c r="E18" s="39" t="s">
        <v>1389</v>
      </c>
    </row>
    <row r="19" spans="1:16" ht="12.75">
      <c r="A19" t="s">
        <v>52</v>
      </c>
      <c s="34" t="s">
        <v>321</v>
      </c>
      <c s="34" t="s">
        <v>1394</v>
      </c>
      <c s="35" t="s">
        <v>5</v>
      </c>
      <c s="6" t="s">
        <v>1395</v>
      </c>
      <c s="36" t="s">
        <v>1392</v>
      </c>
      <c s="37">
        <v>1.289</v>
      </c>
      <c s="36">
        <v>0</v>
      </c>
      <c s="36">
        <f>ROUND(G19*H19,6)</f>
      </c>
      <c r="L19" s="38">
        <v>0</v>
      </c>
      <c s="32">
        <f>ROUND(ROUND(L19,2)*ROUND(G19,3),2)</f>
      </c>
      <c s="36" t="s">
        <v>350</v>
      </c>
      <c>
        <f>(M19*21)/100</f>
      </c>
      <c t="s">
        <v>27</v>
      </c>
    </row>
    <row r="20" spans="1:5" ht="12.75">
      <c r="A20" s="35" t="s">
        <v>58</v>
      </c>
      <c r="E20" s="39" t="s">
        <v>1393</v>
      </c>
    </row>
    <row r="21" spans="1:5" ht="12.75">
      <c r="A21" s="35" t="s">
        <v>59</v>
      </c>
      <c r="E21" s="40" t="s">
        <v>5</v>
      </c>
    </row>
    <row r="22" spans="1:5" ht="25.5">
      <c r="A22" t="s">
        <v>60</v>
      </c>
      <c r="E22" s="39" t="s">
        <v>1396</v>
      </c>
    </row>
    <row r="23" spans="1:13" ht="12.75">
      <c r="A23" t="s">
        <v>49</v>
      </c>
      <c r="C23" s="31" t="s">
        <v>110</v>
      </c>
      <c r="E23" s="33" t="s">
        <v>1017</v>
      </c>
      <c r="J23" s="32">
        <f>0</f>
      </c>
      <c s="32">
        <f>0</f>
      </c>
      <c s="32">
        <f>0+L24+L28+L32+L36+L40+L44+L48+L52+L56+L60+L64+L68+L72+L76</f>
      </c>
      <c s="32">
        <f>0+M24+M28+M32+M36+M40+M44+M48+M52+M56+M60+M64+M68+M72+M76</f>
      </c>
    </row>
    <row r="24" spans="1:16" ht="12.75">
      <c r="A24" t="s">
        <v>52</v>
      </c>
      <c s="34" t="s">
        <v>27</v>
      </c>
      <c s="34" t="s">
        <v>1397</v>
      </c>
      <c s="35" t="s">
        <v>5</v>
      </c>
      <c s="6" t="s">
        <v>1398</v>
      </c>
      <c s="36" t="s">
        <v>56</v>
      </c>
      <c s="37">
        <v>3022.683</v>
      </c>
      <c s="36">
        <v>0</v>
      </c>
      <c s="36">
        <f>ROUND(G24*H24,6)</f>
      </c>
      <c r="L24" s="38">
        <v>0</v>
      </c>
      <c s="32">
        <f>ROUND(ROUND(L24,2)*ROUND(G24,3),2)</f>
      </c>
      <c s="36" t="s">
        <v>350</v>
      </c>
      <c>
        <f>(M24*21)/100</f>
      </c>
      <c t="s">
        <v>27</v>
      </c>
    </row>
    <row r="25" spans="1:5" ht="12.75">
      <c r="A25" s="35" t="s">
        <v>58</v>
      </c>
      <c r="E25" s="39" t="s">
        <v>5</v>
      </c>
    </row>
    <row r="26" spans="1:5" ht="12.75">
      <c r="A26" s="35" t="s">
        <v>59</v>
      </c>
      <c r="E26" s="40" t="s">
        <v>5</v>
      </c>
    </row>
    <row r="27" spans="1:5" ht="89.25">
      <c r="A27" t="s">
        <v>60</v>
      </c>
      <c r="E27" s="39" t="s">
        <v>1399</v>
      </c>
    </row>
    <row r="28" spans="1:16" ht="12.75">
      <c r="A28" t="s">
        <v>52</v>
      </c>
      <c s="34" t="s">
        <v>26</v>
      </c>
      <c s="34" t="s">
        <v>1400</v>
      </c>
      <c s="35" t="s">
        <v>5</v>
      </c>
      <c s="6" t="s">
        <v>1401</v>
      </c>
      <c s="36" t="s">
        <v>56</v>
      </c>
      <c s="37">
        <v>20.473</v>
      </c>
      <c s="36">
        <v>0</v>
      </c>
      <c s="36">
        <f>ROUND(G28*H28,6)</f>
      </c>
      <c r="L28" s="38">
        <v>0</v>
      </c>
      <c s="32">
        <f>ROUND(ROUND(L28,2)*ROUND(G28,3),2)</f>
      </c>
      <c s="36" t="s">
        <v>350</v>
      </c>
      <c>
        <f>(M28*21)/100</f>
      </c>
      <c t="s">
        <v>27</v>
      </c>
    </row>
    <row r="29" spans="1:5" ht="12.75">
      <c r="A29" s="35" t="s">
        <v>58</v>
      </c>
      <c r="E29" s="39" t="s">
        <v>5</v>
      </c>
    </row>
    <row r="30" spans="1:5" ht="12.75">
      <c r="A30" s="35" t="s">
        <v>59</v>
      </c>
      <c r="E30" s="40" t="s">
        <v>5</v>
      </c>
    </row>
    <row r="31" spans="1:5" ht="89.25">
      <c r="A31" t="s">
        <v>60</v>
      </c>
      <c r="E31" s="39" t="s">
        <v>1399</v>
      </c>
    </row>
    <row r="32" spans="1:16" ht="12.75">
      <c r="A32" t="s">
        <v>52</v>
      </c>
      <c s="34" t="s">
        <v>75</v>
      </c>
      <c s="34" t="s">
        <v>1402</v>
      </c>
      <c s="35" t="s">
        <v>5</v>
      </c>
      <c s="6" t="s">
        <v>1403</v>
      </c>
      <c s="36" t="s">
        <v>85</v>
      </c>
      <c s="37">
        <v>1</v>
      </c>
      <c s="36">
        <v>0</v>
      </c>
      <c s="36">
        <f>ROUND(G32*H32,6)</f>
      </c>
      <c r="L32" s="38">
        <v>0</v>
      </c>
      <c s="32">
        <f>ROUND(ROUND(L32,2)*ROUND(G32,3),2)</f>
      </c>
      <c s="36" t="s">
        <v>350</v>
      </c>
      <c>
        <f>(M32*21)/100</f>
      </c>
      <c t="s">
        <v>27</v>
      </c>
    </row>
    <row r="33" spans="1:5" ht="12.75">
      <c r="A33" s="35" t="s">
        <v>58</v>
      </c>
      <c r="E33" s="39" t="s">
        <v>5</v>
      </c>
    </row>
    <row r="34" spans="1:5" ht="12.75">
      <c r="A34" s="35" t="s">
        <v>59</v>
      </c>
      <c r="E34" s="40" t="s">
        <v>5</v>
      </c>
    </row>
    <row r="35" spans="1:5" ht="409.5">
      <c r="A35" t="s">
        <v>60</v>
      </c>
      <c r="E35" s="39" t="s">
        <v>1404</v>
      </c>
    </row>
    <row r="36" spans="1:16" ht="12.75">
      <c r="A36" t="s">
        <v>52</v>
      </c>
      <c s="34" t="s">
        <v>122</v>
      </c>
      <c s="34" t="s">
        <v>1405</v>
      </c>
      <c s="35" t="s">
        <v>5</v>
      </c>
      <c s="6" t="s">
        <v>1406</v>
      </c>
      <c s="36" t="s">
        <v>85</v>
      </c>
      <c s="37">
        <v>1</v>
      </c>
      <c s="36">
        <v>0</v>
      </c>
      <c s="36">
        <f>ROUND(G36*H36,6)</f>
      </c>
      <c r="L36" s="38">
        <v>0</v>
      </c>
      <c s="32">
        <f>ROUND(ROUND(L36,2)*ROUND(G36,3),2)</f>
      </c>
      <c s="36" t="s">
        <v>350</v>
      </c>
      <c>
        <f>(M36*21)/100</f>
      </c>
      <c t="s">
        <v>27</v>
      </c>
    </row>
    <row r="37" spans="1:5" ht="12.75">
      <c r="A37" s="35" t="s">
        <v>58</v>
      </c>
      <c r="E37" s="39" t="s">
        <v>5</v>
      </c>
    </row>
    <row r="38" spans="1:5" ht="12.75">
      <c r="A38" s="35" t="s">
        <v>59</v>
      </c>
      <c r="E38" s="40" t="s">
        <v>5</v>
      </c>
    </row>
    <row r="39" spans="1:5" ht="409.5">
      <c r="A39" t="s">
        <v>60</v>
      </c>
      <c r="E39" s="39" t="s">
        <v>1404</v>
      </c>
    </row>
    <row r="40" spans="1:16" ht="12.75">
      <c r="A40" t="s">
        <v>52</v>
      </c>
      <c s="34" t="s">
        <v>126</v>
      </c>
      <c s="34" t="s">
        <v>1407</v>
      </c>
      <c s="35" t="s">
        <v>5</v>
      </c>
      <c s="6" t="s">
        <v>1408</v>
      </c>
      <c s="36" t="s">
        <v>85</v>
      </c>
      <c s="37">
        <v>1</v>
      </c>
      <c s="36">
        <v>0</v>
      </c>
      <c s="36">
        <f>ROUND(G40*H40,6)</f>
      </c>
      <c r="L40" s="38">
        <v>0</v>
      </c>
      <c s="32">
        <f>ROUND(ROUND(L40,2)*ROUND(G40,3),2)</f>
      </c>
      <c s="36" t="s">
        <v>350</v>
      </c>
      <c>
        <f>(M40*21)/100</f>
      </c>
      <c t="s">
        <v>27</v>
      </c>
    </row>
    <row r="41" spans="1:5" ht="12.75">
      <c r="A41" s="35" t="s">
        <v>58</v>
      </c>
      <c r="E41" s="39" t="s">
        <v>5</v>
      </c>
    </row>
    <row r="42" spans="1:5" ht="12.75">
      <c r="A42" s="35" t="s">
        <v>59</v>
      </c>
      <c r="E42" s="40" t="s">
        <v>5</v>
      </c>
    </row>
    <row r="43" spans="1:5" ht="409.5">
      <c r="A43" t="s">
        <v>60</v>
      </c>
      <c r="E43" s="39" t="s">
        <v>1404</v>
      </c>
    </row>
    <row r="44" spans="1:16" ht="12.75">
      <c r="A44" t="s">
        <v>52</v>
      </c>
      <c s="34" t="s">
        <v>130</v>
      </c>
      <c s="34" t="s">
        <v>1409</v>
      </c>
      <c s="35" t="s">
        <v>5</v>
      </c>
      <c s="6" t="s">
        <v>1410</v>
      </c>
      <c s="36" t="s">
        <v>94</v>
      </c>
      <c s="37">
        <v>3</v>
      </c>
      <c s="36">
        <v>0</v>
      </c>
      <c s="36">
        <f>ROUND(G44*H44,6)</f>
      </c>
      <c r="L44" s="38">
        <v>0</v>
      </c>
      <c s="32">
        <f>ROUND(ROUND(L44,2)*ROUND(G44,3),2)</f>
      </c>
      <c s="36" t="s">
        <v>350</v>
      </c>
      <c>
        <f>(M44*21)/100</f>
      </c>
      <c t="s">
        <v>27</v>
      </c>
    </row>
    <row r="45" spans="1:5" ht="12.75">
      <c r="A45" s="35" t="s">
        <v>58</v>
      </c>
      <c r="E45" s="39" t="s">
        <v>5</v>
      </c>
    </row>
    <row r="46" spans="1:5" ht="12.75">
      <c r="A46" s="35" t="s">
        <v>59</v>
      </c>
      <c r="E46" s="40" t="s">
        <v>5</v>
      </c>
    </row>
    <row r="47" spans="1:5" ht="114.75">
      <c r="A47" t="s">
        <v>60</v>
      </c>
      <c r="E47" s="39" t="s">
        <v>1411</v>
      </c>
    </row>
    <row r="48" spans="1:16" ht="25.5">
      <c r="A48" t="s">
        <v>52</v>
      </c>
      <c s="34" t="s">
        <v>134</v>
      </c>
      <c s="34" t="s">
        <v>1412</v>
      </c>
      <c s="35" t="s">
        <v>5</v>
      </c>
      <c s="6" t="s">
        <v>1413</v>
      </c>
      <c s="36" t="s">
        <v>94</v>
      </c>
      <c s="37">
        <v>1</v>
      </c>
      <c s="36">
        <v>0</v>
      </c>
      <c s="36">
        <f>ROUND(G48*H48,6)</f>
      </c>
      <c r="L48" s="38">
        <v>0</v>
      </c>
      <c s="32">
        <f>ROUND(ROUND(L48,2)*ROUND(G48,3),2)</f>
      </c>
      <c s="36" t="s">
        <v>350</v>
      </c>
      <c>
        <f>(M48*21)/100</f>
      </c>
      <c t="s">
        <v>27</v>
      </c>
    </row>
    <row r="49" spans="1:5" ht="12.75">
      <c r="A49" s="35" t="s">
        <v>58</v>
      </c>
      <c r="E49" s="39" t="s">
        <v>5</v>
      </c>
    </row>
    <row r="50" spans="1:5" ht="12.75">
      <c r="A50" s="35" t="s">
        <v>59</v>
      </c>
      <c r="E50" s="40" t="s">
        <v>5</v>
      </c>
    </row>
    <row r="51" spans="1:5" ht="102">
      <c r="A51" t="s">
        <v>60</v>
      </c>
      <c r="E51" s="39" t="s">
        <v>1414</v>
      </c>
    </row>
    <row r="52" spans="1:16" ht="25.5">
      <c r="A52" t="s">
        <v>52</v>
      </c>
      <c s="34" t="s">
        <v>138</v>
      </c>
      <c s="34" t="s">
        <v>1415</v>
      </c>
      <c s="35" t="s">
        <v>5</v>
      </c>
      <c s="6" t="s">
        <v>1416</v>
      </c>
      <c s="36" t="s">
        <v>94</v>
      </c>
      <c s="37">
        <v>1</v>
      </c>
      <c s="36">
        <v>0</v>
      </c>
      <c s="36">
        <f>ROUND(G52*H52,6)</f>
      </c>
      <c r="L52" s="38">
        <v>0</v>
      </c>
      <c s="32">
        <f>ROUND(ROUND(L52,2)*ROUND(G52,3),2)</f>
      </c>
      <c s="36" t="s">
        <v>350</v>
      </c>
      <c>
        <f>(M52*21)/100</f>
      </c>
      <c t="s">
        <v>27</v>
      </c>
    </row>
    <row r="53" spans="1:5" ht="12.75">
      <c r="A53" s="35" t="s">
        <v>58</v>
      </c>
      <c r="E53" s="39" t="s">
        <v>5</v>
      </c>
    </row>
    <row r="54" spans="1:5" ht="12.75">
      <c r="A54" s="35" t="s">
        <v>59</v>
      </c>
      <c r="E54" s="40" t="s">
        <v>5</v>
      </c>
    </row>
    <row r="55" spans="1:5" ht="102">
      <c r="A55" t="s">
        <v>60</v>
      </c>
      <c r="E55" s="39" t="s">
        <v>1414</v>
      </c>
    </row>
    <row r="56" spans="1:16" ht="25.5">
      <c r="A56" t="s">
        <v>52</v>
      </c>
      <c s="34" t="s">
        <v>143</v>
      </c>
      <c s="34" t="s">
        <v>1417</v>
      </c>
      <c s="35" t="s">
        <v>5</v>
      </c>
      <c s="6" t="s">
        <v>1418</v>
      </c>
      <c s="36" t="s">
        <v>94</v>
      </c>
      <c s="37">
        <v>1</v>
      </c>
      <c s="36">
        <v>0</v>
      </c>
      <c s="36">
        <f>ROUND(G56*H56,6)</f>
      </c>
      <c r="L56" s="38">
        <v>0</v>
      </c>
      <c s="32">
        <f>ROUND(ROUND(L56,2)*ROUND(G56,3),2)</f>
      </c>
      <c s="36" t="s">
        <v>350</v>
      </c>
      <c>
        <f>(M56*21)/100</f>
      </c>
      <c t="s">
        <v>27</v>
      </c>
    </row>
    <row r="57" spans="1:5" ht="12.75">
      <c r="A57" s="35" t="s">
        <v>58</v>
      </c>
      <c r="E57" s="39" t="s">
        <v>5</v>
      </c>
    </row>
    <row r="58" spans="1:5" ht="12.75">
      <c r="A58" s="35" t="s">
        <v>59</v>
      </c>
      <c r="E58" s="40" t="s">
        <v>5</v>
      </c>
    </row>
    <row r="59" spans="1:5" ht="102">
      <c r="A59" t="s">
        <v>60</v>
      </c>
      <c r="E59" s="39" t="s">
        <v>1414</v>
      </c>
    </row>
    <row r="60" spans="1:16" ht="12.75">
      <c r="A60" t="s">
        <v>52</v>
      </c>
      <c s="34" t="s">
        <v>147</v>
      </c>
      <c s="34" t="s">
        <v>1419</v>
      </c>
      <c s="35" t="s">
        <v>5</v>
      </c>
      <c s="6" t="s">
        <v>1420</v>
      </c>
      <c s="36" t="s">
        <v>85</v>
      </c>
      <c s="37">
        <v>3</v>
      </c>
      <c s="36">
        <v>0</v>
      </c>
      <c s="36">
        <f>ROUND(G60*H60,6)</f>
      </c>
      <c r="L60" s="38">
        <v>0</v>
      </c>
      <c s="32">
        <f>ROUND(ROUND(L60,2)*ROUND(G60,3),2)</f>
      </c>
      <c s="36" t="s">
        <v>350</v>
      </c>
      <c>
        <f>(M60*21)/100</f>
      </c>
      <c t="s">
        <v>27</v>
      </c>
    </row>
    <row r="61" spans="1:5" ht="12.75">
      <c r="A61" s="35" t="s">
        <v>58</v>
      </c>
      <c r="E61" s="39" t="s">
        <v>5</v>
      </c>
    </row>
    <row r="62" spans="1:5" ht="12.75">
      <c r="A62" s="35" t="s">
        <v>59</v>
      </c>
      <c r="E62" s="40" t="s">
        <v>5</v>
      </c>
    </row>
    <row r="63" spans="1:5" ht="76.5">
      <c r="A63" t="s">
        <v>60</v>
      </c>
      <c r="E63" s="39" t="s">
        <v>1421</v>
      </c>
    </row>
    <row r="64" spans="1:16" ht="25.5">
      <c r="A64" t="s">
        <v>52</v>
      </c>
      <c s="34" t="s">
        <v>151</v>
      </c>
      <c s="34" t="s">
        <v>1422</v>
      </c>
      <c s="35" t="s">
        <v>5</v>
      </c>
      <c s="6" t="s">
        <v>1423</v>
      </c>
      <c s="36" t="s">
        <v>80</v>
      </c>
      <c s="37">
        <v>47.124</v>
      </c>
      <c s="36">
        <v>0</v>
      </c>
      <c s="36">
        <f>ROUND(G64*H64,6)</f>
      </c>
      <c r="L64" s="38">
        <v>0</v>
      </c>
      <c s="32">
        <f>ROUND(ROUND(L64,2)*ROUND(G64,3),2)</f>
      </c>
      <c s="36" t="s">
        <v>350</v>
      </c>
      <c>
        <f>(M64*21)/100</f>
      </c>
      <c t="s">
        <v>27</v>
      </c>
    </row>
    <row r="65" spans="1:5" ht="12.75">
      <c r="A65" s="35" t="s">
        <v>58</v>
      </c>
      <c r="E65" s="39" t="s">
        <v>5</v>
      </c>
    </row>
    <row r="66" spans="1:5" ht="12.75">
      <c r="A66" s="35" t="s">
        <v>59</v>
      </c>
      <c r="E66" s="40" t="s">
        <v>5</v>
      </c>
    </row>
    <row r="67" spans="1:5" ht="114.75">
      <c r="A67" t="s">
        <v>60</v>
      </c>
      <c r="E67" s="39" t="s">
        <v>1424</v>
      </c>
    </row>
    <row r="68" spans="1:16" ht="12.75">
      <c r="A68" t="s">
        <v>52</v>
      </c>
      <c s="34" t="s">
        <v>155</v>
      </c>
      <c s="34" t="s">
        <v>1425</v>
      </c>
      <c s="35" t="s">
        <v>5</v>
      </c>
      <c s="6" t="s">
        <v>1426</v>
      </c>
      <c s="36" t="s">
        <v>85</v>
      </c>
      <c s="37">
        <v>52</v>
      </c>
      <c s="36">
        <v>0</v>
      </c>
      <c s="36">
        <f>ROUND(G68*H68,6)</f>
      </c>
      <c r="L68" s="38">
        <v>0</v>
      </c>
      <c s="32">
        <f>ROUND(ROUND(L68,2)*ROUND(G68,3),2)</f>
      </c>
      <c s="36" t="s">
        <v>350</v>
      </c>
      <c>
        <f>(M68*21)/100</f>
      </c>
      <c t="s">
        <v>27</v>
      </c>
    </row>
    <row r="69" spans="1:5" ht="12.75">
      <c r="A69" s="35" t="s">
        <v>58</v>
      </c>
      <c r="E69" s="39" t="s">
        <v>5</v>
      </c>
    </row>
    <row r="70" spans="1:5" ht="12.75">
      <c r="A70" s="35" t="s">
        <v>59</v>
      </c>
      <c r="E70" s="40" t="s">
        <v>5</v>
      </c>
    </row>
    <row r="71" spans="1:5" ht="255">
      <c r="A71" t="s">
        <v>60</v>
      </c>
      <c r="E71" s="39" t="s">
        <v>1427</v>
      </c>
    </row>
    <row r="72" spans="1:16" ht="12.75">
      <c r="A72" t="s">
        <v>52</v>
      </c>
      <c s="34" t="s">
        <v>77</v>
      </c>
      <c s="34" t="s">
        <v>1428</v>
      </c>
      <c s="35" t="s">
        <v>5</v>
      </c>
      <c s="6" t="s">
        <v>1429</v>
      </c>
      <c s="36" t="s">
        <v>85</v>
      </c>
      <c s="37">
        <v>84</v>
      </c>
      <c s="36">
        <v>0</v>
      </c>
      <c s="36">
        <f>ROUND(G72*H72,6)</f>
      </c>
      <c r="L72" s="38">
        <v>0</v>
      </c>
      <c s="32">
        <f>ROUND(ROUND(L72,2)*ROUND(G72,3),2)</f>
      </c>
      <c s="36" t="s">
        <v>350</v>
      </c>
      <c>
        <f>(M72*21)/100</f>
      </c>
      <c t="s">
        <v>27</v>
      </c>
    </row>
    <row r="73" spans="1:5" ht="12.75">
      <c r="A73" s="35" t="s">
        <v>58</v>
      </c>
      <c r="E73" s="39" t="s">
        <v>5</v>
      </c>
    </row>
    <row r="74" spans="1:5" ht="12.75">
      <c r="A74" s="35" t="s">
        <v>59</v>
      </c>
      <c r="E74" s="40" t="s">
        <v>5</v>
      </c>
    </row>
    <row r="75" spans="1:5" ht="255">
      <c r="A75" t="s">
        <v>60</v>
      </c>
      <c r="E75" s="39" t="s">
        <v>1427</v>
      </c>
    </row>
    <row r="76" spans="1:16" ht="12.75">
      <c r="A76" t="s">
        <v>52</v>
      </c>
      <c s="34" t="s">
        <v>325</v>
      </c>
      <c s="34" t="s">
        <v>1430</v>
      </c>
      <c s="35" t="s">
        <v>5</v>
      </c>
      <c s="6" t="s">
        <v>1431</v>
      </c>
      <c s="36" t="s">
        <v>85</v>
      </c>
      <c s="37">
        <v>24</v>
      </c>
      <c s="36">
        <v>0</v>
      </c>
      <c s="36">
        <f>ROUND(G76*H76,6)</f>
      </c>
      <c r="L76" s="38">
        <v>0</v>
      </c>
      <c s="32">
        <f>ROUND(ROUND(L76,2)*ROUND(G76,3),2)</f>
      </c>
      <c s="36" t="s">
        <v>350</v>
      </c>
      <c>
        <f>(M76*21)/100</f>
      </c>
      <c t="s">
        <v>27</v>
      </c>
    </row>
    <row r="77" spans="1:5" ht="12.75">
      <c r="A77" s="35" t="s">
        <v>58</v>
      </c>
      <c r="E77" s="39" t="s">
        <v>5</v>
      </c>
    </row>
    <row r="78" spans="1:5" ht="12.75">
      <c r="A78" s="35" t="s">
        <v>59</v>
      </c>
      <c r="E78" s="40" t="s">
        <v>5</v>
      </c>
    </row>
    <row r="79" spans="1:5" ht="102">
      <c r="A79" t="s">
        <v>60</v>
      </c>
      <c r="E79" s="39" t="s">
        <v>1432</v>
      </c>
    </row>
    <row r="80" spans="1:13" ht="12.75">
      <c r="A80" t="s">
        <v>49</v>
      </c>
      <c r="C80" s="31" t="s">
        <v>126</v>
      </c>
      <c r="E80" s="33" t="s">
        <v>1433</v>
      </c>
      <c r="J80" s="32">
        <f>0</f>
      </c>
      <c s="32">
        <f>0</f>
      </c>
      <c s="32">
        <f>0+L81+L85+L89+L93+L97+L101+L105+L109+L113+L117+L121+L125+L129+L133+L137+L141+L145+L149+L153+L157+L161+L165+L169+L173+L177+L181+L185+L189</f>
      </c>
      <c s="32">
        <f>0+M81+M85+M89+M93+M97+M101+M105+M109+M113+M117+M121+M125+M129+M133+M137+M141+M145+M149+M153+M157+M161+M165+M169+M173+M177+M181+M185+M189</f>
      </c>
    </row>
    <row r="81" spans="1:16" ht="12.75">
      <c r="A81" t="s">
        <v>52</v>
      </c>
      <c s="34" t="s">
        <v>96</v>
      </c>
      <c s="34" t="s">
        <v>1434</v>
      </c>
      <c s="35" t="s">
        <v>5</v>
      </c>
      <c s="6" t="s">
        <v>1435</v>
      </c>
      <c s="36" t="s">
        <v>80</v>
      </c>
      <c s="37">
        <v>3.6</v>
      </c>
      <c s="36">
        <v>0</v>
      </c>
      <c s="36">
        <f>ROUND(G81*H81,6)</f>
      </c>
      <c r="L81" s="38">
        <v>0</v>
      </c>
      <c s="32">
        <f>ROUND(ROUND(L81,2)*ROUND(G81,3),2)</f>
      </c>
      <c s="36" t="s">
        <v>350</v>
      </c>
      <c>
        <f>(M81*21)/100</f>
      </c>
      <c t="s">
        <v>27</v>
      </c>
    </row>
    <row r="82" spans="1:5" ht="12.75">
      <c r="A82" s="35" t="s">
        <v>58</v>
      </c>
      <c r="E82" s="39" t="s">
        <v>5</v>
      </c>
    </row>
    <row r="83" spans="1:5" ht="12.75">
      <c r="A83" s="35" t="s">
        <v>59</v>
      </c>
      <c r="E83" s="40" t="s">
        <v>5</v>
      </c>
    </row>
    <row r="84" spans="1:5" ht="140.25">
      <c r="A84" t="s">
        <v>60</v>
      </c>
      <c r="E84" s="39" t="s">
        <v>1436</v>
      </c>
    </row>
    <row r="85" spans="1:16" ht="12.75">
      <c r="A85" t="s">
        <v>52</v>
      </c>
      <c s="34" t="s">
        <v>181</v>
      </c>
      <c s="34" t="s">
        <v>1437</v>
      </c>
      <c s="35" t="s">
        <v>5</v>
      </c>
      <c s="6" t="s">
        <v>1438</v>
      </c>
      <c s="36" t="s">
        <v>85</v>
      </c>
      <c s="37">
        <v>1</v>
      </c>
      <c s="36">
        <v>0</v>
      </c>
      <c s="36">
        <f>ROUND(G85*H85,6)</f>
      </c>
      <c r="L85" s="38">
        <v>0</v>
      </c>
      <c s="32">
        <f>ROUND(ROUND(L85,2)*ROUND(G85,3),2)</f>
      </c>
      <c s="36" t="s">
        <v>350</v>
      </c>
      <c>
        <f>(M85*21)/100</f>
      </c>
      <c t="s">
        <v>27</v>
      </c>
    </row>
    <row r="86" spans="1:5" ht="12.75">
      <c r="A86" s="35" t="s">
        <v>58</v>
      </c>
      <c r="E86" s="39" t="s">
        <v>5</v>
      </c>
    </row>
    <row r="87" spans="1:5" ht="12.75">
      <c r="A87" s="35" t="s">
        <v>59</v>
      </c>
      <c r="E87" s="40" t="s">
        <v>5</v>
      </c>
    </row>
    <row r="88" spans="1:5" ht="127.5">
      <c r="A88" t="s">
        <v>60</v>
      </c>
      <c r="E88" s="39" t="s">
        <v>1439</v>
      </c>
    </row>
    <row r="89" spans="1:16" ht="12.75">
      <c r="A89" t="s">
        <v>52</v>
      </c>
      <c s="34" t="s">
        <v>186</v>
      </c>
      <c s="34" t="s">
        <v>1440</v>
      </c>
      <c s="35" t="s">
        <v>5</v>
      </c>
      <c s="6" t="s">
        <v>1441</v>
      </c>
      <c s="36" t="s">
        <v>85</v>
      </c>
      <c s="37">
        <v>2</v>
      </c>
      <c s="36">
        <v>0</v>
      </c>
      <c s="36">
        <f>ROUND(G89*H89,6)</f>
      </c>
      <c r="L89" s="38">
        <v>0</v>
      </c>
      <c s="32">
        <f>ROUND(ROUND(L89,2)*ROUND(G89,3),2)</f>
      </c>
      <c s="36" t="s">
        <v>350</v>
      </c>
      <c>
        <f>(M89*21)/100</f>
      </c>
      <c t="s">
        <v>27</v>
      </c>
    </row>
    <row r="90" spans="1:5" ht="12.75">
      <c r="A90" s="35" t="s">
        <v>58</v>
      </c>
      <c r="E90" s="39" t="s">
        <v>5</v>
      </c>
    </row>
    <row r="91" spans="1:5" ht="12.75">
      <c r="A91" s="35" t="s">
        <v>59</v>
      </c>
      <c r="E91" s="40" t="s">
        <v>5</v>
      </c>
    </row>
    <row r="92" spans="1:5" ht="165.75">
      <c r="A92" t="s">
        <v>60</v>
      </c>
      <c r="E92" s="39" t="s">
        <v>1442</v>
      </c>
    </row>
    <row r="93" spans="1:16" ht="12.75">
      <c r="A93" t="s">
        <v>52</v>
      </c>
      <c s="34" t="s">
        <v>189</v>
      </c>
      <c s="34" t="s">
        <v>1443</v>
      </c>
      <c s="35" t="s">
        <v>5</v>
      </c>
      <c s="6" t="s">
        <v>1444</v>
      </c>
      <c s="36" t="s">
        <v>85</v>
      </c>
      <c s="37">
        <v>5</v>
      </c>
      <c s="36">
        <v>0</v>
      </c>
      <c s="36">
        <f>ROUND(G93*H93,6)</f>
      </c>
      <c r="L93" s="38">
        <v>0</v>
      </c>
      <c s="32">
        <f>ROUND(ROUND(L93,2)*ROUND(G93,3),2)</f>
      </c>
      <c s="36" t="s">
        <v>350</v>
      </c>
      <c>
        <f>(M93*21)/100</f>
      </c>
      <c t="s">
        <v>27</v>
      </c>
    </row>
    <row r="94" spans="1:5" ht="12.75">
      <c r="A94" s="35" t="s">
        <v>58</v>
      </c>
      <c r="E94" s="39" t="s">
        <v>5</v>
      </c>
    </row>
    <row r="95" spans="1:5" ht="12.75">
      <c r="A95" s="35" t="s">
        <v>59</v>
      </c>
      <c r="E95" s="40" t="s">
        <v>5</v>
      </c>
    </row>
    <row r="96" spans="1:5" ht="89.25">
      <c r="A96" t="s">
        <v>60</v>
      </c>
      <c r="E96" s="39" t="s">
        <v>1445</v>
      </c>
    </row>
    <row r="97" spans="1:16" ht="12.75">
      <c r="A97" t="s">
        <v>52</v>
      </c>
      <c s="34" t="s">
        <v>193</v>
      </c>
      <c s="34" t="s">
        <v>1446</v>
      </c>
      <c s="35" t="s">
        <v>5</v>
      </c>
      <c s="6" t="s">
        <v>1447</v>
      </c>
      <c s="36" t="s">
        <v>85</v>
      </c>
      <c s="37">
        <v>3</v>
      </c>
      <c s="36">
        <v>0</v>
      </c>
      <c s="36">
        <f>ROUND(G97*H97,6)</f>
      </c>
      <c r="L97" s="38">
        <v>0</v>
      </c>
      <c s="32">
        <f>ROUND(ROUND(L97,2)*ROUND(G97,3),2)</f>
      </c>
      <c s="36" t="s">
        <v>350</v>
      </c>
      <c>
        <f>(M97*21)/100</f>
      </c>
      <c t="s">
        <v>27</v>
      </c>
    </row>
    <row r="98" spans="1:5" ht="12.75">
      <c r="A98" s="35" t="s">
        <v>58</v>
      </c>
      <c r="E98" s="39" t="s">
        <v>5</v>
      </c>
    </row>
    <row r="99" spans="1:5" ht="12.75">
      <c r="A99" s="35" t="s">
        <v>59</v>
      </c>
      <c r="E99" s="40" t="s">
        <v>5</v>
      </c>
    </row>
    <row r="100" spans="1:5" ht="89.25">
      <c r="A100" t="s">
        <v>60</v>
      </c>
      <c r="E100" s="39" t="s">
        <v>1445</v>
      </c>
    </row>
    <row r="101" spans="1:16" ht="12.75">
      <c r="A101" t="s">
        <v>52</v>
      </c>
      <c s="34" t="s">
        <v>196</v>
      </c>
      <c s="34" t="s">
        <v>1448</v>
      </c>
      <c s="35" t="s">
        <v>5</v>
      </c>
      <c s="6" t="s">
        <v>1449</v>
      </c>
      <c s="36" t="s">
        <v>85</v>
      </c>
      <c s="37">
        <v>2</v>
      </c>
      <c s="36">
        <v>0</v>
      </c>
      <c s="36">
        <f>ROUND(G101*H101,6)</f>
      </c>
      <c r="L101" s="38">
        <v>0</v>
      </c>
      <c s="32">
        <f>ROUND(ROUND(L101,2)*ROUND(G101,3),2)</f>
      </c>
      <c s="36" t="s">
        <v>350</v>
      </c>
      <c>
        <f>(M101*21)/100</f>
      </c>
      <c t="s">
        <v>27</v>
      </c>
    </row>
    <row r="102" spans="1:5" ht="12.75">
      <c r="A102" s="35" t="s">
        <v>58</v>
      </c>
      <c r="E102" s="39" t="s">
        <v>5</v>
      </c>
    </row>
    <row r="103" spans="1:5" ht="12.75">
      <c r="A103" s="35" t="s">
        <v>59</v>
      </c>
      <c r="E103" s="40" t="s">
        <v>5</v>
      </c>
    </row>
    <row r="104" spans="1:5" ht="140.25">
      <c r="A104" t="s">
        <v>60</v>
      </c>
      <c r="E104" s="39" t="s">
        <v>1450</v>
      </c>
    </row>
    <row r="105" spans="1:16" ht="12.75">
      <c r="A105" t="s">
        <v>52</v>
      </c>
      <c s="34" t="s">
        <v>200</v>
      </c>
      <c s="34" t="s">
        <v>1451</v>
      </c>
      <c s="35" t="s">
        <v>5</v>
      </c>
      <c s="6" t="s">
        <v>1452</v>
      </c>
      <c s="36" t="s">
        <v>85</v>
      </c>
      <c s="37">
        <v>1</v>
      </c>
      <c s="36">
        <v>0</v>
      </c>
      <c s="36">
        <f>ROUND(G105*H105,6)</f>
      </c>
      <c r="L105" s="38">
        <v>0</v>
      </c>
      <c s="32">
        <f>ROUND(ROUND(L105,2)*ROUND(G105,3),2)</f>
      </c>
      <c s="36" t="s">
        <v>350</v>
      </c>
      <c>
        <f>(M105*21)/100</f>
      </c>
      <c t="s">
        <v>27</v>
      </c>
    </row>
    <row r="106" spans="1:5" ht="12.75">
      <c r="A106" s="35" t="s">
        <v>58</v>
      </c>
      <c r="E106" s="39" t="s">
        <v>5</v>
      </c>
    </row>
    <row r="107" spans="1:5" ht="12.75">
      <c r="A107" s="35" t="s">
        <v>59</v>
      </c>
      <c r="E107" s="40" t="s">
        <v>5</v>
      </c>
    </row>
    <row r="108" spans="1:5" ht="140.25">
      <c r="A108" t="s">
        <v>60</v>
      </c>
      <c r="E108" s="39" t="s">
        <v>1450</v>
      </c>
    </row>
    <row r="109" spans="1:16" ht="12.75">
      <c r="A109" t="s">
        <v>52</v>
      </c>
      <c s="34" t="s">
        <v>203</v>
      </c>
      <c s="34" t="s">
        <v>1453</v>
      </c>
      <c s="35" t="s">
        <v>5</v>
      </c>
      <c s="6" t="s">
        <v>1454</v>
      </c>
      <c s="36" t="s">
        <v>85</v>
      </c>
      <c s="37">
        <v>3</v>
      </c>
      <c s="36">
        <v>0</v>
      </c>
      <c s="36">
        <f>ROUND(G109*H109,6)</f>
      </c>
      <c r="L109" s="38">
        <v>0</v>
      </c>
      <c s="32">
        <f>ROUND(ROUND(L109,2)*ROUND(G109,3),2)</f>
      </c>
      <c s="36" t="s">
        <v>350</v>
      </c>
      <c>
        <f>(M109*21)/100</f>
      </c>
      <c t="s">
        <v>27</v>
      </c>
    </row>
    <row r="110" spans="1:5" ht="12.75">
      <c r="A110" s="35" t="s">
        <v>58</v>
      </c>
      <c r="E110" s="39" t="s">
        <v>5</v>
      </c>
    </row>
    <row r="111" spans="1:5" ht="12.75">
      <c r="A111" s="35" t="s">
        <v>59</v>
      </c>
      <c r="E111" s="40" t="s">
        <v>5</v>
      </c>
    </row>
    <row r="112" spans="1:5" ht="140.25">
      <c r="A112" t="s">
        <v>60</v>
      </c>
      <c r="E112" s="39" t="s">
        <v>1450</v>
      </c>
    </row>
    <row r="113" spans="1:16" ht="12.75">
      <c r="A113" t="s">
        <v>52</v>
      </c>
      <c s="34" t="s">
        <v>207</v>
      </c>
      <c s="34" t="s">
        <v>1455</v>
      </c>
      <c s="35" t="s">
        <v>5</v>
      </c>
      <c s="6" t="s">
        <v>1456</v>
      </c>
      <c s="36" t="s">
        <v>85</v>
      </c>
      <c s="37">
        <v>2</v>
      </c>
      <c s="36">
        <v>0</v>
      </c>
      <c s="36">
        <f>ROUND(G113*H113,6)</f>
      </c>
      <c r="L113" s="38">
        <v>0</v>
      </c>
      <c s="32">
        <f>ROUND(ROUND(L113,2)*ROUND(G113,3),2)</f>
      </c>
      <c s="36" t="s">
        <v>350</v>
      </c>
      <c>
        <f>(M113*21)/100</f>
      </c>
      <c t="s">
        <v>27</v>
      </c>
    </row>
    <row r="114" spans="1:5" ht="12.75">
      <c r="A114" s="35" t="s">
        <v>58</v>
      </c>
      <c r="E114" s="39" t="s">
        <v>5</v>
      </c>
    </row>
    <row r="115" spans="1:5" ht="12.75">
      <c r="A115" s="35" t="s">
        <v>59</v>
      </c>
      <c r="E115" s="40" t="s">
        <v>5</v>
      </c>
    </row>
    <row r="116" spans="1:5" ht="140.25">
      <c r="A116" t="s">
        <v>60</v>
      </c>
      <c r="E116" s="39" t="s">
        <v>1450</v>
      </c>
    </row>
    <row r="117" spans="1:16" ht="12.75">
      <c r="A117" t="s">
        <v>52</v>
      </c>
      <c s="34" t="s">
        <v>159</v>
      </c>
      <c s="34" t="s">
        <v>1457</v>
      </c>
      <c s="35" t="s">
        <v>5</v>
      </c>
      <c s="6" t="s">
        <v>1458</v>
      </c>
      <c s="36" t="s">
        <v>85</v>
      </c>
      <c s="37">
        <v>5</v>
      </c>
      <c s="36">
        <v>0</v>
      </c>
      <c s="36">
        <f>ROUND(G117*H117,6)</f>
      </c>
      <c r="L117" s="38">
        <v>0</v>
      </c>
      <c s="32">
        <f>ROUND(ROUND(L117,2)*ROUND(G117,3),2)</f>
      </c>
      <c s="36" t="s">
        <v>350</v>
      </c>
      <c>
        <f>(M117*21)/100</f>
      </c>
      <c t="s">
        <v>27</v>
      </c>
    </row>
    <row r="118" spans="1:5" ht="12.75">
      <c r="A118" s="35" t="s">
        <v>58</v>
      </c>
      <c r="E118" s="39" t="s">
        <v>5</v>
      </c>
    </row>
    <row r="119" spans="1:5" ht="12.75">
      <c r="A119" s="35" t="s">
        <v>59</v>
      </c>
      <c r="E119" s="40" t="s">
        <v>5</v>
      </c>
    </row>
    <row r="120" spans="1:5" ht="114.75">
      <c r="A120" t="s">
        <v>60</v>
      </c>
      <c r="E120" s="39" t="s">
        <v>1459</v>
      </c>
    </row>
    <row r="121" spans="1:16" ht="12.75">
      <c r="A121" t="s">
        <v>52</v>
      </c>
      <c s="34" t="s">
        <v>210</v>
      </c>
      <c s="34" t="s">
        <v>1460</v>
      </c>
      <c s="35" t="s">
        <v>5</v>
      </c>
      <c s="6" t="s">
        <v>1461</v>
      </c>
      <c s="36" t="s">
        <v>85</v>
      </c>
      <c s="37">
        <v>2</v>
      </c>
      <c s="36">
        <v>0</v>
      </c>
      <c s="36">
        <f>ROUND(G121*H121,6)</f>
      </c>
      <c r="L121" s="38">
        <v>0</v>
      </c>
      <c s="32">
        <f>ROUND(ROUND(L121,2)*ROUND(G121,3),2)</f>
      </c>
      <c s="36" t="s">
        <v>350</v>
      </c>
      <c>
        <f>(M121*21)/100</f>
      </c>
      <c t="s">
        <v>27</v>
      </c>
    </row>
    <row r="122" spans="1:5" ht="12.75">
      <c r="A122" s="35" t="s">
        <v>58</v>
      </c>
      <c r="E122" s="39" t="s">
        <v>5</v>
      </c>
    </row>
    <row r="123" spans="1:5" ht="12.75">
      <c r="A123" s="35" t="s">
        <v>59</v>
      </c>
      <c r="E123" s="40" t="s">
        <v>5</v>
      </c>
    </row>
    <row r="124" spans="1:5" ht="114.75">
      <c r="A124" t="s">
        <v>60</v>
      </c>
      <c r="E124" s="39" t="s">
        <v>1462</v>
      </c>
    </row>
    <row r="125" spans="1:16" ht="12.75">
      <c r="A125" t="s">
        <v>52</v>
      </c>
      <c s="34" t="s">
        <v>215</v>
      </c>
      <c s="34" t="s">
        <v>1463</v>
      </c>
      <c s="35" t="s">
        <v>5</v>
      </c>
      <c s="6" t="s">
        <v>1464</v>
      </c>
      <c s="36" t="s">
        <v>85</v>
      </c>
      <c s="37">
        <v>33</v>
      </c>
      <c s="36">
        <v>0</v>
      </c>
      <c s="36">
        <f>ROUND(G125*H125,6)</f>
      </c>
      <c r="L125" s="38">
        <v>0</v>
      </c>
      <c s="32">
        <f>ROUND(ROUND(L125,2)*ROUND(G125,3),2)</f>
      </c>
      <c s="36" t="s">
        <v>350</v>
      </c>
      <c>
        <f>(M125*21)/100</f>
      </c>
      <c t="s">
        <v>27</v>
      </c>
    </row>
    <row r="126" spans="1:5" ht="12.75">
      <c r="A126" s="35" t="s">
        <v>58</v>
      </c>
      <c r="E126" s="39" t="s">
        <v>5</v>
      </c>
    </row>
    <row r="127" spans="1:5" ht="12.75">
      <c r="A127" s="35" t="s">
        <v>59</v>
      </c>
      <c r="E127" s="40" t="s">
        <v>5</v>
      </c>
    </row>
    <row r="128" spans="1:5" ht="153">
      <c r="A128" t="s">
        <v>60</v>
      </c>
      <c r="E128" s="39" t="s">
        <v>1465</v>
      </c>
    </row>
    <row r="129" spans="1:16" ht="12.75">
      <c r="A129" t="s">
        <v>52</v>
      </c>
      <c s="34" t="s">
        <v>219</v>
      </c>
      <c s="34" t="s">
        <v>1466</v>
      </c>
      <c s="35" t="s">
        <v>5</v>
      </c>
      <c s="6" t="s">
        <v>1467</v>
      </c>
      <c s="36" t="s">
        <v>56</v>
      </c>
      <c s="37">
        <v>2934</v>
      </c>
      <c s="36">
        <v>0</v>
      </c>
      <c s="36">
        <f>ROUND(G129*H129,6)</f>
      </c>
      <c r="L129" s="38">
        <v>0</v>
      </c>
      <c s="32">
        <f>ROUND(ROUND(L129,2)*ROUND(G129,3),2)</f>
      </c>
      <c s="36" t="s">
        <v>350</v>
      </c>
      <c>
        <f>(M129*21)/100</f>
      </c>
      <c t="s">
        <v>27</v>
      </c>
    </row>
    <row r="130" spans="1:5" ht="12.75">
      <c r="A130" s="35" t="s">
        <v>58</v>
      </c>
      <c r="E130" s="39" t="s">
        <v>5</v>
      </c>
    </row>
    <row r="131" spans="1:5" ht="12.75">
      <c r="A131" s="35" t="s">
        <v>59</v>
      </c>
      <c r="E131" s="40" t="s">
        <v>5</v>
      </c>
    </row>
    <row r="132" spans="1:5" ht="140.25">
      <c r="A132" t="s">
        <v>60</v>
      </c>
      <c r="E132" s="39" t="s">
        <v>1468</v>
      </c>
    </row>
    <row r="133" spans="1:16" ht="25.5">
      <c r="A133" t="s">
        <v>52</v>
      </c>
      <c s="34" t="s">
        <v>224</v>
      </c>
      <c s="34" t="s">
        <v>1469</v>
      </c>
      <c s="35" t="s">
        <v>5</v>
      </c>
      <c s="6" t="s">
        <v>1470</v>
      </c>
      <c s="36" t="s">
        <v>1471</v>
      </c>
      <c s="37">
        <v>27942.75</v>
      </c>
      <c s="36">
        <v>0</v>
      </c>
      <c s="36">
        <f>ROUND(G133*H133,6)</f>
      </c>
      <c r="L133" s="38">
        <v>0</v>
      </c>
      <c s="32">
        <f>ROUND(ROUND(L133,2)*ROUND(G133,3),2)</f>
      </c>
      <c s="36" t="s">
        <v>350</v>
      </c>
      <c>
        <f>(M133*21)/100</f>
      </c>
      <c t="s">
        <v>27</v>
      </c>
    </row>
    <row r="134" spans="1:5" ht="12.75">
      <c r="A134" s="35" t="s">
        <v>58</v>
      </c>
      <c r="E134" s="39" t="s">
        <v>5</v>
      </c>
    </row>
    <row r="135" spans="1:5" ht="12.75">
      <c r="A135" s="35" t="s">
        <v>59</v>
      </c>
      <c r="E135" s="40" t="s">
        <v>5</v>
      </c>
    </row>
    <row r="136" spans="1:5" ht="127.5">
      <c r="A136" t="s">
        <v>60</v>
      </c>
      <c r="E136" s="39" t="s">
        <v>1472</v>
      </c>
    </row>
    <row r="137" spans="1:16" ht="25.5">
      <c r="A137" t="s">
        <v>52</v>
      </c>
      <c s="34" t="s">
        <v>228</v>
      </c>
      <c s="34" t="s">
        <v>1473</v>
      </c>
      <c s="35" t="s">
        <v>5</v>
      </c>
      <c s="6" t="s">
        <v>1474</v>
      </c>
      <c s="36" t="s">
        <v>80</v>
      </c>
      <c s="37">
        <v>1111.5</v>
      </c>
      <c s="36">
        <v>0</v>
      </c>
      <c s="36">
        <f>ROUND(G137*H137,6)</f>
      </c>
      <c r="L137" s="38">
        <v>0</v>
      </c>
      <c s="32">
        <f>ROUND(ROUND(L137,2)*ROUND(G137,3),2)</f>
      </c>
      <c s="36" t="s">
        <v>350</v>
      </c>
      <c>
        <f>(M137*21)/100</f>
      </c>
      <c t="s">
        <v>27</v>
      </c>
    </row>
    <row r="138" spans="1:5" ht="12.75">
      <c r="A138" s="35" t="s">
        <v>58</v>
      </c>
      <c r="E138" s="39" t="s">
        <v>5</v>
      </c>
    </row>
    <row r="139" spans="1:5" ht="12.75">
      <c r="A139" s="35" t="s">
        <v>59</v>
      </c>
      <c r="E139" s="40" t="s">
        <v>5</v>
      </c>
    </row>
    <row r="140" spans="1:5" ht="204">
      <c r="A140" t="s">
        <v>60</v>
      </c>
      <c r="E140" s="39" t="s">
        <v>1475</v>
      </c>
    </row>
    <row r="141" spans="1:16" ht="25.5">
      <c r="A141" t="s">
        <v>52</v>
      </c>
      <c s="34" t="s">
        <v>232</v>
      </c>
      <c s="34" t="s">
        <v>1476</v>
      </c>
      <c s="35" t="s">
        <v>5</v>
      </c>
      <c s="6" t="s">
        <v>1477</v>
      </c>
      <c s="36" t="s">
        <v>1478</v>
      </c>
      <c s="37">
        <v>7229.64</v>
      </c>
      <c s="36">
        <v>0</v>
      </c>
      <c s="36">
        <f>ROUND(G141*H141,6)</f>
      </c>
      <c r="L141" s="38">
        <v>0</v>
      </c>
      <c s="32">
        <f>ROUND(ROUND(L141,2)*ROUND(G141,3),2)</f>
      </c>
      <c s="36" t="s">
        <v>350</v>
      </c>
      <c>
        <f>(M141*21)/100</f>
      </c>
      <c t="s">
        <v>27</v>
      </c>
    </row>
    <row r="142" spans="1:5" ht="12.75">
      <c r="A142" s="35" t="s">
        <v>58</v>
      </c>
      <c r="E142" s="39" t="s">
        <v>5</v>
      </c>
    </row>
    <row r="143" spans="1:5" ht="12.75">
      <c r="A143" s="35" t="s">
        <v>59</v>
      </c>
      <c r="E143" s="40" t="s">
        <v>5</v>
      </c>
    </row>
    <row r="144" spans="1:5" ht="102">
      <c r="A144" t="s">
        <v>60</v>
      </c>
      <c r="E144" s="39" t="s">
        <v>1479</v>
      </c>
    </row>
    <row r="145" spans="1:16" ht="25.5">
      <c r="A145" t="s">
        <v>52</v>
      </c>
      <c s="34" t="s">
        <v>236</v>
      </c>
      <c s="34" t="s">
        <v>1480</v>
      </c>
      <c s="35" t="s">
        <v>5</v>
      </c>
      <c s="6" t="s">
        <v>1481</v>
      </c>
      <c s="36" t="s">
        <v>80</v>
      </c>
      <c s="37">
        <v>27.5</v>
      </c>
      <c s="36">
        <v>0</v>
      </c>
      <c s="36">
        <f>ROUND(G145*H145,6)</f>
      </c>
      <c r="L145" s="38">
        <v>0</v>
      </c>
      <c s="32">
        <f>ROUND(ROUND(L145,2)*ROUND(G145,3),2)</f>
      </c>
      <c s="36" t="s">
        <v>350</v>
      </c>
      <c>
        <f>(M145*21)/100</f>
      </c>
      <c t="s">
        <v>27</v>
      </c>
    </row>
    <row r="146" spans="1:5" ht="12.75">
      <c r="A146" s="35" t="s">
        <v>58</v>
      </c>
      <c r="E146" s="39" t="s">
        <v>5</v>
      </c>
    </row>
    <row r="147" spans="1:5" ht="12.75">
      <c r="A147" s="35" t="s">
        <v>59</v>
      </c>
      <c r="E147" s="40" t="s">
        <v>5</v>
      </c>
    </row>
    <row r="148" spans="1:5" ht="204">
      <c r="A148" t="s">
        <v>60</v>
      </c>
      <c r="E148" s="39" t="s">
        <v>1482</v>
      </c>
    </row>
    <row r="149" spans="1:16" ht="25.5">
      <c r="A149" t="s">
        <v>52</v>
      </c>
      <c s="34" t="s">
        <v>240</v>
      </c>
      <c s="34" t="s">
        <v>1483</v>
      </c>
      <c s="35" t="s">
        <v>5</v>
      </c>
      <c s="6" t="s">
        <v>1484</v>
      </c>
      <c s="36" t="s">
        <v>1478</v>
      </c>
      <c s="37">
        <v>31.079</v>
      </c>
      <c s="36">
        <v>0</v>
      </c>
      <c s="36">
        <f>ROUND(G149*H149,6)</f>
      </c>
      <c r="L149" s="38">
        <v>0</v>
      </c>
      <c s="32">
        <f>ROUND(ROUND(L149,2)*ROUND(G149,3),2)</f>
      </c>
      <c s="36" t="s">
        <v>350</v>
      </c>
      <c>
        <f>(M149*21)/100</f>
      </c>
      <c t="s">
        <v>27</v>
      </c>
    </row>
    <row r="150" spans="1:5" ht="12.75">
      <c r="A150" s="35" t="s">
        <v>58</v>
      </c>
      <c r="E150" s="39" t="s">
        <v>5</v>
      </c>
    </row>
    <row r="151" spans="1:5" ht="12.75">
      <c r="A151" s="35" t="s">
        <v>59</v>
      </c>
      <c r="E151" s="40" t="s">
        <v>5</v>
      </c>
    </row>
    <row r="152" spans="1:5" ht="102">
      <c r="A152" t="s">
        <v>60</v>
      </c>
      <c r="E152" s="39" t="s">
        <v>1479</v>
      </c>
    </row>
    <row r="153" spans="1:16" ht="38.25">
      <c r="A153" t="s">
        <v>52</v>
      </c>
      <c s="34" t="s">
        <v>244</v>
      </c>
      <c s="34" t="s">
        <v>1485</v>
      </c>
      <c s="35" t="s">
        <v>5</v>
      </c>
      <c s="6" t="s">
        <v>1486</v>
      </c>
      <c s="36" t="s">
        <v>80</v>
      </c>
      <c s="37">
        <v>49.846</v>
      </c>
      <c s="36">
        <v>0</v>
      </c>
      <c s="36">
        <f>ROUND(G153*H153,6)</f>
      </c>
      <c r="L153" s="38">
        <v>0</v>
      </c>
      <c s="32">
        <f>ROUND(ROUND(L153,2)*ROUND(G153,3),2)</f>
      </c>
      <c s="36" t="s">
        <v>350</v>
      </c>
      <c>
        <f>(M153*21)/100</f>
      </c>
      <c t="s">
        <v>27</v>
      </c>
    </row>
    <row r="154" spans="1:5" ht="12.75">
      <c r="A154" s="35" t="s">
        <v>58</v>
      </c>
      <c r="E154" s="39" t="s">
        <v>5</v>
      </c>
    </row>
    <row r="155" spans="1:5" ht="12.75">
      <c r="A155" s="35" t="s">
        <v>59</v>
      </c>
      <c r="E155" s="40" t="s">
        <v>5</v>
      </c>
    </row>
    <row r="156" spans="1:5" ht="216.75">
      <c r="A156" t="s">
        <v>60</v>
      </c>
      <c r="E156" s="39" t="s">
        <v>1487</v>
      </c>
    </row>
    <row r="157" spans="1:16" ht="38.25">
      <c r="A157" t="s">
        <v>52</v>
      </c>
      <c s="34" t="s">
        <v>247</v>
      </c>
      <c s="34" t="s">
        <v>1488</v>
      </c>
      <c s="35" t="s">
        <v>5</v>
      </c>
      <c s="6" t="s">
        <v>1489</v>
      </c>
      <c s="36" t="s">
        <v>1478</v>
      </c>
      <c s="37">
        <v>549.33</v>
      </c>
      <c s="36">
        <v>0</v>
      </c>
      <c s="36">
        <f>ROUND(G157*H157,6)</f>
      </c>
      <c r="L157" s="38">
        <v>0</v>
      </c>
      <c s="32">
        <f>ROUND(ROUND(L157,2)*ROUND(G157,3),2)</f>
      </c>
      <c s="36" t="s">
        <v>350</v>
      </c>
      <c>
        <f>(M157*21)/100</f>
      </c>
      <c t="s">
        <v>27</v>
      </c>
    </row>
    <row r="158" spans="1:5" ht="12.75">
      <c r="A158" s="35" t="s">
        <v>58</v>
      </c>
      <c r="E158" s="39" t="s">
        <v>5</v>
      </c>
    </row>
    <row r="159" spans="1:5" ht="12.75">
      <c r="A159" s="35" t="s">
        <v>59</v>
      </c>
      <c r="E159" s="40" t="s">
        <v>5</v>
      </c>
    </row>
    <row r="160" spans="1:5" ht="102">
      <c r="A160" t="s">
        <v>60</v>
      </c>
      <c r="E160" s="39" t="s">
        <v>1479</v>
      </c>
    </row>
    <row r="161" spans="1:16" ht="38.25">
      <c r="A161" t="s">
        <v>52</v>
      </c>
      <c s="34" t="s">
        <v>251</v>
      </c>
      <c s="34" t="s">
        <v>1490</v>
      </c>
      <c s="35" t="s">
        <v>5</v>
      </c>
      <c s="6" t="s">
        <v>1491</v>
      </c>
      <c s="36" t="s">
        <v>80</v>
      </c>
      <c s="37">
        <v>91.338</v>
      </c>
      <c s="36">
        <v>0</v>
      </c>
      <c s="36">
        <f>ROUND(G161*H161,6)</f>
      </c>
      <c r="L161" s="38">
        <v>0</v>
      </c>
      <c s="32">
        <f>ROUND(ROUND(L161,2)*ROUND(G161,3),2)</f>
      </c>
      <c s="36" t="s">
        <v>350</v>
      </c>
      <c>
        <f>(M161*21)/100</f>
      </c>
      <c t="s">
        <v>27</v>
      </c>
    </row>
    <row r="162" spans="1:5" ht="12.75">
      <c r="A162" s="35" t="s">
        <v>58</v>
      </c>
      <c r="E162" s="39" t="s">
        <v>5</v>
      </c>
    </row>
    <row r="163" spans="1:5" ht="12.75">
      <c r="A163" s="35" t="s">
        <v>59</v>
      </c>
      <c r="E163" s="40" t="s">
        <v>5</v>
      </c>
    </row>
    <row r="164" spans="1:5" ht="216.75">
      <c r="A164" t="s">
        <v>60</v>
      </c>
      <c r="E164" s="39" t="s">
        <v>1487</v>
      </c>
    </row>
    <row r="165" spans="1:16" ht="38.25">
      <c r="A165" t="s">
        <v>52</v>
      </c>
      <c s="34" t="s">
        <v>255</v>
      </c>
      <c s="34" t="s">
        <v>1492</v>
      </c>
      <c s="35" t="s">
        <v>5</v>
      </c>
      <c s="6" t="s">
        <v>1493</v>
      </c>
      <c s="36" t="s">
        <v>1478</v>
      </c>
      <c s="37">
        <v>1144.32</v>
      </c>
      <c s="36">
        <v>0</v>
      </c>
      <c s="36">
        <f>ROUND(G165*H165,6)</f>
      </c>
      <c r="L165" s="38">
        <v>0</v>
      </c>
      <c s="32">
        <f>ROUND(ROUND(L165,2)*ROUND(G165,3),2)</f>
      </c>
      <c s="36" t="s">
        <v>350</v>
      </c>
      <c>
        <f>(M165*21)/100</f>
      </c>
      <c t="s">
        <v>27</v>
      </c>
    </row>
    <row r="166" spans="1:5" ht="12.75">
      <c r="A166" s="35" t="s">
        <v>58</v>
      </c>
      <c r="E166" s="39" t="s">
        <v>5</v>
      </c>
    </row>
    <row r="167" spans="1:5" ht="12.75">
      <c r="A167" s="35" t="s">
        <v>59</v>
      </c>
      <c r="E167" s="40" t="s">
        <v>5</v>
      </c>
    </row>
    <row r="168" spans="1:5" ht="102">
      <c r="A168" t="s">
        <v>60</v>
      </c>
      <c r="E168" s="39" t="s">
        <v>1479</v>
      </c>
    </row>
    <row r="169" spans="1:16" ht="12.75">
      <c r="A169" t="s">
        <v>52</v>
      </c>
      <c s="34" t="s">
        <v>259</v>
      </c>
      <c s="34" t="s">
        <v>1494</v>
      </c>
      <c s="35" t="s">
        <v>5</v>
      </c>
      <c s="6" t="s">
        <v>1495</v>
      </c>
      <c s="36" t="s">
        <v>85</v>
      </c>
      <c s="37">
        <v>1</v>
      </c>
      <c s="36">
        <v>0</v>
      </c>
      <c s="36">
        <f>ROUND(G169*H169,6)</f>
      </c>
      <c r="L169" s="38">
        <v>0</v>
      </c>
      <c s="32">
        <f>ROUND(ROUND(L169,2)*ROUND(G169,3),2)</f>
      </c>
      <c s="36" t="s">
        <v>350</v>
      </c>
      <c>
        <f>(M169*21)/100</f>
      </c>
      <c t="s">
        <v>27</v>
      </c>
    </row>
    <row r="170" spans="1:5" ht="12.75">
      <c r="A170" s="35" t="s">
        <v>58</v>
      </c>
      <c r="E170" s="39" t="s">
        <v>5</v>
      </c>
    </row>
    <row r="171" spans="1:5" ht="12.75">
      <c r="A171" s="35" t="s">
        <v>59</v>
      </c>
      <c r="E171" s="40" t="s">
        <v>5</v>
      </c>
    </row>
    <row r="172" spans="1:5" ht="127.5">
      <c r="A172" t="s">
        <v>60</v>
      </c>
      <c r="E172" s="39" t="s">
        <v>1496</v>
      </c>
    </row>
    <row r="173" spans="1:16" ht="12.75">
      <c r="A173" t="s">
        <v>52</v>
      </c>
      <c s="34" t="s">
        <v>263</v>
      </c>
      <c s="34" t="s">
        <v>1497</v>
      </c>
      <c s="35" t="s">
        <v>5</v>
      </c>
      <c s="6" t="s">
        <v>1498</v>
      </c>
      <c s="36" t="s">
        <v>85</v>
      </c>
      <c s="37">
        <v>1</v>
      </c>
      <c s="36">
        <v>0</v>
      </c>
      <c s="36">
        <f>ROUND(G173*H173,6)</f>
      </c>
      <c r="L173" s="38">
        <v>0</v>
      </c>
      <c s="32">
        <f>ROUND(ROUND(L173,2)*ROUND(G173,3),2)</f>
      </c>
      <c s="36" t="s">
        <v>350</v>
      </c>
      <c>
        <f>(M173*21)/100</f>
      </c>
      <c t="s">
        <v>27</v>
      </c>
    </row>
    <row r="174" spans="1:5" ht="12.75">
      <c r="A174" s="35" t="s">
        <v>58</v>
      </c>
      <c r="E174" s="39" t="s">
        <v>5</v>
      </c>
    </row>
    <row r="175" spans="1:5" ht="12.75">
      <c r="A175" s="35" t="s">
        <v>59</v>
      </c>
      <c r="E175" s="40" t="s">
        <v>5</v>
      </c>
    </row>
    <row r="176" spans="1:5" ht="127.5">
      <c r="A176" t="s">
        <v>60</v>
      </c>
      <c r="E176" s="39" t="s">
        <v>1496</v>
      </c>
    </row>
    <row r="177" spans="1:16" ht="12.75">
      <c r="A177" t="s">
        <v>52</v>
      </c>
      <c s="34" t="s">
        <v>267</v>
      </c>
      <c s="34" t="s">
        <v>1499</v>
      </c>
      <c s="35" t="s">
        <v>5</v>
      </c>
      <c s="6" t="s">
        <v>1500</v>
      </c>
      <c s="36" t="s">
        <v>85</v>
      </c>
      <c s="37">
        <v>1</v>
      </c>
      <c s="36">
        <v>0</v>
      </c>
      <c s="36">
        <f>ROUND(G177*H177,6)</f>
      </c>
      <c r="L177" s="38">
        <v>0</v>
      </c>
      <c s="32">
        <f>ROUND(ROUND(L177,2)*ROUND(G177,3),2)</f>
      </c>
      <c s="36" t="s">
        <v>350</v>
      </c>
      <c>
        <f>(M177*21)/100</f>
      </c>
      <c t="s">
        <v>27</v>
      </c>
    </row>
    <row r="178" spans="1:5" ht="12.75">
      <c r="A178" s="35" t="s">
        <v>58</v>
      </c>
      <c r="E178" s="39" t="s">
        <v>5</v>
      </c>
    </row>
    <row r="179" spans="1:5" ht="12.75">
      <c r="A179" s="35" t="s">
        <v>59</v>
      </c>
      <c r="E179" s="40" t="s">
        <v>5</v>
      </c>
    </row>
    <row r="180" spans="1:5" ht="127.5">
      <c r="A180" t="s">
        <v>60</v>
      </c>
      <c r="E180" s="39" t="s">
        <v>1496</v>
      </c>
    </row>
    <row r="181" spans="1:16" ht="12.75">
      <c r="A181" t="s">
        <v>52</v>
      </c>
      <c s="34" t="s">
        <v>271</v>
      </c>
      <c s="34" t="s">
        <v>1501</v>
      </c>
      <c s="35" t="s">
        <v>5</v>
      </c>
      <c s="6" t="s">
        <v>1502</v>
      </c>
      <c s="36" t="s">
        <v>85</v>
      </c>
      <c s="37">
        <v>17</v>
      </c>
      <c s="36">
        <v>0</v>
      </c>
      <c s="36">
        <f>ROUND(G181*H181,6)</f>
      </c>
      <c r="L181" s="38">
        <v>0</v>
      </c>
      <c s="32">
        <f>ROUND(ROUND(L181,2)*ROUND(G181,3),2)</f>
      </c>
      <c s="36" t="s">
        <v>350</v>
      </c>
      <c>
        <f>(M181*21)/100</f>
      </c>
      <c t="s">
        <v>27</v>
      </c>
    </row>
    <row r="182" spans="1:5" ht="12.75">
      <c r="A182" s="35" t="s">
        <v>58</v>
      </c>
      <c r="E182" s="39" t="s">
        <v>5</v>
      </c>
    </row>
    <row r="183" spans="1:5" ht="12.75">
      <c r="A183" s="35" t="s">
        <v>59</v>
      </c>
      <c r="E183" s="40" t="s">
        <v>5</v>
      </c>
    </row>
    <row r="184" spans="1:5" ht="127.5">
      <c r="A184" t="s">
        <v>60</v>
      </c>
      <c r="E184" s="39" t="s">
        <v>1496</v>
      </c>
    </row>
    <row r="185" spans="1:16" ht="12.75">
      <c r="A185" t="s">
        <v>52</v>
      </c>
      <c s="34" t="s">
        <v>275</v>
      </c>
      <c s="34" t="s">
        <v>1503</v>
      </c>
      <c s="35" t="s">
        <v>5</v>
      </c>
      <c s="6" t="s">
        <v>1504</v>
      </c>
      <c s="36" t="s">
        <v>56</v>
      </c>
      <c s="37">
        <v>57.018</v>
      </c>
      <c s="36">
        <v>0</v>
      </c>
      <c s="36">
        <f>ROUND(G185*H185,6)</f>
      </c>
      <c r="L185" s="38">
        <v>0</v>
      </c>
      <c s="32">
        <f>ROUND(ROUND(L185,2)*ROUND(G185,3),2)</f>
      </c>
      <c s="36" t="s">
        <v>350</v>
      </c>
      <c>
        <f>(M185*21)/100</f>
      </c>
      <c t="s">
        <v>27</v>
      </c>
    </row>
    <row r="186" spans="1:5" ht="12.75">
      <c r="A186" s="35" t="s">
        <v>58</v>
      </c>
      <c r="E186" s="39" t="s">
        <v>5</v>
      </c>
    </row>
    <row r="187" spans="1:5" ht="12.75">
      <c r="A187" s="35" t="s">
        <v>59</v>
      </c>
      <c r="E187" s="40" t="s">
        <v>5</v>
      </c>
    </row>
    <row r="188" spans="1:5" ht="114.75">
      <c r="A188" t="s">
        <v>60</v>
      </c>
      <c r="E188" s="39" t="s">
        <v>1505</v>
      </c>
    </row>
    <row r="189" spans="1:16" ht="12.75">
      <c r="A189" t="s">
        <v>52</v>
      </c>
      <c s="34" t="s">
        <v>329</v>
      </c>
      <c s="34" t="s">
        <v>1506</v>
      </c>
      <c s="35" t="s">
        <v>5</v>
      </c>
      <c s="6" t="s">
        <v>1507</v>
      </c>
      <c s="36" t="s">
        <v>73</v>
      </c>
      <c s="37">
        <v>1838.42</v>
      </c>
      <c s="36">
        <v>0</v>
      </c>
      <c s="36">
        <f>ROUND(G189*H189,6)</f>
      </c>
      <c r="L189" s="38">
        <v>0</v>
      </c>
      <c s="32">
        <f>ROUND(ROUND(L189,2)*ROUND(G189,3),2)</f>
      </c>
      <c s="36" t="s">
        <v>350</v>
      </c>
      <c>
        <f>(M189*21)/100</f>
      </c>
      <c t="s">
        <v>27</v>
      </c>
    </row>
    <row r="190" spans="1:5" ht="12.75">
      <c r="A190" s="35" t="s">
        <v>58</v>
      </c>
      <c r="E190" s="39" t="s">
        <v>5</v>
      </c>
    </row>
    <row r="191" spans="1:5" ht="12.75">
      <c r="A191" s="35" t="s">
        <v>59</v>
      </c>
      <c r="E191" s="40" t="s">
        <v>5</v>
      </c>
    </row>
    <row r="192" spans="1:5" ht="153">
      <c r="A192" t="s">
        <v>60</v>
      </c>
      <c r="E192" s="39" t="s">
        <v>1508</v>
      </c>
    </row>
    <row r="193" spans="1:13" ht="12.75">
      <c r="A193" t="s">
        <v>49</v>
      </c>
      <c r="C193" s="31" t="s">
        <v>367</v>
      </c>
      <c r="E193" s="33" t="s">
        <v>592</v>
      </c>
      <c r="J193" s="32">
        <f>0</f>
      </c>
      <c s="32">
        <f>0</f>
      </c>
      <c s="32">
        <f>0+L194+L198+L202+L206+L210+L214+L218+L222+L226+L230+L234+L238+L242+L246</f>
      </c>
      <c s="32">
        <f>0+M194+M198+M202+M206+M210+M214+M218+M222+M226+M230+M234+M238+M242+M246</f>
      </c>
    </row>
    <row r="194" spans="1:16" ht="38.25">
      <c r="A194" t="s">
        <v>52</v>
      </c>
      <c s="34" t="s">
        <v>279</v>
      </c>
      <c s="34" t="s">
        <v>1509</v>
      </c>
      <c s="35" t="s">
        <v>1510</v>
      </c>
      <c s="6" t="s">
        <v>1511</v>
      </c>
      <c s="36" t="s">
        <v>373</v>
      </c>
      <c s="37">
        <v>20</v>
      </c>
      <c s="36">
        <v>0</v>
      </c>
      <c s="36">
        <f>ROUND(G194*H194,6)</f>
      </c>
      <c r="L194" s="38">
        <v>0</v>
      </c>
      <c s="32">
        <f>ROUND(ROUND(L194,2)*ROUND(G194,3),2)</f>
      </c>
      <c s="36" t="s">
        <v>350</v>
      </c>
      <c>
        <f>(M194*21)/100</f>
      </c>
      <c t="s">
        <v>27</v>
      </c>
    </row>
    <row r="195" spans="1:5" ht="12.75">
      <c r="A195" s="35" t="s">
        <v>58</v>
      </c>
      <c r="E195" s="39" t="s">
        <v>374</v>
      </c>
    </row>
    <row r="196" spans="1:5" ht="12.75">
      <c r="A196" s="35" t="s">
        <v>59</v>
      </c>
      <c r="E196" s="40" t="s">
        <v>5</v>
      </c>
    </row>
    <row r="197" spans="1:5" ht="165.75">
      <c r="A197" t="s">
        <v>60</v>
      </c>
      <c r="E197" s="39" t="s">
        <v>1512</v>
      </c>
    </row>
    <row r="198" spans="1:16" ht="38.25">
      <c r="A198" t="s">
        <v>52</v>
      </c>
      <c s="34" t="s">
        <v>283</v>
      </c>
      <c s="34" t="s">
        <v>377</v>
      </c>
      <c s="35" t="s">
        <v>378</v>
      </c>
      <c s="6" t="s">
        <v>379</v>
      </c>
      <c s="36" t="s">
        <v>373</v>
      </c>
      <c s="37">
        <v>57.018</v>
      </c>
      <c s="36">
        <v>0</v>
      </c>
      <c s="36">
        <f>ROUND(G198*H198,6)</f>
      </c>
      <c r="L198" s="38">
        <v>0</v>
      </c>
      <c s="32">
        <f>ROUND(ROUND(L198,2)*ROUND(G198,3),2)</f>
      </c>
      <c s="36" t="s">
        <v>350</v>
      </c>
      <c>
        <f>(M198*21)/100</f>
      </c>
      <c t="s">
        <v>27</v>
      </c>
    </row>
    <row r="199" spans="1:5" ht="12.75">
      <c r="A199" s="35" t="s">
        <v>58</v>
      </c>
      <c r="E199" s="39" t="s">
        <v>374</v>
      </c>
    </row>
    <row r="200" spans="1:5" ht="12.75">
      <c r="A200" s="35" t="s">
        <v>59</v>
      </c>
      <c r="E200" s="40" t="s">
        <v>5</v>
      </c>
    </row>
    <row r="201" spans="1:5" ht="165.75">
      <c r="A201" t="s">
        <v>60</v>
      </c>
      <c r="E201" s="39" t="s">
        <v>1512</v>
      </c>
    </row>
    <row r="202" spans="1:16" ht="25.5">
      <c r="A202" t="s">
        <v>52</v>
      </c>
      <c s="34" t="s">
        <v>287</v>
      </c>
      <c s="34" t="s">
        <v>1513</v>
      </c>
      <c s="35" t="s">
        <v>1514</v>
      </c>
      <c s="6" t="s">
        <v>1515</v>
      </c>
      <c s="36" t="s">
        <v>373</v>
      </c>
      <c s="37">
        <v>1028.801</v>
      </c>
      <c s="36">
        <v>0</v>
      </c>
      <c s="36">
        <f>ROUND(G202*H202,6)</f>
      </c>
      <c r="L202" s="38">
        <v>0</v>
      </c>
      <c s="32">
        <f>ROUND(ROUND(L202,2)*ROUND(G202,3),2)</f>
      </c>
      <c s="36" t="s">
        <v>350</v>
      </c>
      <c>
        <f>(M202*21)/100</f>
      </c>
      <c t="s">
        <v>27</v>
      </c>
    </row>
    <row r="203" spans="1:5" ht="12.75">
      <c r="A203" s="35" t="s">
        <v>58</v>
      </c>
      <c r="E203" s="39" t="s">
        <v>374</v>
      </c>
    </row>
    <row r="204" spans="1:5" ht="12.75">
      <c r="A204" s="35" t="s">
        <v>59</v>
      </c>
      <c r="E204" s="40" t="s">
        <v>5</v>
      </c>
    </row>
    <row r="205" spans="1:5" ht="165.75">
      <c r="A205" t="s">
        <v>60</v>
      </c>
      <c r="E205" s="39" t="s">
        <v>1512</v>
      </c>
    </row>
    <row r="206" spans="1:16" ht="25.5">
      <c r="A206" t="s">
        <v>52</v>
      </c>
      <c s="34" t="s">
        <v>291</v>
      </c>
      <c s="34" t="s">
        <v>1516</v>
      </c>
      <c s="35" t="s">
        <v>1517</v>
      </c>
      <c s="6" t="s">
        <v>1518</v>
      </c>
      <c s="36" t="s">
        <v>373</v>
      </c>
      <c s="37">
        <v>266.475</v>
      </c>
      <c s="36">
        <v>0</v>
      </c>
      <c s="36">
        <f>ROUND(G206*H206,6)</f>
      </c>
      <c r="L206" s="38">
        <v>0</v>
      </c>
      <c s="32">
        <f>ROUND(ROUND(L206,2)*ROUND(G206,3),2)</f>
      </c>
      <c s="36" t="s">
        <v>350</v>
      </c>
      <c>
        <f>(M206*21)/100</f>
      </c>
      <c t="s">
        <v>27</v>
      </c>
    </row>
    <row r="207" spans="1:5" ht="12.75">
      <c r="A207" s="35" t="s">
        <v>58</v>
      </c>
      <c r="E207" s="39" t="s">
        <v>374</v>
      </c>
    </row>
    <row r="208" spans="1:5" ht="12.75">
      <c r="A208" s="35" t="s">
        <v>59</v>
      </c>
      <c r="E208" s="40" t="s">
        <v>5</v>
      </c>
    </row>
    <row r="209" spans="1:5" ht="165.75">
      <c r="A209" t="s">
        <v>60</v>
      </c>
      <c r="E209" s="39" t="s">
        <v>1512</v>
      </c>
    </row>
    <row r="210" spans="1:16" ht="38.25">
      <c r="A210" t="s">
        <v>52</v>
      </c>
      <c s="34" t="s">
        <v>100</v>
      </c>
      <c s="34" t="s">
        <v>1519</v>
      </c>
      <c s="35" t="s">
        <v>1520</v>
      </c>
      <c s="6" t="s">
        <v>1521</v>
      </c>
      <c s="36" t="s">
        <v>373</v>
      </c>
      <c s="37">
        <v>0.339</v>
      </c>
      <c s="36">
        <v>0</v>
      </c>
      <c s="36">
        <f>ROUND(G210*H210,6)</f>
      </c>
      <c r="L210" s="38">
        <v>0</v>
      </c>
      <c s="32">
        <f>ROUND(ROUND(L210,2)*ROUND(G210,3),2)</f>
      </c>
      <c s="36" t="s">
        <v>350</v>
      </c>
      <c>
        <f>(M210*21)/100</f>
      </c>
      <c t="s">
        <v>27</v>
      </c>
    </row>
    <row r="211" spans="1:5" ht="12.75">
      <c r="A211" s="35" t="s">
        <v>58</v>
      </c>
      <c r="E211" s="39" t="s">
        <v>374</v>
      </c>
    </row>
    <row r="212" spans="1:5" ht="12.75">
      <c r="A212" s="35" t="s">
        <v>59</v>
      </c>
      <c r="E212" s="40" t="s">
        <v>5</v>
      </c>
    </row>
    <row r="213" spans="1:5" ht="165.75">
      <c r="A213" t="s">
        <v>60</v>
      </c>
      <c r="E213" s="39" t="s">
        <v>1512</v>
      </c>
    </row>
    <row r="214" spans="1:16" ht="25.5">
      <c r="A214" t="s">
        <v>52</v>
      </c>
      <c s="34" t="s">
        <v>104</v>
      </c>
      <c s="34" t="s">
        <v>1522</v>
      </c>
      <c s="35" t="s">
        <v>1523</v>
      </c>
      <c s="6" t="s">
        <v>1524</v>
      </c>
      <c s="36" t="s">
        <v>373</v>
      </c>
      <c s="37">
        <v>0.793</v>
      </c>
      <c s="36">
        <v>0</v>
      </c>
      <c s="36">
        <f>ROUND(G214*H214,6)</f>
      </c>
      <c r="L214" s="38">
        <v>0</v>
      </c>
      <c s="32">
        <f>ROUND(ROUND(L214,2)*ROUND(G214,3),2)</f>
      </c>
      <c s="36" t="s">
        <v>350</v>
      </c>
      <c>
        <f>(M214*21)/100</f>
      </c>
      <c t="s">
        <v>27</v>
      </c>
    </row>
    <row r="215" spans="1:5" ht="12.75">
      <c r="A215" s="35" t="s">
        <v>58</v>
      </c>
      <c r="E215" s="39" t="s">
        <v>374</v>
      </c>
    </row>
    <row r="216" spans="1:5" ht="12.75">
      <c r="A216" s="35" t="s">
        <v>59</v>
      </c>
      <c r="E216" s="40" t="s">
        <v>5</v>
      </c>
    </row>
    <row r="217" spans="1:5" ht="165.75">
      <c r="A217" t="s">
        <v>60</v>
      </c>
      <c r="E217" s="39" t="s">
        <v>1512</v>
      </c>
    </row>
    <row r="218" spans="1:16" ht="38.25">
      <c r="A218" t="s">
        <v>52</v>
      </c>
      <c s="34" t="s">
        <v>295</v>
      </c>
      <c s="34" t="s">
        <v>1525</v>
      </c>
      <c s="35" t="s">
        <v>1526</v>
      </c>
      <c s="6" t="s">
        <v>1527</v>
      </c>
      <c s="36" t="s">
        <v>373</v>
      </c>
      <c s="37">
        <v>1170.273</v>
      </c>
      <c s="36">
        <v>0</v>
      </c>
      <c s="36">
        <f>ROUND(G218*H218,6)</f>
      </c>
      <c r="L218" s="38">
        <v>0</v>
      </c>
      <c s="32">
        <f>ROUND(ROUND(L218,2)*ROUND(G218,3),2)</f>
      </c>
      <c s="36" t="s">
        <v>350</v>
      </c>
      <c>
        <f>(M218*21)/100</f>
      </c>
      <c t="s">
        <v>27</v>
      </c>
    </row>
    <row r="219" spans="1:5" ht="51">
      <c r="A219" s="35" t="s">
        <v>58</v>
      </c>
      <c r="E219" s="39" t="s">
        <v>1528</v>
      </c>
    </row>
    <row r="220" spans="1:5" ht="12.75">
      <c r="A220" s="35" t="s">
        <v>59</v>
      </c>
      <c r="E220" s="40" t="s">
        <v>5</v>
      </c>
    </row>
    <row r="221" spans="1:5" ht="165.75">
      <c r="A221" t="s">
        <v>60</v>
      </c>
      <c r="E221" s="39" t="s">
        <v>1512</v>
      </c>
    </row>
    <row r="222" spans="1:16" ht="38.25">
      <c r="A222" t="s">
        <v>52</v>
      </c>
      <c s="34" t="s">
        <v>299</v>
      </c>
      <c s="34" t="s">
        <v>1529</v>
      </c>
      <c s="35" t="s">
        <v>1530</v>
      </c>
      <c s="6" t="s">
        <v>1531</v>
      </c>
      <c s="36" t="s">
        <v>373</v>
      </c>
      <c s="37">
        <v>1170.273</v>
      </c>
      <c s="36">
        <v>0</v>
      </c>
      <c s="36">
        <f>ROUND(G222*H222,6)</f>
      </c>
      <c r="L222" s="38">
        <v>0</v>
      </c>
      <c s="32">
        <f>ROUND(ROUND(L222,2)*ROUND(G222,3),2)</f>
      </c>
      <c s="36" t="s">
        <v>350</v>
      </c>
      <c>
        <f>(M222*21)/100</f>
      </c>
      <c t="s">
        <v>27</v>
      </c>
    </row>
    <row r="223" spans="1:5" ht="38.25">
      <c r="A223" s="35" t="s">
        <v>58</v>
      </c>
      <c r="E223" s="39" t="s">
        <v>1532</v>
      </c>
    </row>
    <row r="224" spans="1:5" ht="12.75">
      <c r="A224" s="35" t="s">
        <v>59</v>
      </c>
      <c r="E224" s="40" t="s">
        <v>5</v>
      </c>
    </row>
    <row r="225" spans="1:5" ht="165.75">
      <c r="A225" t="s">
        <v>60</v>
      </c>
      <c r="E225" s="39" t="s">
        <v>1512</v>
      </c>
    </row>
    <row r="226" spans="1:16" ht="38.25">
      <c r="A226" t="s">
        <v>52</v>
      </c>
      <c s="34" t="s">
        <v>303</v>
      </c>
      <c s="34" t="s">
        <v>1533</v>
      </c>
      <c s="35" t="s">
        <v>1534</v>
      </c>
      <c s="6" t="s">
        <v>1535</v>
      </c>
      <c s="36" t="s">
        <v>373</v>
      </c>
      <c s="37">
        <v>2.38</v>
      </c>
      <c s="36">
        <v>0</v>
      </c>
      <c s="36">
        <f>ROUND(G226*H226,6)</f>
      </c>
      <c r="L226" s="38">
        <v>0</v>
      </c>
      <c s="32">
        <f>ROUND(ROUND(L226,2)*ROUND(G226,3),2)</f>
      </c>
      <c s="36" t="s">
        <v>350</v>
      </c>
      <c>
        <f>(M226*21)/100</f>
      </c>
      <c t="s">
        <v>27</v>
      </c>
    </row>
    <row r="227" spans="1:5" ht="38.25">
      <c r="A227" s="35" t="s">
        <v>58</v>
      </c>
      <c r="E227" s="39" t="s">
        <v>1536</v>
      </c>
    </row>
    <row r="228" spans="1:5" ht="12.75">
      <c r="A228" s="35" t="s">
        <v>59</v>
      </c>
      <c r="E228" s="40" t="s">
        <v>5</v>
      </c>
    </row>
    <row r="229" spans="1:5" ht="165.75">
      <c r="A229" t="s">
        <v>60</v>
      </c>
      <c r="E229" s="39" t="s">
        <v>1512</v>
      </c>
    </row>
    <row r="230" spans="1:16" ht="25.5">
      <c r="A230" t="s">
        <v>52</v>
      </c>
      <c s="34" t="s">
        <v>307</v>
      </c>
      <c s="34" t="s">
        <v>1537</v>
      </c>
      <c s="35" t="s">
        <v>1538</v>
      </c>
      <c s="6" t="s">
        <v>1539</v>
      </c>
      <c s="36" t="s">
        <v>373</v>
      </c>
      <c s="37">
        <v>38.144</v>
      </c>
      <c s="36">
        <v>0</v>
      </c>
      <c s="36">
        <f>ROUND(G230*H230,6)</f>
      </c>
      <c r="L230" s="38">
        <v>0</v>
      </c>
      <c s="32">
        <f>ROUND(ROUND(L230,2)*ROUND(G230,3),2)</f>
      </c>
      <c s="36" t="s">
        <v>350</v>
      </c>
      <c>
        <f>(M230*21)/100</f>
      </c>
      <c t="s">
        <v>27</v>
      </c>
    </row>
    <row r="231" spans="1:5" ht="38.25">
      <c r="A231" s="35" t="s">
        <v>58</v>
      </c>
      <c r="E231" s="39" t="s">
        <v>1540</v>
      </c>
    </row>
    <row r="232" spans="1:5" ht="12.75">
      <c r="A232" s="35" t="s">
        <v>59</v>
      </c>
      <c r="E232" s="40" t="s">
        <v>5</v>
      </c>
    </row>
    <row r="233" spans="1:5" ht="165.75">
      <c r="A233" t="s">
        <v>60</v>
      </c>
      <c r="E233" s="39" t="s">
        <v>1512</v>
      </c>
    </row>
    <row r="234" spans="1:16" ht="25.5">
      <c r="A234" t="s">
        <v>52</v>
      </c>
      <c s="34" t="s">
        <v>313</v>
      </c>
      <c s="34" t="s">
        <v>1541</v>
      </c>
      <c s="35" t="s">
        <v>1542</v>
      </c>
      <c s="6" t="s">
        <v>1543</v>
      </c>
      <c s="36" t="s">
        <v>373</v>
      </c>
      <c s="37">
        <v>114.926</v>
      </c>
      <c s="36">
        <v>0</v>
      </c>
      <c s="36">
        <f>ROUND(G234*H234,6)</f>
      </c>
      <c r="L234" s="38">
        <v>0</v>
      </c>
      <c s="32">
        <f>ROUND(ROUND(L234,2)*ROUND(G234,3),2)</f>
      </c>
      <c s="36" t="s">
        <v>350</v>
      </c>
      <c>
        <f>(M234*21)/100</f>
      </c>
      <c t="s">
        <v>27</v>
      </c>
    </row>
    <row r="235" spans="1:5" ht="25.5">
      <c r="A235" s="35" t="s">
        <v>58</v>
      </c>
      <c r="E235" s="39" t="s">
        <v>1544</v>
      </c>
    </row>
    <row r="236" spans="1:5" ht="12.75">
      <c r="A236" s="35" t="s">
        <v>59</v>
      </c>
      <c r="E236" s="40" t="s">
        <v>5</v>
      </c>
    </row>
    <row r="237" spans="1:5" ht="165.75">
      <c r="A237" t="s">
        <v>60</v>
      </c>
      <c r="E237" s="39" t="s">
        <v>1512</v>
      </c>
    </row>
    <row r="238" spans="1:16" ht="25.5">
      <c r="A238" t="s">
        <v>52</v>
      </c>
      <c s="34" t="s">
        <v>333</v>
      </c>
      <c s="34" t="s">
        <v>1545</v>
      </c>
      <c s="35" t="s">
        <v>5</v>
      </c>
      <c s="6" t="s">
        <v>1546</v>
      </c>
      <c s="36" t="s">
        <v>80</v>
      </c>
      <c s="37">
        <v>19.2</v>
      </c>
      <c s="36">
        <v>0</v>
      </c>
      <c s="36">
        <f>ROUND(G238*H238,6)</f>
      </c>
      <c r="L238" s="38">
        <v>0</v>
      </c>
      <c s="32">
        <f>ROUND(ROUND(L238,2)*ROUND(G238,3),2)</f>
      </c>
      <c s="36" t="s">
        <v>350</v>
      </c>
      <c>
        <f>(M238*21)/100</f>
      </c>
      <c t="s">
        <v>27</v>
      </c>
    </row>
    <row r="239" spans="1:5" ht="12.75">
      <c r="A239" s="35" t="s">
        <v>58</v>
      </c>
      <c r="E239" s="39" t="s">
        <v>5</v>
      </c>
    </row>
    <row r="240" spans="1:5" ht="12.75">
      <c r="A240" s="35" t="s">
        <v>59</v>
      </c>
      <c r="E240" s="40" t="s">
        <v>5</v>
      </c>
    </row>
    <row r="241" spans="1:5" ht="306">
      <c r="A241" t="s">
        <v>60</v>
      </c>
      <c r="E241" s="39" t="s">
        <v>1547</v>
      </c>
    </row>
    <row r="242" spans="1:16" ht="25.5">
      <c r="A242" t="s">
        <v>52</v>
      </c>
      <c s="34" t="s">
        <v>163</v>
      </c>
      <c s="34" t="s">
        <v>1548</v>
      </c>
      <c s="35" t="s">
        <v>5</v>
      </c>
      <c s="6" t="s">
        <v>1549</v>
      </c>
      <c s="36" t="s">
        <v>80</v>
      </c>
      <c s="37">
        <v>16.8</v>
      </c>
      <c s="36">
        <v>0</v>
      </c>
      <c s="36">
        <f>ROUND(G242*H242,6)</f>
      </c>
      <c r="L242" s="38">
        <v>0</v>
      </c>
      <c s="32">
        <f>ROUND(ROUND(L242,2)*ROUND(G242,3),2)</f>
      </c>
      <c s="36" t="s">
        <v>350</v>
      </c>
      <c>
        <f>(M242*21)/100</f>
      </c>
      <c t="s">
        <v>27</v>
      </c>
    </row>
    <row r="243" spans="1:5" ht="12.75">
      <c r="A243" s="35" t="s">
        <v>58</v>
      </c>
      <c r="E243" s="39" t="s">
        <v>5</v>
      </c>
    </row>
    <row r="244" spans="1:5" ht="12.75">
      <c r="A244" s="35" t="s">
        <v>59</v>
      </c>
      <c r="E244" s="40" t="s">
        <v>5</v>
      </c>
    </row>
    <row r="245" spans="1:5" ht="306">
      <c r="A245" t="s">
        <v>60</v>
      </c>
      <c r="E245" s="39" t="s">
        <v>1550</v>
      </c>
    </row>
    <row r="246" spans="1:16" ht="25.5">
      <c r="A246" t="s">
        <v>52</v>
      </c>
      <c s="34" t="s">
        <v>167</v>
      </c>
      <c s="34" t="s">
        <v>1551</v>
      </c>
      <c s="35" t="s">
        <v>5</v>
      </c>
      <c s="6" t="s">
        <v>1552</v>
      </c>
      <c s="36" t="s">
        <v>80</v>
      </c>
      <c s="37">
        <v>1065.639</v>
      </c>
      <c s="36">
        <v>0</v>
      </c>
      <c s="36">
        <f>ROUND(G246*H246,6)</f>
      </c>
      <c r="L246" s="38">
        <v>0</v>
      </c>
      <c s="32">
        <f>ROUND(ROUND(L246,2)*ROUND(G246,3),2)</f>
      </c>
      <c s="36" t="s">
        <v>350</v>
      </c>
      <c>
        <f>(M246*21)/100</f>
      </c>
      <c t="s">
        <v>27</v>
      </c>
    </row>
    <row r="247" spans="1:5" ht="12.75">
      <c r="A247" s="35" t="s">
        <v>58</v>
      </c>
      <c r="E247" s="39" t="s">
        <v>5</v>
      </c>
    </row>
    <row r="248" spans="1:5" ht="12.75">
      <c r="A248" s="35" t="s">
        <v>59</v>
      </c>
      <c r="E248" s="40" t="s">
        <v>5</v>
      </c>
    </row>
    <row r="249" spans="1:5" ht="344.25">
      <c r="A249" t="s">
        <v>60</v>
      </c>
      <c r="E249" s="39" t="s">
        <v>1553</v>
      </c>
    </row>
    <row r="250" spans="1:13" ht="12.75">
      <c r="A250" t="s">
        <v>46</v>
      </c>
      <c r="C250" s="31" t="s">
        <v>1554</v>
      </c>
      <c r="E250" s="33" t="s">
        <v>1555</v>
      </c>
      <c r="J250" s="32">
        <f>0+J251</f>
      </c>
      <c s="32">
        <f>0+K251</f>
      </c>
      <c s="32">
        <f>0+L251</f>
      </c>
      <c s="32">
        <f>0+M251</f>
      </c>
    </row>
    <row r="251" spans="1:13" ht="12.75">
      <c r="A251" t="s">
        <v>49</v>
      </c>
      <c r="C251" s="31" t="s">
        <v>110</v>
      </c>
      <c r="E251" s="33" t="s">
        <v>1017</v>
      </c>
      <c r="J251" s="32">
        <f>0</f>
      </c>
      <c s="32">
        <f>0</f>
      </c>
      <c s="32">
        <f>0+L252+L256+L260</f>
      </c>
      <c s="32">
        <f>0+M252+M256+M260</f>
      </c>
    </row>
    <row r="252" spans="1:16" ht="25.5">
      <c r="A252" t="s">
        <v>52</v>
      </c>
      <c s="34" t="s">
        <v>53</v>
      </c>
      <c s="34" t="s">
        <v>1556</v>
      </c>
      <c s="35" t="s">
        <v>5</v>
      </c>
      <c s="6" t="s">
        <v>1557</v>
      </c>
      <c s="36" t="s">
        <v>80</v>
      </c>
      <c s="37">
        <v>1148.763</v>
      </c>
      <c s="36">
        <v>0</v>
      </c>
      <c s="36">
        <f>ROUND(G252*H252,6)</f>
      </c>
      <c r="L252" s="38">
        <v>0</v>
      </c>
      <c s="32">
        <f>ROUND(ROUND(L252,2)*ROUND(G252,3),2)</f>
      </c>
      <c s="36" t="s">
        <v>350</v>
      </c>
      <c>
        <f>(M252*21)/100</f>
      </c>
      <c t="s">
        <v>27</v>
      </c>
    </row>
    <row r="253" spans="1:5" ht="12.75">
      <c r="A253" s="35" t="s">
        <v>58</v>
      </c>
      <c r="E253" s="39" t="s">
        <v>5</v>
      </c>
    </row>
    <row r="254" spans="1:5" ht="12.75">
      <c r="A254" s="35" t="s">
        <v>59</v>
      </c>
      <c r="E254" s="40" t="s">
        <v>5</v>
      </c>
    </row>
    <row r="255" spans="1:5" ht="102">
      <c r="A255" t="s">
        <v>60</v>
      </c>
      <c r="E255" s="39" t="s">
        <v>1558</v>
      </c>
    </row>
    <row r="256" spans="1:16" ht="25.5">
      <c r="A256" t="s">
        <v>52</v>
      </c>
      <c s="34" t="s">
        <v>27</v>
      </c>
      <c s="34" t="s">
        <v>1559</v>
      </c>
      <c s="35" t="s">
        <v>5</v>
      </c>
      <c s="6" t="s">
        <v>1560</v>
      </c>
      <c s="36" t="s">
        <v>80</v>
      </c>
      <c s="37">
        <v>140.294</v>
      </c>
      <c s="36">
        <v>0</v>
      </c>
      <c s="36">
        <f>ROUND(G256*H256,6)</f>
      </c>
      <c r="L256" s="38">
        <v>0</v>
      </c>
      <c s="32">
        <f>ROUND(ROUND(L256,2)*ROUND(G256,3),2)</f>
      </c>
      <c s="36" t="s">
        <v>350</v>
      </c>
      <c>
        <f>(M256*21)/100</f>
      </c>
      <c t="s">
        <v>27</v>
      </c>
    </row>
    <row r="257" spans="1:5" ht="12.75">
      <c r="A257" s="35" t="s">
        <v>58</v>
      </c>
      <c r="E257" s="39" t="s">
        <v>5</v>
      </c>
    </row>
    <row r="258" spans="1:5" ht="12.75">
      <c r="A258" s="35" t="s">
        <v>59</v>
      </c>
      <c r="E258" s="40" t="s">
        <v>5</v>
      </c>
    </row>
    <row r="259" spans="1:5" ht="102">
      <c r="A259" t="s">
        <v>60</v>
      </c>
      <c r="E259" s="39" t="s">
        <v>1558</v>
      </c>
    </row>
    <row r="260" spans="1:16" ht="25.5">
      <c r="A260" t="s">
        <v>52</v>
      </c>
      <c s="34" t="s">
        <v>26</v>
      </c>
      <c s="34" t="s">
        <v>1561</v>
      </c>
      <c s="35" t="s">
        <v>5</v>
      </c>
      <c s="6" t="s">
        <v>1562</v>
      </c>
      <c s="36" t="s">
        <v>73</v>
      </c>
      <c s="37">
        <v>12.96</v>
      </c>
      <c s="36">
        <v>0</v>
      </c>
      <c s="36">
        <f>ROUND(G260*H260,6)</f>
      </c>
      <c r="L260" s="38">
        <v>0</v>
      </c>
      <c s="32">
        <f>ROUND(ROUND(L260,2)*ROUND(G260,3),2)</f>
      </c>
      <c s="36" t="s">
        <v>350</v>
      </c>
      <c>
        <f>(M260*21)/100</f>
      </c>
      <c t="s">
        <v>27</v>
      </c>
    </row>
    <row r="261" spans="1:5" ht="12.75">
      <c r="A261" s="35" t="s">
        <v>58</v>
      </c>
      <c r="E261" s="39" t="s">
        <v>5</v>
      </c>
    </row>
    <row r="262" spans="1:5" ht="12.75">
      <c r="A262" s="35" t="s">
        <v>59</v>
      </c>
      <c r="E262" s="40" t="s">
        <v>5</v>
      </c>
    </row>
    <row r="263" spans="1:5" ht="280.5">
      <c r="A263" t="s">
        <v>60</v>
      </c>
      <c r="E263" s="39" t="s">
        <v>1563</v>
      </c>
    </row>
    <row r="264" spans="1:13" ht="12.75">
      <c r="A264" t="s">
        <v>46</v>
      </c>
      <c r="C264" s="31" t="s">
        <v>1564</v>
      </c>
      <c r="E264" s="33" t="s">
        <v>1565</v>
      </c>
      <c r="J264" s="32">
        <f>0+J265+J270+J295+J304+J309+J318+J335+J356+J361</f>
      </c>
      <c s="32">
        <f>0+K265+K270+K295+K304+K309+K318+K335+K356+K361</f>
      </c>
      <c s="32">
        <f>0+L265+L270+L295+L304+L309+L318+L335+L356+L361</f>
      </c>
      <c s="32">
        <f>0+M265+M270+M295+M304+M309+M318+M335+M356+M361</f>
      </c>
    </row>
    <row r="265" spans="1:13" ht="12.75">
      <c r="A265" t="s">
        <v>49</v>
      </c>
      <c r="C265" s="31" t="s">
        <v>605</v>
      </c>
      <c r="E265" s="33" t="s">
        <v>606</v>
      </c>
      <c r="J265" s="32">
        <f>0</f>
      </c>
      <c s="32">
        <f>0</f>
      </c>
      <c s="32">
        <f>0+L266</f>
      </c>
      <c s="32">
        <f>0+M266</f>
      </c>
    </row>
    <row r="266" spans="1:16" ht="12.75">
      <c r="A266" t="s">
        <v>52</v>
      </c>
      <c s="34" t="s">
        <v>53</v>
      </c>
      <c s="34" t="s">
        <v>1387</v>
      </c>
      <c s="35" t="s">
        <v>5</v>
      </c>
      <c s="6" t="s">
        <v>1388</v>
      </c>
      <c s="36" t="s">
        <v>310</v>
      </c>
      <c s="37">
        <v>225</v>
      </c>
      <c s="36">
        <v>0</v>
      </c>
      <c s="36">
        <f>ROUND(G266*H266,6)</f>
      </c>
      <c r="L266" s="38">
        <v>0</v>
      </c>
      <c s="32">
        <f>ROUND(ROUND(L266,2)*ROUND(G266,3),2)</f>
      </c>
      <c s="36" t="s">
        <v>350</v>
      </c>
      <c>
        <f>(M266*21)/100</f>
      </c>
      <c t="s">
        <v>27</v>
      </c>
    </row>
    <row r="267" spans="1:5" ht="12.75">
      <c r="A267" s="35" t="s">
        <v>58</v>
      </c>
      <c r="E267" s="39" t="s">
        <v>5</v>
      </c>
    </row>
    <row r="268" spans="1:5" ht="12.75">
      <c r="A268" s="35" t="s">
        <v>59</v>
      </c>
      <c r="E268" s="40" t="s">
        <v>5</v>
      </c>
    </row>
    <row r="269" spans="1:5" ht="12.75">
      <c r="A269" t="s">
        <v>60</v>
      </c>
      <c r="E269" s="39" t="s">
        <v>1389</v>
      </c>
    </row>
    <row r="270" spans="1:13" ht="12.75">
      <c r="A270" t="s">
        <v>49</v>
      </c>
      <c r="C270" s="31" t="s">
        <v>53</v>
      </c>
      <c r="E270" s="33" t="s">
        <v>412</v>
      </c>
      <c r="J270" s="32">
        <f>0</f>
      </c>
      <c s="32">
        <f>0</f>
      </c>
      <c s="32">
        <f>0+L271+L275+L279+L283+L287+L291</f>
      </c>
      <c s="32">
        <f>0+M271+M275+M279+M283+M287+M291</f>
      </c>
    </row>
    <row r="271" spans="1:16" ht="12.75">
      <c r="A271" t="s">
        <v>52</v>
      </c>
      <c s="34" t="s">
        <v>27</v>
      </c>
      <c s="34" t="s">
        <v>1566</v>
      </c>
      <c s="35" t="s">
        <v>5</v>
      </c>
      <c s="6" t="s">
        <v>1567</v>
      </c>
      <c s="36" t="s">
        <v>56</v>
      </c>
      <c s="37">
        <v>2253.768</v>
      </c>
      <c s="36">
        <v>0</v>
      </c>
      <c s="36">
        <f>ROUND(G271*H271,6)</f>
      </c>
      <c r="L271" s="38">
        <v>0</v>
      </c>
      <c s="32">
        <f>ROUND(ROUND(L271,2)*ROUND(G271,3),2)</f>
      </c>
      <c s="36" t="s">
        <v>350</v>
      </c>
      <c>
        <f>(M271*21)/100</f>
      </c>
      <c t="s">
        <v>27</v>
      </c>
    </row>
    <row r="272" spans="1:5" ht="12.75">
      <c r="A272" s="35" t="s">
        <v>58</v>
      </c>
      <c r="E272" s="39" t="s">
        <v>5</v>
      </c>
    </row>
    <row r="273" spans="1:5" ht="12.75">
      <c r="A273" s="35" t="s">
        <v>59</v>
      </c>
      <c r="E273" s="40" t="s">
        <v>5</v>
      </c>
    </row>
    <row r="274" spans="1:5" ht="369.75">
      <c r="A274" t="s">
        <v>60</v>
      </c>
      <c r="E274" s="39" t="s">
        <v>1568</v>
      </c>
    </row>
    <row r="275" spans="1:16" ht="12.75">
      <c r="A275" t="s">
        <v>52</v>
      </c>
      <c s="34" t="s">
        <v>26</v>
      </c>
      <c s="34" t="s">
        <v>1569</v>
      </c>
      <c s="35" t="s">
        <v>5</v>
      </c>
      <c s="6" t="s">
        <v>1570</v>
      </c>
      <c s="36" t="s">
        <v>56</v>
      </c>
      <c s="37">
        <v>154.664</v>
      </c>
      <c s="36">
        <v>0</v>
      </c>
      <c s="36">
        <f>ROUND(G275*H275,6)</f>
      </c>
      <c r="L275" s="38">
        <v>0</v>
      </c>
      <c s="32">
        <f>ROUND(ROUND(L275,2)*ROUND(G275,3),2)</f>
      </c>
      <c s="36" t="s">
        <v>350</v>
      </c>
      <c>
        <f>(M275*21)/100</f>
      </c>
      <c t="s">
        <v>27</v>
      </c>
    </row>
    <row r="276" spans="1:5" ht="12.75">
      <c r="A276" s="35" t="s">
        <v>58</v>
      </c>
      <c r="E276" s="39" t="s">
        <v>5</v>
      </c>
    </row>
    <row r="277" spans="1:5" ht="12.75">
      <c r="A277" s="35" t="s">
        <v>59</v>
      </c>
      <c r="E277" s="40" t="s">
        <v>5</v>
      </c>
    </row>
    <row r="278" spans="1:5" ht="318.75">
      <c r="A278" t="s">
        <v>60</v>
      </c>
      <c r="E278" s="39" t="s">
        <v>1571</v>
      </c>
    </row>
    <row r="279" spans="1:16" ht="12.75">
      <c r="A279" t="s">
        <v>52</v>
      </c>
      <c s="34" t="s">
        <v>70</v>
      </c>
      <c s="34" t="s">
        <v>1572</v>
      </c>
      <c s="35" t="s">
        <v>5</v>
      </c>
      <c s="6" t="s">
        <v>1573</v>
      </c>
      <c s="36" t="s">
        <v>56</v>
      </c>
      <c s="37">
        <v>58.023</v>
      </c>
      <c s="36">
        <v>0</v>
      </c>
      <c s="36">
        <f>ROUND(G279*H279,6)</f>
      </c>
      <c r="L279" s="38">
        <v>0</v>
      </c>
      <c s="32">
        <f>ROUND(ROUND(L279,2)*ROUND(G279,3),2)</f>
      </c>
      <c s="36" t="s">
        <v>350</v>
      </c>
      <c>
        <f>(M279*21)/100</f>
      </c>
      <c t="s">
        <v>27</v>
      </c>
    </row>
    <row r="280" spans="1:5" ht="12.75">
      <c r="A280" s="35" t="s">
        <v>58</v>
      </c>
      <c r="E280" s="39" t="s">
        <v>5</v>
      </c>
    </row>
    <row r="281" spans="1:5" ht="12.75">
      <c r="A281" s="35" t="s">
        <v>59</v>
      </c>
      <c r="E281" s="40" t="s">
        <v>5</v>
      </c>
    </row>
    <row r="282" spans="1:5" ht="318.75">
      <c r="A282" t="s">
        <v>60</v>
      </c>
      <c r="E282" s="39" t="s">
        <v>1571</v>
      </c>
    </row>
    <row r="283" spans="1:16" ht="12.75">
      <c r="A283" t="s">
        <v>52</v>
      </c>
      <c s="34" t="s">
        <v>110</v>
      </c>
      <c s="34" t="s">
        <v>67</v>
      </c>
      <c s="35" t="s">
        <v>5</v>
      </c>
      <c s="6" t="s">
        <v>421</v>
      </c>
      <c s="36" t="s">
        <v>56</v>
      </c>
      <c s="37">
        <v>132.826</v>
      </c>
      <c s="36">
        <v>0</v>
      </c>
      <c s="36">
        <f>ROUND(G283*H283,6)</f>
      </c>
      <c r="L283" s="38">
        <v>0</v>
      </c>
      <c s="32">
        <f>ROUND(ROUND(L283,2)*ROUND(G283,3),2)</f>
      </c>
      <c s="36" t="s">
        <v>350</v>
      </c>
      <c>
        <f>(M283*21)/100</f>
      </c>
      <c t="s">
        <v>27</v>
      </c>
    </row>
    <row r="284" spans="1:5" ht="12.75">
      <c r="A284" s="35" t="s">
        <v>58</v>
      </c>
      <c r="E284" s="39" t="s">
        <v>5</v>
      </c>
    </row>
    <row r="285" spans="1:5" ht="12.75">
      <c r="A285" s="35" t="s">
        <v>59</v>
      </c>
      <c r="E285" s="40" t="s">
        <v>5</v>
      </c>
    </row>
    <row r="286" spans="1:5" ht="229.5">
      <c r="A286" t="s">
        <v>60</v>
      </c>
      <c r="E286" s="39" t="s">
        <v>1574</v>
      </c>
    </row>
    <row r="287" spans="1:16" ht="12.75">
      <c r="A287" t="s">
        <v>52</v>
      </c>
      <c s="34" t="s">
        <v>115</v>
      </c>
      <c s="34" t="s">
        <v>1575</v>
      </c>
      <c s="35" t="s">
        <v>5</v>
      </c>
      <c s="6" t="s">
        <v>1576</v>
      </c>
      <c s="36" t="s">
        <v>56</v>
      </c>
      <c s="37">
        <v>444.805</v>
      </c>
      <c s="36">
        <v>0</v>
      </c>
      <c s="36">
        <f>ROUND(G287*H287,6)</f>
      </c>
      <c r="L287" s="38">
        <v>0</v>
      </c>
      <c s="32">
        <f>ROUND(ROUND(L287,2)*ROUND(G287,3),2)</f>
      </c>
      <c s="36" t="s">
        <v>350</v>
      </c>
      <c>
        <f>(M287*21)/100</f>
      </c>
      <c t="s">
        <v>27</v>
      </c>
    </row>
    <row r="288" spans="1:5" ht="12.75">
      <c r="A288" s="35" t="s">
        <v>58</v>
      </c>
      <c r="E288" s="39" t="s">
        <v>5</v>
      </c>
    </row>
    <row r="289" spans="1:5" ht="12.75">
      <c r="A289" s="35" t="s">
        <v>59</v>
      </c>
      <c r="E289" s="40" t="s">
        <v>5</v>
      </c>
    </row>
    <row r="290" spans="1:5" ht="293.25">
      <c r="A290" t="s">
        <v>60</v>
      </c>
      <c r="E290" s="39" t="s">
        <v>1577</v>
      </c>
    </row>
    <row r="291" spans="1:16" ht="12.75">
      <c r="A291" t="s">
        <v>52</v>
      </c>
      <c s="34" t="s">
        <v>75</v>
      </c>
      <c s="34" t="s">
        <v>1578</v>
      </c>
      <c s="35" t="s">
        <v>5</v>
      </c>
      <c s="6" t="s">
        <v>1579</v>
      </c>
      <c s="36" t="s">
        <v>73</v>
      </c>
      <c s="37">
        <v>5845.25</v>
      </c>
      <c s="36">
        <v>0</v>
      </c>
      <c s="36">
        <f>ROUND(G291*H291,6)</f>
      </c>
      <c r="L291" s="38">
        <v>0</v>
      </c>
      <c s="32">
        <f>ROUND(ROUND(L291,2)*ROUND(G291,3),2)</f>
      </c>
      <c s="36" t="s">
        <v>350</v>
      </c>
      <c>
        <f>(M291*21)/100</f>
      </c>
      <c t="s">
        <v>27</v>
      </c>
    </row>
    <row r="292" spans="1:5" ht="12.75">
      <c r="A292" s="35" t="s">
        <v>58</v>
      </c>
      <c r="E292" s="39" t="s">
        <v>5</v>
      </c>
    </row>
    <row r="293" spans="1:5" ht="12.75">
      <c r="A293" s="35" t="s">
        <v>59</v>
      </c>
      <c r="E293" s="40" t="s">
        <v>5</v>
      </c>
    </row>
    <row r="294" spans="1:5" ht="25.5">
      <c r="A294" t="s">
        <v>60</v>
      </c>
      <c r="E294" s="39" t="s">
        <v>1580</v>
      </c>
    </row>
    <row r="295" spans="1:13" ht="12.75">
      <c r="A295" t="s">
        <v>49</v>
      </c>
      <c r="C295" s="31" t="s">
        <v>27</v>
      </c>
      <c r="E295" s="33" t="s">
        <v>831</v>
      </c>
      <c r="J295" s="32">
        <f>0</f>
      </c>
      <c s="32">
        <f>0</f>
      </c>
      <c s="32">
        <f>0+L296+L300</f>
      </c>
      <c s="32">
        <f>0+M296+M300</f>
      </c>
    </row>
    <row r="296" spans="1:16" ht="12.75">
      <c r="A296" t="s">
        <v>52</v>
      </c>
      <c s="34" t="s">
        <v>122</v>
      </c>
      <c s="34" t="s">
        <v>1581</v>
      </c>
      <c s="35" t="s">
        <v>5</v>
      </c>
      <c s="6" t="s">
        <v>1582</v>
      </c>
      <c s="36" t="s">
        <v>73</v>
      </c>
      <c s="37">
        <v>1966.509</v>
      </c>
      <c s="36">
        <v>0</v>
      </c>
      <c s="36">
        <f>ROUND(G296*H296,6)</f>
      </c>
      <c r="L296" s="38">
        <v>0</v>
      </c>
      <c s="32">
        <f>ROUND(ROUND(L296,2)*ROUND(G296,3),2)</f>
      </c>
      <c s="36" t="s">
        <v>350</v>
      </c>
      <c>
        <f>(M296*21)/100</f>
      </c>
      <c t="s">
        <v>27</v>
      </c>
    </row>
    <row r="297" spans="1:5" ht="12.75">
      <c r="A297" s="35" t="s">
        <v>58</v>
      </c>
      <c r="E297" s="39" t="s">
        <v>5</v>
      </c>
    </row>
    <row r="298" spans="1:5" ht="12.75">
      <c r="A298" s="35" t="s">
        <v>59</v>
      </c>
      <c r="E298" s="40" t="s">
        <v>5</v>
      </c>
    </row>
    <row r="299" spans="1:5" ht="25.5">
      <c r="A299" t="s">
        <v>60</v>
      </c>
      <c r="E299" s="39" t="s">
        <v>1583</v>
      </c>
    </row>
    <row r="300" spans="1:16" ht="12.75">
      <c r="A300" t="s">
        <v>52</v>
      </c>
      <c s="34" t="s">
        <v>126</v>
      </c>
      <c s="34" t="s">
        <v>1584</v>
      </c>
      <c s="35" t="s">
        <v>5</v>
      </c>
      <c s="6" t="s">
        <v>1585</v>
      </c>
      <c s="36" t="s">
        <v>80</v>
      </c>
      <c s="37">
        <v>819.379</v>
      </c>
      <c s="36">
        <v>0</v>
      </c>
      <c s="36">
        <f>ROUND(G300*H300,6)</f>
      </c>
      <c r="L300" s="38">
        <v>0</v>
      </c>
      <c s="32">
        <f>ROUND(ROUND(L300,2)*ROUND(G300,3),2)</f>
      </c>
      <c s="36" t="s">
        <v>350</v>
      </c>
      <c>
        <f>(M300*21)/100</f>
      </c>
      <c t="s">
        <v>27</v>
      </c>
    </row>
    <row r="301" spans="1:5" ht="12.75">
      <c r="A301" s="35" t="s">
        <v>58</v>
      </c>
      <c r="E301" s="39" t="s">
        <v>5</v>
      </c>
    </row>
    <row r="302" spans="1:5" ht="12.75">
      <c r="A302" s="35" t="s">
        <v>59</v>
      </c>
      <c r="E302" s="40" t="s">
        <v>5</v>
      </c>
    </row>
    <row r="303" spans="1:5" ht="165.75">
      <c r="A303" t="s">
        <v>60</v>
      </c>
      <c r="E303" s="39" t="s">
        <v>1586</v>
      </c>
    </row>
    <row r="304" spans="1:13" ht="12.75">
      <c r="A304" t="s">
        <v>49</v>
      </c>
      <c r="C304" s="31" t="s">
        <v>26</v>
      </c>
      <c r="E304" s="33" t="s">
        <v>1587</v>
      </c>
      <c r="J304" s="32">
        <f>0</f>
      </c>
      <c s="32">
        <f>0</f>
      </c>
      <c s="32">
        <f>0+L305</f>
      </c>
      <c s="32">
        <f>0+M305</f>
      </c>
    </row>
    <row r="305" spans="1:16" ht="12.75">
      <c r="A305" t="s">
        <v>52</v>
      </c>
      <c s="34" t="s">
        <v>193</v>
      </c>
      <c s="34" t="s">
        <v>1394</v>
      </c>
      <c s="35" t="s">
        <v>5</v>
      </c>
      <c s="6" t="s">
        <v>1588</v>
      </c>
      <c s="36" t="s">
        <v>1392</v>
      </c>
      <c s="37">
        <v>1.289</v>
      </c>
      <c s="36">
        <v>0</v>
      </c>
      <c s="36">
        <f>ROUND(G305*H305,6)</f>
      </c>
      <c r="L305" s="38">
        <v>0</v>
      </c>
      <c s="32">
        <f>ROUND(ROUND(L305,2)*ROUND(G305,3),2)</f>
      </c>
      <c s="36" t="s">
        <v>350</v>
      </c>
      <c>
        <f>(M305*21)/100</f>
      </c>
      <c t="s">
        <v>27</v>
      </c>
    </row>
    <row r="306" spans="1:5" ht="12.75">
      <c r="A306" s="35" t="s">
        <v>58</v>
      </c>
      <c r="E306" s="39" t="s">
        <v>5</v>
      </c>
    </row>
    <row r="307" spans="1:5" ht="12.75">
      <c r="A307" s="35" t="s">
        <v>59</v>
      </c>
      <c r="E307" s="40" t="s">
        <v>5</v>
      </c>
    </row>
    <row r="308" spans="1:5" ht="12.75">
      <c r="A308" t="s">
        <v>60</v>
      </c>
      <c r="E308" s="39" t="s">
        <v>1589</v>
      </c>
    </row>
    <row r="309" spans="1:13" ht="12.75">
      <c r="A309" t="s">
        <v>49</v>
      </c>
      <c r="C309" s="31" t="s">
        <v>70</v>
      </c>
      <c r="E309" s="33" t="s">
        <v>1590</v>
      </c>
      <c r="J309" s="32">
        <f>0</f>
      </c>
      <c s="32">
        <f>0</f>
      </c>
      <c s="32">
        <f>0+L310+L314</f>
      </c>
      <c s="32">
        <f>0+M310+M314</f>
      </c>
    </row>
    <row r="310" spans="1:16" ht="12.75">
      <c r="A310" t="s">
        <v>52</v>
      </c>
      <c s="34" t="s">
        <v>130</v>
      </c>
      <c s="34" t="s">
        <v>1591</v>
      </c>
      <c s="35" t="s">
        <v>5</v>
      </c>
      <c s="6" t="s">
        <v>1592</v>
      </c>
      <c s="36" t="s">
        <v>56</v>
      </c>
      <c s="37">
        <v>14.046</v>
      </c>
      <c s="36">
        <v>0</v>
      </c>
      <c s="36">
        <f>ROUND(G310*H310,6)</f>
      </c>
      <c r="L310" s="38">
        <v>0</v>
      </c>
      <c s="32">
        <f>ROUND(ROUND(L310,2)*ROUND(G310,3),2)</f>
      </c>
      <c s="36" t="s">
        <v>350</v>
      </c>
      <c>
        <f>(M310*21)/100</f>
      </c>
      <c t="s">
        <v>27</v>
      </c>
    </row>
    <row r="311" spans="1:5" ht="12.75">
      <c r="A311" s="35" t="s">
        <v>58</v>
      </c>
      <c r="E311" s="39" t="s">
        <v>5</v>
      </c>
    </row>
    <row r="312" spans="1:5" ht="12.75">
      <c r="A312" s="35" t="s">
        <v>59</v>
      </c>
      <c r="E312" s="40" t="s">
        <v>1593</v>
      </c>
    </row>
    <row r="313" spans="1:5" ht="369.75">
      <c r="A313" t="s">
        <v>60</v>
      </c>
      <c r="E313" s="39" t="s">
        <v>1594</v>
      </c>
    </row>
    <row r="314" spans="1:16" ht="12.75">
      <c r="A314" t="s">
        <v>52</v>
      </c>
      <c s="34" t="s">
        <v>134</v>
      </c>
      <c s="34" t="s">
        <v>1595</v>
      </c>
      <c s="35" t="s">
        <v>5</v>
      </c>
      <c s="6" t="s">
        <v>1596</v>
      </c>
      <c s="36" t="s">
        <v>56</v>
      </c>
      <c s="37">
        <v>21.167</v>
      </c>
      <c s="36">
        <v>0</v>
      </c>
      <c s="36">
        <f>ROUND(G314*H314,6)</f>
      </c>
      <c r="L314" s="38">
        <v>0</v>
      </c>
      <c s="32">
        <f>ROUND(ROUND(L314,2)*ROUND(G314,3),2)</f>
      </c>
      <c s="36" t="s">
        <v>350</v>
      </c>
      <c>
        <f>(M314*21)/100</f>
      </c>
      <c t="s">
        <v>27</v>
      </c>
    </row>
    <row r="315" spans="1:5" ht="12.75">
      <c r="A315" s="35" t="s">
        <v>58</v>
      </c>
      <c r="E315" s="39" t="s">
        <v>5</v>
      </c>
    </row>
    <row r="316" spans="1:5" ht="12.75">
      <c r="A316" s="35" t="s">
        <v>59</v>
      </c>
      <c r="E316" s="40" t="s">
        <v>1597</v>
      </c>
    </row>
    <row r="317" spans="1:5" ht="38.25">
      <c r="A317" t="s">
        <v>60</v>
      </c>
      <c r="E317" s="39" t="s">
        <v>1598</v>
      </c>
    </row>
    <row r="318" spans="1:13" ht="12.75">
      <c r="A318" t="s">
        <v>49</v>
      </c>
      <c r="C318" s="31" t="s">
        <v>110</v>
      </c>
      <c r="E318" s="33" t="s">
        <v>1017</v>
      </c>
      <c r="J318" s="32">
        <f>0</f>
      </c>
      <c s="32">
        <f>0</f>
      </c>
      <c s="32">
        <f>0+L319+L323+L327+L331</f>
      </c>
      <c s="32">
        <f>0+M319+M323+M327+M331</f>
      </c>
    </row>
    <row r="319" spans="1:16" ht="25.5">
      <c r="A319" t="s">
        <v>52</v>
      </c>
      <c s="34" t="s">
        <v>138</v>
      </c>
      <c s="34" t="s">
        <v>1599</v>
      </c>
      <c s="35" t="s">
        <v>5</v>
      </c>
      <c s="6" t="s">
        <v>1600</v>
      </c>
      <c s="36" t="s">
        <v>56</v>
      </c>
      <c s="37">
        <v>192.429</v>
      </c>
      <c s="36">
        <v>0</v>
      </c>
      <c s="36">
        <f>ROUND(G319*H319,6)</f>
      </c>
      <c r="L319" s="38">
        <v>0</v>
      </c>
      <c s="32">
        <f>ROUND(ROUND(L319,2)*ROUND(G319,3),2)</f>
      </c>
      <c s="36" t="s">
        <v>350</v>
      </c>
      <c>
        <f>(M319*21)/100</f>
      </c>
      <c t="s">
        <v>27</v>
      </c>
    </row>
    <row r="320" spans="1:5" ht="12.75">
      <c r="A320" s="35" t="s">
        <v>58</v>
      </c>
      <c r="E320" s="39" t="s">
        <v>5</v>
      </c>
    </row>
    <row r="321" spans="1:5" ht="12.75">
      <c r="A321" s="35" t="s">
        <v>59</v>
      </c>
      <c r="E321" s="40" t="s">
        <v>1601</v>
      </c>
    </row>
    <row r="322" spans="1:5" ht="280.5">
      <c r="A322" t="s">
        <v>60</v>
      </c>
      <c r="E322" s="39" t="s">
        <v>1602</v>
      </c>
    </row>
    <row r="323" spans="1:16" ht="25.5">
      <c r="A323" t="s">
        <v>52</v>
      </c>
      <c s="34" t="s">
        <v>143</v>
      </c>
      <c s="34" t="s">
        <v>1603</v>
      </c>
      <c s="35" t="s">
        <v>5</v>
      </c>
      <c s="6" t="s">
        <v>1604</v>
      </c>
      <c s="36" t="s">
        <v>56</v>
      </c>
      <c s="37">
        <v>1270.125</v>
      </c>
      <c s="36">
        <v>0</v>
      </c>
      <c s="36">
        <f>ROUND(G323*H323,6)</f>
      </c>
      <c r="L323" s="38">
        <v>0</v>
      </c>
      <c s="32">
        <f>ROUND(ROUND(L323,2)*ROUND(G323,3),2)</f>
      </c>
      <c s="36" t="s">
        <v>350</v>
      </c>
      <c>
        <f>(M323*21)/100</f>
      </c>
      <c t="s">
        <v>27</v>
      </c>
    </row>
    <row r="324" spans="1:5" ht="12.75">
      <c r="A324" s="35" t="s">
        <v>58</v>
      </c>
      <c r="E324" s="39" t="s">
        <v>5</v>
      </c>
    </row>
    <row r="325" spans="1:5" ht="12.75">
      <c r="A325" s="35" t="s">
        <v>59</v>
      </c>
      <c r="E325" s="40" t="s">
        <v>5</v>
      </c>
    </row>
    <row r="326" spans="1:5" ht="344.25">
      <c r="A326" t="s">
        <v>60</v>
      </c>
      <c r="E326" s="39" t="s">
        <v>1605</v>
      </c>
    </row>
    <row r="327" spans="1:16" ht="12.75">
      <c r="A327" t="s">
        <v>52</v>
      </c>
      <c s="34" t="s">
        <v>147</v>
      </c>
      <c s="34" t="s">
        <v>1606</v>
      </c>
      <c s="35" t="s">
        <v>5</v>
      </c>
      <c s="6" t="s">
        <v>1607</v>
      </c>
      <c s="36" t="s">
        <v>73</v>
      </c>
      <c s="37">
        <v>4596.25</v>
      </c>
      <c s="36">
        <v>0</v>
      </c>
      <c s="36">
        <f>ROUND(G327*H327,6)</f>
      </c>
      <c r="L327" s="38">
        <v>0</v>
      </c>
      <c s="32">
        <f>ROUND(ROUND(L327,2)*ROUND(G327,3),2)</f>
      </c>
      <c s="36" t="s">
        <v>350</v>
      </c>
      <c>
        <f>(M327*21)/100</f>
      </c>
      <c t="s">
        <v>27</v>
      </c>
    </row>
    <row r="328" spans="1:5" ht="12.75">
      <c r="A328" s="35" t="s">
        <v>58</v>
      </c>
      <c r="E328" s="39" t="s">
        <v>5</v>
      </c>
    </row>
    <row r="329" spans="1:5" ht="12.75">
      <c r="A329" s="35" t="s">
        <v>59</v>
      </c>
      <c r="E329" s="40" t="s">
        <v>5</v>
      </c>
    </row>
    <row r="330" spans="1:5" ht="178.5">
      <c r="A330" t="s">
        <v>60</v>
      </c>
      <c r="E330" s="39" t="s">
        <v>1608</v>
      </c>
    </row>
    <row r="331" spans="1:16" ht="12.75">
      <c r="A331" t="s">
        <v>52</v>
      </c>
      <c s="34" t="s">
        <v>196</v>
      </c>
      <c s="34" t="s">
        <v>1609</v>
      </c>
      <c s="35" t="s">
        <v>5</v>
      </c>
      <c s="6" t="s">
        <v>1610</v>
      </c>
      <c s="36" t="s">
        <v>73</v>
      </c>
      <c s="37">
        <v>4596.25</v>
      </c>
      <c s="36">
        <v>0</v>
      </c>
      <c s="36">
        <f>ROUND(G331*H331,6)</f>
      </c>
      <c r="L331" s="38">
        <v>0</v>
      </c>
      <c s="32">
        <f>ROUND(ROUND(L331,2)*ROUND(G331,3),2)</f>
      </c>
      <c s="36" t="s">
        <v>350</v>
      </c>
      <c>
        <f>(M331*21)/100</f>
      </c>
      <c t="s">
        <v>27</v>
      </c>
    </row>
    <row r="332" spans="1:5" ht="12.75">
      <c r="A332" s="35" t="s">
        <v>58</v>
      </c>
      <c r="E332" s="39" t="s">
        <v>5</v>
      </c>
    </row>
    <row r="333" spans="1:5" ht="12.75">
      <c r="A333" s="35" t="s">
        <v>59</v>
      </c>
      <c r="E333" s="40" t="s">
        <v>5</v>
      </c>
    </row>
    <row r="334" spans="1:5" ht="178.5">
      <c r="A334" t="s">
        <v>60</v>
      </c>
      <c r="E334" s="39" t="s">
        <v>1608</v>
      </c>
    </row>
    <row r="335" spans="1:13" ht="12.75">
      <c r="A335" t="s">
        <v>49</v>
      </c>
      <c r="C335" s="31" t="s">
        <v>122</v>
      </c>
      <c r="E335" s="33" t="s">
        <v>1611</v>
      </c>
      <c r="J335" s="32">
        <f>0</f>
      </c>
      <c s="32">
        <f>0</f>
      </c>
      <c s="32">
        <f>0+L336+L340+L344+L348+L352</f>
      </c>
      <c s="32">
        <f>0+M336+M340+M344+M348+M352</f>
      </c>
    </row>
    <row r="336" spans="1:16" ht="12.75">
      <c r="A336" t="s">
        <v>52</v>
      </c>
      <c s="34" t="s">
        <v>151</v>
      </c>
      <c s="34" t="s">
        <v>1612</v>
      </c>
      <c s="35" t="s">
        <v>5</v>
      </c>
      <c s="6" t="s">
        <v>1613</v>
      </c>
      <c s="36" t="s">
        <v>80</v>
      </c>
      <c s="37">
        <v>22.771</v>
      </c>
      <c s="36">
        <v>0</v>
      </c>
      <c s="36">
        <f>ROUND(G336*H336,6)</f>
      </c>
      <c r="L336" s="38">
        <v>0</v>
      </c>
      <c s="32">
        <f>ROUND(ROUND(L336,2)*ROUND(G336,3),2)</f>
      </c>
      <c s="36" t="s">
        <v>350</v>
      </c>
      <c>
        <f>(M336*21)/100</f>
      </c>
      <c t="s">
        <v>27</v>
      </c>
    </row>
    <row r="337" spans="1:5" ht="12.75">
      <c r="A337" s="35" t="s">
        <v>58</v>
      </c>
      <c r="E337" s="39" t="s">
        <v>5</v>
      </c>
    </row>
    <row r="338" spans="1:5" ht="12.75">
      <c r="A338" s="35" t="s">
        <v>59</v>
      </c>
      <c r="E338" s="40" t="s">
        <v>5</v>
      </c>
    </row>
    <row r="339" spans="1:5" ht="242.25">
      <c r="A339" t="s">
        <v>60</v>
      </c>
      <c r="E339" s="39" t="s">
        <v>1614</v>
      </c>
    </row>
    <row r="340" spans="1:16" ht="12.75">
      <c r="A340" t="s">
        <v>52</v>
      </c>
      <c s="34" t="s">
        <v>155</v>
      </c>
      <c s="34" t="s">
        <v>1615</v>
      </c>
      <c s="35" t="s">
        <v>5</v>
      </c>
      <c s="6" t="s">
        <v>1616</v>
      </c>
      <c s="36" t="s">
        <v>80</v>
      </c>
      <c s="37">
        <v>553</v>
      </c>
      <c s="36">
        <v>0</v>
      </c>
      <c s="36">
        <f>ROUND(G340*H340,6)</f>
      </c>
      <c r="L340" s="38">
        <v>0</v>
      </c>
      <c s="32">
        <f>ROUND(ROUND(L340,2)*ROUND(G340,3),2)</f>
      </c>
      <c s="36" t="s">
        <v>350</v>
      </c>
      <c>
        <f>(M340*21)/100</f>
      </c>
      <c t="s">
        <v>27</v>
      </c>
    </row>
    <row r="341" spans="1:5" ht="12.75">
      <c r="A341" s="35" t="s">
        <v>58</v>
      </c>
      <c r="E341" s="39" t="s">
        <v>5</v>
      </c>
    </row>
    <row r="342" spans="1:5" ht="12.75">
      <c r="A342" s="35" t="s">
        <v>59</v>
      </c>
      <c r="E342" s="40" t="s">
        <v>5</v>
      </c>
    </row>
    <row r="343" spans="1:5" ht="242.25">
      <c r="A343" t="s">
        <v>60</v>
      </c>
      <c r="E343" s="39" t="s">
        <v>1617</v>
      </c>
    </row>
    <row r="344" spans="1:16" ht="12.75">
      <c r="A344" t="s">
        <v>52</v>
      </c>
      <c s="34" t="s">
        <v>77</v>
      </c>
      <c s="34" t="s">
        <v>1618</v>
      </c>
      <c s="35" t="s">
        <v>5</v>
      </c>
      <c s="6" t="s">
        <v>1619</v>
      </c>
      <c s="36" t="s">
        <v>85</v>
      </c>
      <c s="37">
        <v>26</v>
      </c>
      <c s="36">
        <v>0</v>
      </c>
      <c s="36">
        <f>ROUND(G344*H344,6)</f>
      </c>
      <c r="L344" s="38">
        <v>0</v>
      </c>
      <c s="32">
        <f>ROUND(ROUND(L344,2)*ROUND(G344,3),2)</f>
      </c>
      <c s="36" t="s">
        <v>350</v>
      </c>
      <c>
        <f>(M344*21)/100</f>
      </c>
      <c t="s">
        <v>27</v>
      </c>
    </row>
    <row r="345" spans="1:5" ht="12.75">
      <c r="A345" s="35" t="s">
        <v>58</v>
      </c>
      <c r="E345" s="39" t="s">
        <v>5</v>
      </c>
    </row>
    <row r="346" spans="1:5" ht="12.75">
      <c r="A346" s="35" t="s">
        <v>59</v>
      </c>
      <c r="E346" s="40" t="s">
        <v>5</v>
      </c>
    </row>
    <row r="347" spans="1:5" ht="89.25">
      <c r="A347" t="s">
        <v>60</v>
      </c>
      <c r="E347" s="39" t="s">
        <v>1620</v>
      </c>
    </row>
    <row r="348" spans="1:16" ht="12.75">
      <c r="A348" t="s">
        <v>52</v>
      </c>
      <c s="34" t="s">
        <v>82</v>
      </c>
      <c s="34" t="s">
        <v>1621</v>
      </c>
      <c s="35" t="s">
        <v>5</v>
      </c>
      <c s="6" t="s">
        <v>1622</v>
      </c>
      <c s="36" t="s">
        <v>85</v>
      </c>
      <c s="37">
        <v>3</v>
      </c>
      <c s="36">
        <v>0</v>
      </c>
      <c s="36">
        <f>ROUND(G348*H348,6)</f>
      </c>
      <c r="L348" s="38">
        <v>0</v>
      </c>
      <c s="32">
        <f>ROUND(ROUND(L348,2)*ROUND(G348,3),2)</f>
      </c>
      <c s="36" t="s">
        <v>350</v>
      </c>
      <c>
        <f>(M348*21)/100</f>
      </c>
      <c t="s">
        <v>27</v>
      </c>
    </row>
    <row r="349" spans="1:5" ht="12.75">
      <c r="A349" s="35" t="s">
        <v>58</v>
      </c>
      <c r="E349" s="39" t="s">
        <v>5</v>
      </c>
    </row>
    <row r="350" spans="1:5" ht="12.75">
      <c r="A350" s="35" t="s">
        <v>59</v>
      </c>
      <c r="E350" s="40" t="s">
        <v>5</v>
      </c>
    </row>
    <row r="351" spans="1:5" ht="89.25">
      <c r="A351" t="s">
        <v>60</v>
      </c>
      <c r="E351" s="39" t="s">
        <v>1620</v>
      </c>
    </row>
    <row r="352" spans="1:16" ht="12.75">
      <c r="A352" t="s">
        <v>52</v>
      </c>
      <c s="34" t="s">
        <v>87</v>
      </c>
      <c s="34" t="s">
        <v>1623</v>
      </c>
      <c s="35" t="s">
        <v>5</v>
      </c>
      <c s="6" t="s">
        <v>1624</v>
      </c>
      <c s="36" t="s">
        <v>56</v>
      </c>
      <c s="37">
        <v>27.763</v>
      </c>
      <c s="36">
        <v>0</v>
      </c>
      <c s="36">
        <f>ROUND(G352*H352,6)</f>
      </c>
      <c r="L352" s="38">
        <v>0</v>
      </c>
      <c s="32">
        <f>ROUND(ROUND(L352,2)*ROUND(G352,3),2)</f>
      </c>
      <c s="36" t="s">
        <v>350</v>
      </c>
      <c>
        <f>(M352*21)/100</f>
      </c>
      <c t="s">
        <v>27</v>
      </c>
    </row>
    <row r="353" spans="1:5" ht="12.75">
      <c r="A353" s="35" t="s">
        <v>58</v>
      </c>
      <c r="E353" s="39" t="s">
        <v>5</v>
      </c>
    </row>
    <row r="354" spans="1:5" ht="12.75">
      <c r="A354" s="35" t="s">
        <v>59</v>
      </c>
      <c r="E354" s="40" t="s">
        <v>1625</v>
      </c>
    </row>
    <row r="355" spans="1:5" ht="369.75">
      <c r="A355" t="s">
        <v>60</v>
      </c>
      <c r="E355" s="39" t="s">
        <v>1594</v>
      </c>
    </row>
    <row r="356" spans="1:13" ht="12.75">
      <c r="A356" t="s">
        <v>49</v>
      </c>
      <c r="C356" s="31" t="s">
        <v>126</v>
      </c>
      <c r="E356" s="33" t="s">
        <v>1433</v>
      </c>
      <c r="J356" s="32">
        <f>0</f>
      </c>
      <c s="32">
        <f>0</f>
      </c>
      <c s="32">
        <f>0+L357</f>
      </c>
      <c s="32">
        <f>0+M357</f>
      </c>
    </row>
    <row r="357" spans="1:16" ht="12.75">
      <c r="A357" t="s">
        <v>52</v>
      </c>
      <c s="34" t="s">
        <v>91</v>
      </c>
      <c s="34" t="s">
        <v>1503</v>
      </c>
      <c s="35" t="s">
        <v>5</v>
      </c>
      <c s="6" t="s">
        <v>1504</v>
      </c>
      <c s="36" t="s">
        <v>56</v>
      </c>
      <c s="37">
        <v>40.4</v>
      </c>
      <c s="36">
        <v>0</v>
      </c>
      <c s="36">
        <f>ROUND(G357*H357,6)</f>
      </c>
      <c r="L357" s="38">
        <v>0</v>
      </c>
      <c s="32">
        <f>ROUND(ROUND(L357,2)*ROUND(G357,3),2)</f>
      </c>
      <c s="36" t="s">
        <v>350</v>
      </c>
      <c>
        <f>(M357*21)/100</f>
      </c>
      <c t="s">
        <v>27</v>
      </c>
    </row>
    <row r="358" spans="1:5" ht="12.75">
      <c r="A358" s="35" t="s">
        <v>58</v>
      </c>
      <c r="E358" s="39" t="s">
        <v>5</v>
      </c>
    </row>
    <row r="359" spans="1:5" ht="12.75">
      <c r="A359" s="35" t="s">
        <v>59</v>
      </c>
      <c r="E359" s="40" t="s">
        <v>5</v>
      </c>
    </row>
    <row r="360" spans="1:5" ht="114.75">
      <c r="A360" t="s">
        <v>60</v>
      </c>
      <c r="E360" s="39" t="s">
        <v>1626</v>
      </c>
    </row>
    <row r="361" spans="1:13" ht="12.75">
      <c r="A361" t="s">
        <v>49</v>
      </c>
      <c r="C361" s="31" t="s">
        <v>367</v>
      </c>
      <c r="E361" s="33" t="s">
        <v>592</v>
      </c>
      <c r="J361" s="32">
        <f>0</f>
      </c>
      <c s="32">
        <f>0</f>
      </c>
      <c s="32">
        <f>0+L362+L366+L370+L374</f>
      </c>
      <c s="32">
        <f>0+M362+M366+M370+M374</f>
      </c>
    </row>
    <row r="362" spans="1:16" ht="38.25">
      <c r="A362" t="s">
        <v>52</v>
      </c>
      <c s="34" t="s">
        <v>96</v>
      </c>
      <c s="34" t="s">
        <v>1509</v>
      </c>
      <c s="35" t="s">
        <v>1510</v>
      </c>
      <c s="6" t="s">
        <v>1511</v>
      </c>
      <c s="36" t="s">
        <v>373</v>
      </c>
      <c s="37">
        <v>4144.387</v>
      </c>
      <c s="36">
        <v>0</v>
      </c>
      <c s="36">
        <f>ROUND(G362*H362,6)</f>
      </c>
      <c r="L362" s="38">
        <v>0</v>
      </c>
      <c s="32">
        <f>ROUND(ROUND(L362,2)*ROUND(G362,3),2)</f>
      </c>
      <c s="36" t="s">
        <v>350</v>
      </c>
      <c>
        <f>(M362*21)/100</f>
      </c>
      <c t="s">
        <v>27</v>
      </c>
    </row>
    <row r="363" spans="1:5" ht="12.75">
      <c r="A363" s="35" t="s">
        <v>58</v>
      </c>
      <c r="E363" s="39" t="s">
        <v>374</v>
      </c>
    </row>
    <row r="364" spans="1:5" ht="12.75">
      <c r="A364" s="35" t="s">
        <v>59</v>
      </c>
      <c r="E364" s="40" t="s">
        <v>5</v>
      </c>
    </row>
    <row r="365" spans="1:5" ht="165.75">
      <c r="A365" t="s">
        <v>60</v>
      </c>
      <c r="E365" s="39" t="s">
        <v>524</v>
      </c>
    </row>
    <row r="366" spans="1:16" ht="38.25">
      <c r="A366" t="s">
        <v>52</v>
      </c>
      <c s="34" t="s">
        <v>181</v>
      </c>
      <c s="34" t="s">
        <v>377</v>
      </c>
      <c s="35" t="s">
        <v>378</v>
      </c>
      <c s="6" t="s">
        <v>379</v>
      </c>
      <c s="36" t="s">
        <v>373</v>
      </c>
      <c s="37">
        <v>88.88</v>
      </c>
      <c s="36">
        <v>0</v>
      </c>
      <c s="36">
        <f>ROUND(G366*H366,6)</f>
      </c>
      <c r="L366" s="38">
        <v>0</v>
      </c>
      <c s="32">
        <f>ROUND(ROUND(L366,2)*ROUND(G366,3),2)</f>
      </c>
      <c s="36" t="s">
        <v>350</v>
      </c>
      <c>
        <f>(M366*21)/100</f>
      </c>
      <c t="s">
        <v>27</v>
      </c>
    </row>
    <row r="367" spans="1:5" ht="12.75">
      <c r="A367" s="35" t="s">
        <v>58</v>
      </c>
      <c r="E367" s="39" t="s">
        <v>374</v>
      </c>
    </row>
    <row r="368" spans="1:5" ht="12.75">
      <c r="A368" s="35" t="s">
        <v>59</v>
      </c>
      <c r="E368" s="40" t="s">
        <v>5</v>
      </c>
    </row>
    <row r="369" spans="1:5" ht="165.75">
      <c r="A369" t="s">
        <v>60</v>
      </c>
      <c r="E369" s="39" t="s">
        <v>524</v>
      </c>
    </row>
    <row r="370" spans="1:16" ht="38.25">
      <c r="A370" t="s">
        <v>52</v>
      </c>
      <c s="34" t="s">
        <v>186</v>
      </c>
      <c s="34" t="s">
        <v>1627</v>
      </c>
      <c s="35" t="s">
        <v>1628</v>
      </c>
      <c s="6" t="s">
        <v>1629</v>
      </c>
      <c s="36" t="s">
        <v>373</v>
      </c>
      <c s="37">
        <v>502.459</v>
      </c>
      <c s="36">
        <v>0</v>
      </c>
      <c s="36">
        <f>ROUND(G370*H370,6)</f>
      </c>
      <c r="L370" s="38">
        <v>0</v>
      </c>
      <c s="32">
        <f>ROUND(ROUND(L370,2)*ROUND(G370,3),2)</f>
      </c>
      <c s="36" t="s">
        <v>350</v>
      </c>
      <c>
        <f>(M370*21)/100</f>
      </c>
      <c t="s">
        <v>27</v>
      </c>
    </row>
    <row r="371" spans="1:5" ht="38.25">
      <c r="A371" s="35" t="s">
        <v>58</v>
      </c>
      <c r="E371" s="39" t="s">
        <v>1630</v>
      </c>
    </row>
    <row r="372" spans="1:5" ht="12.75">
      <c r="A372" s="35" t="s">
        <v>59</v>
      </c>
      <c r="E372" s="40" t="s">
        <v>5</v>
      </c>
    </row>
    <row r="373" spans="1:5" ht="165.75">
      <c r="A373" t="s">
        <v>60</v>
      </c>
      <c r="E373" s="39" t="s">
        <v>524</v>
      </c>
    </row>
    <row r="374" spans="1:16" ht="38.25">
      <c r="A374" t="s">
        <v>52</v>
      </c>
      <c s="34" t="s">
        <v>189</v>
      </c>
      <c s="34" t="s">
        <v>1631</v>
      </c>
      <c s="35" t="s">
        <v>1632</v>
      </c>
      <c s="6" t="s">
        <v>1633</v>
      </c>
      <c s="36" t="s">
        <v>373</v>
      </c>
      <c s="37">
        <v>502.459</v>
      </c>
      <c s="36">
        <v>0</v>
      </c>
      <c s="36">
        <f>ROUND(G374*H374,6)</f>
      </c>
      <c r="L374" s="38">
        <v>0</v>
      </c>
      <c s="32">
        <f>ROUND(ROUND(L374,2)*ROUND(G374,3),2)</f>
      </c>
      <c s="36" t="s">
        <v>350</v>
      </c>
      <c>
        <f>(M374*21)/100</f>
      </c>
      <c t="s">
        <v>27</v>
      </c>
    </row>
    <row r="375" spans="1:5" ht="51">
      <c r="A375" s="35" t="s">
        <v>58</v>
      </c>
      <c r="E375" s="39" t="s">
        <v>1634</v>
      </c>
    </row>
    <row r="376" spans="1:5" ht="12.75">
      <c r="A376" s="35" t="s">
        <v>59</v>
      </c>
      <c r="E376" s="40" t="s">
        <v>5</v>
      </c>
    </row>
    <row r="377" spans="1:5" ht="165.75">
      <c r="A377" t="s">
        <v>60</v>
      </c>
      <c r="E377" s="39" t="s">
        <v>524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1380</v>
      </c>
      <c s="41">
        <f>Rekapitulace!C14</f>
      </c>
      <c s="20" t="s">
        <v>0</v>
      </c>
      <c t="s">
        <v>23</v>
      </c>
      <c t="s">
        <v>27</v>
      </c>
    </row>
    <row r="4" spans="1:16" ht="32" customHeight="1">
      <c r="A4" s="24" t="s">
        <v>20</v>
      </c>
      <c s="25" t="s">
        <v>28</v>
      </c>
      <c s="27" t="s">
        <v>1380</v>
      </c>
      <c r="E4" s="26" t="s">
        <v>1381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COUNTIFS(L8:L312,"=0",A8:A312,"P")+COUNTIFS(L8:L312,"",A8:A312,"P")+SUM(Q8:Q312)</f>
      </c>
    </row>
    <row r="8" spans="1:13" ht="12.75">
      <c r="A8" t="s">
        <v>44</v>
      </c>
      <c r="C8" s="28" t="s">
        <v>1637</v>
      </c>
      <c r="E8" s="30" t="s">
        <v>1636</v>
      </c>
      <c r="J8" s="29">
        <f>0+J9</f>
      </c>
      <c s="29">
        <f>0+K9</f>
      </c>
      <c s="29">
        <f>0+L9</f>
      </c>
      <c s="29">
        <f>0+M9</f>
      </c>
    </row>
    <row r="9" spans="1:13" ht="12.75">
      <c r="A9" t="s">
        <v>46</v>
      </c>
      <c r="C9" s="31" t="s">
        <v>1638</v>
      </c>
      <c r="E9" s="33" t="s">
        <v>1639</v>
      </c>
      <c r="J9" s="32">
        <f>0+J10+J15+J72+J101+J126+J159+J196+J225+J242+J295</f>
      </c>
      <c s="32">
        <f>0+K10+K15+K72+K101+K126+K159+K196+K225+K242+K295</f>
      </c>
      <c s="32">
        <f>0+L10+L15+L72+L101+L126+L159+L196+L225+L242+L295</f>
      </c>
      <c s="32">
        <f>0+M10+M15+M72+M101+M126+M159+M196+M225+M242+M295</f>
      </c>
    </row>
    <row r="10" spans="1:13" ht="12.75">
      <c r="A10" t="s">
        <v>49</v>
      </c>
      <c r="C10" s="31" t="s">
        <v>605</v>
      </c>
      <c r="E10" s="33" t="s">
        <v>606</v>
      </c>
      <c r="J10" s="32">
        <f>0</f>
      </c>
      <c s="32">
        <f>0</f>
      </c>
      <c s="32">
        <f>0+L11</f>
      </c>
      <c s="32">
        <f>0+M11</f>
      </c>
    </row>
    <row r="11" spans="1:16" ht="12.75">
      <c r="A11" t="s">
        <v>52</v>
      </c>
      <c s="34" t="s">
        <v>53</v>
      </c>
      <c s="34" t="s">
        <v>1387</v>
      </c>
      <c s="35" t="s">
        <v>5</v>
      </c>
      <c s="6" t="s">
        <v>1388</v>
      </c>
      <c s="36" t="s">
        <v>310</v>
      </c>
      <c s="37">
        <v>100</v>
      </c>
      <c s="36">
        <v>0</v>
      </c>
      <c s="36">
        <f>ROUND(G11*H11,6)</f>
      </c>
      <c r="L11" s="38">
        <v>0</v>
      </c>
      <c s="32">
        <f>ROUND(ROUND(L11,2)*ROUND(G11,3),2)</f>
      </c>
      <c s="36" t="s">
        <v>1640</v>
      </c>
      <c>
        <f>(M11*21)/100</f>
      </c>
      <c t="s">
        <v>27</v>
      </c>
    </row>
    <row r="12" spans="1:5" ht="12.75">
      <c r="A12" s="35" t="s">
        <v>58</v>
      </c>
      <c r="E12" s="39" t="s">
        <v>5</v>
      </c>
    </row>
    <row r="13" spans="1:5" ht="12.75">
      <c r="A13" s="35" t="s">
        <v>59</v>
      </c>
      <c r="E13" s="40" t="s">
        <v>5</v>
      </c>
    </row>
    <row r="14" spans="1:5" ht="12.75">
      <c r="A14" t="s">
        <v>60</v>
      </c>
      <c r="E14" s="39" t="s">
        <v>1389</v>
      </c>
    </row>
    <row r="15" spans="1:13" ht="12.75">
      <c r="A15" t="s">
        <v>49</v>
      </c>
      <c r="C15" s="31" t="s">
        <v>53</v>
      </c>
      <c r="E15" s="33" t="s">
        <v>412</v>
      </c>
      <c r="J15" s="32">
        <f>0</f>
      </c>
      <c s="32">
        <f>0</f>
      </c>
      <c s="32">
        <f>0+L16+L20+L24+L28+L32+L36+L40+L44+L48+L52+L56+L60+L64+L68</f>
      </c>
      <c s="32">
        <f>0+M16+M20+M24+M28+M32+M36+M40+M44+M48+M52+M56+M60+M64+M68</f>
      </c>
    </row>
    <row r="16" spans="1:16" ht="25.5">
      <c r="A16" t="s">
        <v>52</v>
      </c>
      <c s="34" t="s">
        <v>27</v>
      </c>
      <c s="34" t="s">
        <v>1641</v>
      </c>
      <c s="35" t="s">
        <v>5</v>
      </c>
      <c s="6" t="s">
        <v>1642</v>
      </c>
      <c s="36" t="s">
        <v>56</v>
      </c>
      <c s="37">
        <v>20.08</v>
      </c>
      <c s="36">
        <v>0</v>
      </c>
      <c s="36">
        <f>ROUND(G16*H16,6)</f>
      </c>
      <c r="L16" s="38">
        <v>0</v>
      </c>
      <c s="32">
        <f>ROUND(ROUND(L16,2)*ROUND(G16,3),2)</f>
      </c>
      <c s="36" t="s">
        <v>1640</v>
      </c>
      <c>
        <f>(M16*21)/100</f>
      </c>
      <c t="s">
        <v>27</v>
      </c>
    </row>
    <row r="17" spans="1:5" ht="12.75">
      <c r="A17" s="35" t="s">
        <v>58</v>
      </c>
      <c r="E17" s="39" t="s">
        <v>5</v>
      </c>
    </row>
    <row r="18" spans="1:5" ht="38.25">
      <c r="A18" s="35" t="s">
        <v>59</v>
      </c>
      <c r="E18" s="40" t="s">
        <v>1643</v>
      </c>
    </row>
    <row r="19" spans="1:5" ht="63.75">
      <c r="A19" t="s">
        <v>60</v>
      </c>
      <c r="E19" s="39" t="s">
        <v>1644</v>
      </c>
    </row>
    <row r="20" spans="1:16" ht="25.5">
      <c r="A20" t="s">
        <v>52</v>
      </c>
      <c s="34" t="s">
        <v>26</v>
      </c>
      <c s="34" t="s">
        <v>1645</v>
      </c>
      <c s="35" t="s">
        <v>5</v>
      </c>
      <c s="6" t="s">
        <v>1646</v>
      </c>
      <c s="36" t="s">
        <v>56</v>
      </c>
      <c s="37">
        <v>149.95</v>
      </c>
      <c s="36">
        <v>0</v>
      </c>
      <c s="36">
        <f>ROUND(G20*H20,6)</f>
      </c>
      <c r="L20" s="38">
        <v>0</v>
      </c>
      <c s="32">
        <f>ROUND(ROUND(L20,2)*ROUND(G20,3),2)</f>
      </c>
      <c s="36" t="s">
        <v>1640</v>
      </c>
      <c>
        <f>(M20*21)/100</f>
      </c>
      <c t="s">
        <v>27</v>
      </c>
    </row>
    <row r="21" spans="1:5" ht="12.75">
      <c r="A21" s="35" t="s">
        <v>58</v>
      </c>
      <c r="E21" s="39" t="s">
        <v>5</v>
      </c>
    </row>
    <row r="22" spans="1:5" ht="25.5">
      <c r="A22" s="35" t="s">
        <v>59</v>
      </c>
      <c r="E22" s="40" t="s">
        <v>1647</v>
      </c>
    </row>
    <row r="23" spans="1:5" ht="63.75">
      <c r="A23" t="s">
        <v>60</v>
      </c>
      <c r="E23" s="39" t="s">
        <v>1644</v>
      </c>
    </row>
    <row r="24" spans="1:16" ht="25.5">
      <c r="A24" t="s">
        <v>52</v>
      </c>
      <c s="34" t="s">
        <v>70</v>
      </c>
      <c s="34" t="s">
        <v>1648</v>
      </c>
      <c s="35" t="s">
        <v>5</v>
      </c>
      <c s="6" t="s">
        <v>1649</v>
      </c>
      <c s="36" t="s">
        <v>80</v>
      </c>
      <c s="37">
        <v>436.7</v>
      </c>
      <c s="36">
        <v>0</v>
      </c>
      <c s="36">
        <f>ROUND(G24*H24,6)</f>
      </c>
      <c r="L24" s="38">
        <v>0</v>
      </c>
      <c s="32">
        <f>ROUND(ROUND(L24,2)*ROUND(G24,3),2)</f>
      </c>
      <c s="36" t="s">
        <v>1640</v>
      </c>
      <c>
        <f>(M24*21)/100</f>
      </c>
      <c t="s">
        <v>27</v>
      </c>
    </row>
    <row r="25" spans="1:5" ht="12.75">
      <c r="A25" s="35" t="s">
        <v>58</v>
      </c>
      <c r="E25" s="39" t="s">
        <v>5</v>
      </c>
    </row>
    <row r="26" spans="1:5" ht="38.25">
      <c r="A26" s="35" t="s">
        <v>59</v>
      </c>
      <c r="E26" s="40" t="s">
        <v>1650</v>
      </c>
    </row>
    <row r="27" spans="1:5" ht="63.75">
      <c r="A27" t="s">
        <v>60</v>
      </c>
      <c r="E27" s="39" t="s">
        <v>1644</v>
      </c>
    </row>
    <row r="28" spans="1:16" ht="12.75">
      <c r="A28" t="s">
        <v>52</v>
      </c>
      <c s="34" t="s">
        <v>110</v>
      </c>
      <c s="34" t="s">
        <v>1651</v>
      </c>
      <c s="35" t="s">
        <v>5</v>
      </c>
      <c s="6" t="s">
        <v>1652</v>
      </c>
      <c s="36" t="s">
        <v>56</v>
      </c>
      <c s="37">
        <v>647.508</v>
      </c>
      <c s="36">
        <v>0</v>
      </c>
      <c s="36">
        <f>ROUND(G28*H28,6)</f>
      </c>
      <c r="L28" s="38">
        <v>0</v>
      </c>
      <c s="32">
        <f>ROUND(ROUND(L28,2)*ROUND(G28,3),2)</f>
      </c>
      <c s="36" t="s">
        <v>1640</v>
      </c>
      <c>
        <f>(M28*21)/100</f>
      </c>
      <c t="s">
        <v>27</v>
      </c>
    </row>
    <row r="29" spans="1:5" ht="12.75">
      <c r="A29" s="35" t="s">
        <v>58</v>
      </c>
      <c r="E29" s="39" t="s">
        <v>5</v>
      </c>
    </row>
    <row r="30" spans="1:5" ht="51">
      <c r="A30" s="35" t="s">
        <v>59</v>
      </c>
      <c r="E30" s="40" t="s">
        <v>1653</v>
      </c>
    </row>
    <row r="31" spans="1:5" ht="369.75">
      <c r="A31" t="s">
        <v>60</v>
      </c>
      <c r="E31" s="39" t="s">
        <v>1654</v>
      </c>
    </row>
    <row r="32" spans="1:16" ht="12.75">
      <c r="A32" t="s">
        <v>52</v>
      </c>
      <c s="34" t="s">
        <v>115</v>
      </c>
      <c s="34" t="s">
        <v>1655</v>
      </c>
      <c s="35" t="s">
        <v>5</v>
      </c>
      <c s="6" t="s">
        <v>1656</v>
      </c>
      <c s="36" t="s">
        <v>56</v>
      </c>
      <c s="37">
        <v>972.756</v>
      </c>
      <c s="36">
        <v>0</v>
      </c>
      <c s="36">
        <f>ROUND(G32*H32,6)</f>
      </c>
      <c r="L32" s="38">
        <v>0</v>
      </c>
      <c s="32">
        <f>ROUND(ROUND(L32,2)*ROUND(G32,3),2)</f>
      </c>
      <c s="36" t="s">
        <v>1640</v>
      </c>
      <c>
        <f>(M32*21)/100</f>
      </c>
      <c t="s">
        <v>27</v>
      </c>
    </row>
    <row r="33" spans="1:5" ht="12.75">
      <c r="A33" s="35" t="s">
        <v>58</v>
      </c>
      <c r="E33" s="39" t="s">
        <v>5</v>
      </c>
    </row>
    <row r="34" spans="1:5" ht="51">
      <c r="A34" s="35" t="s">
        <v>59</v>
      </c>
      <c r="E34" s="40" t="s">
        <v>1657</v>
      </c>
    </row>
    <row r="35" spans="1:5" ht="306">
      <c r="A35" t="s">
        <v>60</v>
      </c>
      <c r="E35" s="39" t="s">
        <v>1658</v>
      </c>
    </row>
    <row r="36" spans="1:16" ht="12.75">
      <c r="A36" t="s">
        <v>52</v>
      </c>
      <c s="34" t="s">
        <v>75</v>
      </c>
      <c s="34" t="s">
        <v>1659</v>
      </c>
      <c s="35" t="s">
        <v>5</v>
      </c>
      <c s="6" t="s">
        <v>1660</v>
      </c>
      <c s="36" t="s">
        <v>1471</v>
      </c>
      <c s="37">
        <v>23584.076</v>
      </c>
      <c s="36">
        <v>0</v>
      </c>
      <c s="36">
        <f>ROUND(G36*H36,6)</f>
      </c>
      <c r="L36" s="38">
        <v>0</v>
      </c>
      <c s="32">
        <f>ROUND(ROUND(L36,2)*ROUND(G36,3),2)</f>
      </c>
      <c s="36" t="s">
        <v>1640</v>
      </c>
      <c>
        <f>(M36*21)/100</f>
      </c>
      <c t="s">
        <v>27</v>
      </c>
    </row>
    <row r="37" spans="1:5" ht="12.75">
      <c r="A37" s="35" t="s">
        <v>58</v>
      </c>
      <c r="E37" s="39" t="s">
        <v>5</v>
      </c>
    </row>
    <row r="38" spans="1:5" ht="51">
      <c r="A38" s="35" t="s">
        <v>59</v>
      </c>
      <c r="E38" s="40" t="s">
        <v>1657</v>
      </c>
    </row>
    <row r="39" spans="1:5" ht="25.5">
      <c r="A39" t="s">
        <v>60</v>
      </c>
      <c r="E39" s="39" t="s">
        <v>1661</v>
      </c>
    </row>
    <row r="40" spans="1:16" ht="12.75">
      <c r="A40" t="s">
        <v>52</v>
      </c>
      <c s="34" t="s">
        <v>122</v>
      </c>
      <c s="34" t="s">
        <v>1662</v>
      </c>
      <c s="35" t="s">
        <v>5</v>
      </c>
      <c s="6" t="s">
        <v>1663</v>
      </c>
      <c s="36" t="s">
        <v>56</v>
      </c>
      <c s="37">
        <v>772.806</v>
      </c>
      <c s="36">
        <v>0</v>
      </c>
      <c s="36">
        <f>ROUND(G40*H40,6)</f>
      </c>
      <c r="L40" s="38">
        <v>0</v>
      </c>
      <c s="32">
        <f>ROUND(ROUND(L40,2)*ROUND(G40,3),2)</f>
      </c>
      <c s="36" t="s">
        <v>1640</v>
      </c>
      <c>
        <f>(M40*21)/100</f>
      </c>
      <c t="s">
        <v>27</v>
      </c>
    </row>
    <row r="41" spans="1:5" ht="12.75">
      <c r="A41" s="35" t="s">
        <v>58</v>
      </c>
      <c r="E41" s="39" t="s">
        <v>5</v>
      </c>
    </row>
    <row r="42" spans="1:5" ht="76.5">
      <c r="A42" s="35" t="s">
        <v>59</v>
      </c>
      <c r="E42" s="40" t="s">
        <v>1664</v>
      </c>
    </row>
    <row r="43" spans="1:5" ht="267.75">
      <c r="A43" t="s">
        <v>60</v>
      </c>
      <c r="E43" s="39" t="s">
        <v>1665</v>
      </c>
    </row>
    <row r="44" spans="1:16" ht="12.75">
      <c r="A44" t="s">
        <v>52</v>
      </c>
      <c s="34" t="s">
        <v>126</v>
      </c>
      <c s="34" t="s">
        <v>1666</v>
      </c>
      <c s="35" t="s">
        <v>5</v>
      </c>
      <c s="6" t="s">
        <v>1667</v>
      </c>
      <c s="36" t="s">
        <v>56</v>
      </c>
      <c s="37">
        <v>772.806</v>
      </c>
      <c s="36">
        <v>0</v>
      </c>
      <c s="36">
        <f>ROUND(G44*H44,6)</f>
      </c>
      <c r="L44" s="38">
        <v>0</v>
      </c>
      <c s="32">
        <f>ROUND(ROUND(L44,2)*ROUND(G44,3),2)</f>
      </c>
      <c s="36" t="s">
        <v>1640</v>
      </c>
      <c>
        <f>(M44*21)/100</f>
      </c>
      <c t="s">
        <v>27</v>
      </c>
    </row>
    <row r="45" spans="1:5" ht="12.75">
      <c r="A45" s="35" t="s">
        <v>58</v>
      </c>
      <c r="E45" s="39" t="s">
        <v>5</v>
      </c>
    </row>
    <row r="46" spans="1:5" ht="38.25">
      <c r="A46" s="35" t="s">
        <v>59</v>
      </c>
      <c r="E46" s="40" t="s">
        <v>1668</v>
      </c>
    </row>
    <row r="47" spans="1:5" ht="191.25">
      <c r="A47" t="s">
        <v>60</v>
      </c>
      <c r="E47" s="39" t="s">
        <v>1669</v>
      </c>
    </row>
    <row r="48" spans="1:16" ht="12.75">
      <c r="A48" t="s">
        <v>52</v>
      </c>
      <c s="34" t="s">
        <v>130</v>
      </c>
      <c s="34" t="s">
        <v>1575</v>
      </c>
      <c s="35" t="s">
        <v>5</v>
      </c>
      <c s="6" t="s">
        <v>1576</v>
      </c>
      <c s="36" t="s">
        <v>56</v>
      </c>
      <c s="37">
        <v>10.803</v>
      </c>
      <c s="36">
        <v>0</v>
      </c>
      <c s="36">
        <f>ROUND(G48*H48,6)</f>
      </c>
      <c r="L48" s="38">
        <v>0</v>
      </c>
      <c s="32">
        <f>ROUND(ROUND(L48,2)*ROUND(G48,3),2)</f>
      </c>
      <c s="36" t="s">
        <v>1640</v>
      </c>
      <c>
        <f>(M48*21)/100</f>
      </c>
      <c t="s">
        <v>27</v>
      </c>
    </row>
    <row r="49" spans="1:5" ht="12.75">
      <c r="A49" s="35" t="s">
        <v>58</v>
      </c>
      <c r="E49" s="39" t="s">
        <v>5</v>
      </c>
    </row>
    <row r="50" spans="1:5" ht="12.75">
      <c r="A50" s="35" t="s">
        <v>59</v>
      </c>
      <c r="E50" s="40" t="s">
        <v>5</v>
      </c>
    </row>
    <row r="51" spans="1:5" ht="293.25">
      <c r="A51" t="s">
        <v>60</v>
      </c>
      <c r="E51" s="39" t="s">
        <v>1670</v>
      </c>
    </row>
    <row r="52" spans="1:16" ht="12.75">
      <c r="A52" t="s">
        <v>52</v>
      </c>
      <c s="34" t="s">
        <v>134</v>
      </c>
      <c s="34" t="s">
        <v>1671</v>
      </c>
      <c s="35" t="s">
        <v>5</v>
      </c>
      <c s="6" t="s">
        <v>1672</v>
      </c>
      <c s="36" t="s">
        <v>73</v>
      </c>
      <c s="37">
        <v>2007.674</v>
      </c>
      <c s="36">
        <v>0</v>
      </c>
      <c s="36">
        <f>ROUND(G52*H52,6)</f>
      </c>
      <c r="L52" s="38">
        <v>0</v>
      </c>
      <c s="32">
        <f>ROUND(ROUND(L52,2)*ROUND(G52,3),2)</f>
      </c>
      <c s="36" t="s">
        <v>1640</v>
      </c>
      <c>
        <f>(M52*21)/100</f>
      </c>
      <c t="s">
        <v>27</v>
      </c>
    </row>
    <row r="53" spans="1:5" ht="12.75">
      <c r="A53" s="35" t="s">
        <v>58</v>
      </c>
      <c r="E53" s="39" t="s">
        <v>5</v>
      </c>
    </row>
    <row r="54" spans="1:5" ht="12.75">
      <c r="A54" s="35" t="s">
        <v>59</v>
      </c>
      <c r="E54" s="40" t="s">
        <v>1673</v>
      </c>
    </row>
    <row r="55" spans="1:5" ht="25.5">
      <c r="A55" t="s">
        <v>60</v>
      </c>
      <c r="E55" s="39" t="s">
        <v>1580</v>
      </c>
    </row>
    <row r="56" spans="1:16" ht="12.75">
      <c r="A56" t="s">
        <v>52</v>
      </c>
      <c s="34" t="s">
        <v>138</v>
      </c>
      <c s="34" t="s">
        <v>1674</v>
      </c>
      <c s="35" t="s">
        <v>5</v>
      </c>
      <c s="6" t="s">
        <v>1675</v>
      </c>
      <c s="36" t="s">
        <v>73</v>
      </c>
      <c s="37">
        <v>84.7</v>
      </c>
      <c s="36">
        <v>0</v>
      </c>
      <c s="36">
        <f>ROUND(G56*H56,6)</f>
      </c>
      <c r="L56" s="38">
        <v>0</v>
      </c>
      <c s="32">
        <f>ROUND(ROUND(L56,2)*ROUND(G56,3),2)</f>
      </c>
      <c s="36" t="s">
        <v>1640</v>
      </c>
      <c>
        <f>(M56*21)/100</f>
      </c>
      <c t="s">
        <v>27</v>
      </c>
    </row>
    <row r="57" spans="1:5" ht="12.75">
      <c r="A57" s="35" t="s">
        <v>58</v>
      </c>
      <c r="E57" s="39" t="s">
        <v>5</v>
      </c>
    </row>
    <row r="58" spans="1:5" ht="12.75">
      <c r="A58" s="35" t="s">
        <v>59</v>
      </c>
      <c r="E58" s="40" t="s">
        <v>5</v>
      </c>
    </row>
    <row r="59" spans="1:5" ht="38.25">
      <c r="A59" t="s">
        <v>60</v>
      </c>
      <c r="E59" s="39" t="s">
        <v>1676</v>
      </c>
    </row>
    <row r="60" spans="1:16" ht="12.75">
      <c r="A60" t="s">
        <v>52</v>
      </c>
      <c s="34" t="s">
        <v>143</v>
      </c>
      <c s="34" t="s">
        <v>1677</v>
      </c>
      <c s="35" t="s">
        <v>5</v>
      </c>
      <c s="6" t="s">
        <v>1678</v>
      </c>
      <c s="36" t="s">
        <v>73</v>
      </c>
      <c s="37">
        <v>84.7</v>
      </c>
      <c s="36">
        <v>0</v>
      </c>
      <c s="36">
        <f>ROUND(G60*H60,6)</f>
      </c>
      <c r="L60" s="38">
        <v>0</v>
      </c>
      <c s="32">
        <f>ROUND(ROUND(L60,2)*ROUND(G60,3),2)</f>
      </c>
      <c s="36" t="s">
        <v>1640</v>
      </c>
      <c>
        <f>(M60*21)/100</f>
      </c>
      <c t="s">
        <v>27</v>
      </c>
    </row>
    <row r="61" spans="1:5" ht="12.75">
      <c r="A61" s="35" t="s">
        <v>58</v>
      </c>
      <c r="E61" s="39" t="s">
        <v>5</v>
      </c>
    </row>
    <row r="62" spans="1:5" ht="12.75">
      <c r="A62" s="35" t="s">
        <v>59</v>
      </c>
      <c r="E62" s="40" t="s">
        <v>5</v>
      </c>
    </row>
    <row r="63" spans="1:5" ht="25.5">
      <c r="A63" t="s">
        <v>60</v>
      </c>
      <c r="E63" s="39" t="s">
        <v>1679</v>
      </c>
    </row>
    <row r="64" spans="1:16" ht="12.75">
      <c r="A64" t="s">
        <v>52</v>
      </c>
      <c s="34" t="s">
        <v>147</v>
      </c>
      <c s="34" t="s">
        <v>1680</v>
      </c>
      <c s="35" t="s">
        <v>5</v>
      </c>
      <c s="6" t="s">
        <v>1681</v>
      </c>
      <c s="36" t="s">
        <v>56</v>
      </c>
      <c s="37">
        <v>3.39</v>
      </c>
      <c s="36">
        <v>0</v>
      </c>
      <c s="36">
        <f>ROUND(G64*H64,6)</f>
      </c>
      <c r="L64" s="38">
        <v>0</v>
      </c>
      <c s="32">
        <f>ROUND(ROUND(L64,2)*ROUND(G64,3),2)</f>
      </c>
      <c s="36" t="s">
        <v>1640</v>
      </c>
      <c>
        <f>(M64*21)/100</f>
      </c>
      <c t="s">
        <v>27</v>
      </c>
    </row>
    <row r="65" spans="1:5" ht="12.75">
      <c r="A65" s="35" t="s">
        <v>58</v>
      </c>
      <c r="E65" s="39" t="s">
        <v>5</v>
      </c>
    </row>
    <row r="66" spans="1:5" ht="12.75">
      <c r="A66" s="35" t="s">
        <v>59</v>
      </c>
      <c r="E66" s="40" t="s">
        <v>5</v>
      </c>
    </row>
    <row r="67" spans="1:5" ht="38.25">
      <c r="A67" t="s">
        <v>60</v>
      </c>
      <c r="E67" s="39" t="s">
        <v>1682</v>
      </c>
    </row>
    <row r="68" spans="1:16" ht="12.75">
      <c r="A68" t="s">
        <v>52</v>
      </c>
      <c s="34" t="s">
        <v>384</v>
      </c>
      <c s="34" t="s">
        <v>1683</v>
      </c>
      <c s="35" t="s">
        <v>5</v>
      </c>
      <c s="6" t="s">
        <v>1663</v>
      </c>
      <c s="36" t="s">
        <v>56</v>
      </c>
      <c s="37">
        <v>199.95</v>
      </c>
      <c s="36">
        <v>0</v>
      </c>
      <c s="36">
        <f>ROUND(G68*H68,6)</f>
      </c>
      <c r="L68" s="38">
        <v>0</v>
      </c>
      <c s="32">
        <f>ROUND(ROUND(L68,2)*ROUND(G68,3),2)</f>
      </c>
      <c s="36" t="s">
        <v>1640</v>
      </c>
      <c>
        <f>(M68*21)/100</f>
      </c>
      <c t="s">
        <v>27</v>
      </c>
    </row>
    <row r="69" spans="1:5" ht="12.75">
      <c r="A69" s="35" t="s">
        <v>58</v>
      </c>
      <c r="E69" s="39" t="s">
        <v>1684</v>
      </c>
    </row>
    <row r="70" spans="1:5" ht="38.25">
      <c r="A70" s="35" t="s">
        <v>59</v>
      </c>
      <c r="E70" s="40" t="s">
        <v>1685</v>
      </c>
    </row>
    <row r="71" spans="1:5" ht="267.75">
      <c r="A71" t="s">
        <v>60</v>
      </c>
      <c r="E71" s="39" t="s">
        <v>1686</v>
      </c>
    </row>
    <row r="72" spans="1:13" ht="12.75">
      <c r="A72" t="s">
        <v>49</v>
      </c>
      <c r="C72" s="31" t="s">
        <v>27</v>
      </c>
      <c r="E72" s="33" t="s">
        <v>831</v>
      </c>
      <c r="J72" s="32">
        <f>0</f>
      </c>
      <c s="32">
        <f>0</f>
      </c>
      <c s="32">
        <f>0+L73+L77+L81+L85+L89+L93+L97</f>
      </c>
      <c s="32">
        <f>0+M73+M77+M81+M85+M89+M93+M97</f>
      </c>
    </row>
    <row r="73" spans="1:16" ht="12.75">
      <c r="A73" t="s">
        <v>52</v>
      </c>
      <c s="34" t="s">
        <v>151</v>
      </c>
      <c s="34" t="s">
        <v>1687</v>
      </c>
      <c s="35" t="s">
        <v>5</v>
      </c>
      <c s="6" t="s">
        <v>1688</v>
      </c>
      <c s="36" t="s">
        <v>56</v>
      </c>
      <c s="37">
        <v>3.6</v>
      </c>
      <c s="36">
        <v>0</v>
      </c>
      <c s="36">
        <f>ROUND(G73*H73,6)</f>
      </c>
      <c r="L73" s="38">
        <v>0</v>
      </c>
      <c s="32">
        <f>ROUND(ROUND(L73,2)*ROUND(G73,3),2)</f>
      </c>
      <c s="36" t="s">
        <v>1640</v>
      </c>
      <c>
        <f>(M73*21)/100</f>
      </c>
      <c t="s">
        <v>27</v>
      </c>
    </row>
    <row r="74" spans="1:5" ht="12.75">
      <c r="A74" s="35" t="s">
        <v>58</v>
      </c>
      <c r="E74" s="39" t="s">
        <v>5</v>
      </c>
    </row>
    <row r="75" spans="1:5" ht="12.75">
      <c r="A75" s="35" t="s">
        <v>59</v>
      </c>
      <c r="E75" s="40" t="s">
        <v>1689</v>
      </c>
    </row>
    <row r="76" spans="1:5" ht="369.75">
      <c r="A76" t="s">
        <v>60</v>
      </c>
      <c r="E76" s="39" t="s">
        <v>1690</v>
      </c>
    </row>
    <row r="77" spans="1:16" ht="12.75">
      <c r="A77" t="s">
        <v>52</v>
      </c>
      <c s="34" t="s">
        <v>155</v>
      </c>
      <c s="34" t="s">
        <v>1691</v>
      </c>
      <c s="35" t="s">
        <v>5</v>
      </c>
      <c s="6" t="s">
        <v>1692</v>
      </c>
      <c s="36" t="s">
        <v>56</v>
      </c>
      <c s="37">
        <v>110.42</v>
      </c>
      <c s="36">
        <v>0</v>
      </c>
      <c s="36">
        <f>ROUND(G77*H77,6)</f>
      </c>
      <c r="L77" s="38">
        <v>0</v>
      </c>
      <c s="32">
        <f>ROUND(ROUND(L77,2)*ROUND(G77,3),2)</f>
      </c>
      <c s="36" t="s">
        <v>1640</v>
      </c>
      <c>
        <f>(M77*21)/100</f>
      </c>
      <c t="s">
        <v>27</v>
      </c>
    </row>
    <row r="78" spans="1:5" ht="12.75">
      <c r="A78" s="35" t="s">
        <v>58</v>
      </c>
      <c r="E78" s="39" t="s">
        <v>5</v>
      </c>
    </row>
    <row r="79" spans="1:5" ht="25.5">
      <c r="A79" s="35" t="s">
        <v>59</v>
      </c>
      <c r="E79" s="40" t="s">
        <v>1693</v>
      </c>
    </row>
    <row r="80" spans="1:5" ht="369.75">
      <c r="A80" t="s">
        <v>60</v>
      </c>
      <c r="E80" s="39" t="s">
        <v>1690</v>
      </c>
    </row>
    <row r="81" spans="1:16" ht="12.75">
      <c r="A81" t="s">
        <v>52</v>
      </c>
      <c s="34" t="s">
        <v>77</v>
      </c>
      <c s="34" t="s">
        <v>1694</v>
      </c>
      <c s="35" t="s">
        <v>5</v>
      </c>
      <c s="6" t="s">
        <v>1695</v>
      </c>
      <c s="36" t="s">
        <v>56</v>
      </c>
      <c s="37">
        <v>28.6</v>
      </c>
      <c s="36">
        <v>0</v>
      </c>
      <c s="36">
        <f>ROUND(G81*H81,6)</f>
      </c>
      <c r="L81" s="38">
        <v>0</v>
      </c>
      <c s="32">
        <f>ROUND(ROUND(L81,2)*ROUND(G81,3),2)</f>
      </c>
      <c s="36" t="s">
        <v>1640</v>
      </c>
      <c>
        <f>(M81*21)/100</f>
      </c>
      <c t="s">
        <v>27</v>
      </c>
    </row>
    <row r="82" spans="1:5" ht="12.75">
      <c r="A82" s="35" t="s">
        <v>58</v>
      </c>
      <c r="E82" s="39" t="s">
        <v>5</v>
      </c>
    </row>
    <row r="83" spans="1:5" ht="12.75">
      <c r="A83" s="35" t="s">
        <v>59</v>
      </c>
      <c r="E83" s="40" t="s">
        <v>1696</v>
      </c>
    </row>
    <row r="84" spans="1:5" ht="369.75">
      <c r="A84" t="s">
        <v>60</v>
      </c>
      <c r="E84" s="39" t="s">
        <v>1690</v>
      </c>
    </row>
    <row r="85" spans="1:16" ht="12.75">
      <c r="A85" t="s">
        <v>52</v>
      </c>
      <c s="34" t="s">
        <v>82</v>
      </c>
      <c s="34" t="s">
        <v>1697</v>
      </c>
      <c s="35" t="s">
        <v>5</v>
      </c>
      <c s="6" t="s">
        <v>1698</v>
      </c>
      <c s="36" t="s">
        <v>373</v>
      </c>
      <c s="37">
        <v>6.555</v>
      </c>
      <c s="36">
        <v>0</v>
      </c>
      <c s="36">
        <f>ROUND(G85*H85,6)</f>
      </c>
      <c r="L85" s="38">
        <v>0</v>
      </c>
      <c s="32">
        <f>ROUND(ROUND(L85,2)*ROUND(G85,3),2)</f>
      </c>
      <c s="36" t="s">
        <v>1640</v>
      </c>
      <c>
        <f>(M85*21)/100</f>
      </c>
      <c t="s">
        <v>27</v>
      </c>
    </row>
    <row r="86" spans="1:5" ht="12.75">
      <c r="A86" s="35" t="s">
        <v>58</v>
      </c>
      <c r="E86" s="39" t="s">
        <v>5</v>
      </c>
    </row>
    <row r="87" spans="1:5" ht="12.75">
      <c r="A87" s="35" t="s">
        <v>59</v>
      </c>
      <c r="E87" s="40" t="s">
        <v>1699</v>
      </c>
    </row>
    <row r="88" spans="1:5" ht="267.75">
      <c r="A88" t="s">
        <v>60</v>
      </c>
      <c r="E88" s="39" t="s">
        <v>1700</v>
      </c>
    </row>
    <row r="89" spans="1:16" ht="12.75">
      <c r="A89" t="s">
        <v>52</v>
      </c>
      <c s="34" t="s">
        <v>87</v>
      </c>
      <c s="34" t="s">
        <v>1701</v>
      </c>
      <c s="35" t="s">
        <v>5</v>
      </c>
      <c s="6" t="s">
        <v>1702</v>
      </c>
      <c s="36" t="s">
        <v>373</v>
      </c>
      <c s="37">
        <v>2.851</v>
      </c>
      <c s="36">
        <v>0</v>
      </c>
      <c s="36">
        <f>ROUND(G89*H89,6)</f>
      </c>
      <c r="L89" s="38">
        <v>0</v>
      </c>
      <c s="32">
        <f>ROUND(ROUND(L89,2)*ROUND(G89,3),2)</f>
      </c>
      <c s="36" t="s">
        <v>1640</v>
      </c>
      <c>
        <f>(M89*21)/100</f>
      </c>
      <c t="s">
        <v>27</v>
      </c>
    </row>
    <row r="90" spans="1:5" ht="12.75">
      <c r="A90" s="35" t="s">
        <v>58</v>
      </c>
      <c r="E90" s="39" t="s">
        <v>5</v>
      </c>
    </row>
    <row r="91" spans="1:5" ht="12.75">
      <c r="A91" s="35" t="s">
        <v>59</v>
      </c>
      <c r="E91" s="40" t="s">
        <v>1703</v>
      </c>
    </row>
    <row r="92" spans="1:5" ht="267.75">
      <c r="A92" t="s">
        <v>60</v>
      </c>
      <c r="E92" s="39" t="s">
        <v>1700</v>
      </c>
    </row>
    <row r="93" spans="1:16" ht="12.75">
      <c r="A93" t="s">
        <v>52</v>
      </c>
      <c s="34" t="s">
        <v>91</v>
      </c>
      <c s="34" t="s">
        <v>1704</v>
      </c>
      <c s="35" t="s">
        <v>5</v>
      </c>
      <c s="6" t="s">
        <v>1705</v>
      </c>
      <c s="36" t="s">
        <v>73</v>
      </c>
      <c s="37">
        <v>15.562</v>
      </c>
      <c s="36">
        <v>0</v>
      </c>
      <c s="36">
        <f>ROUND(G93*H93,6)</f>
      </c>
      <c r="L93" s="38">
        <v>0</v>
      </c>
      <c s="32">
        <f>ROUND(ROUND(L93,2)*ROUND(G93,3),2)</f>
      </c>
      <c s="36" t="s">
        <v>1640</v>
      </c>
      <c>
        <f>(M93*21)/100</f>
      </c>
      <c t="s">
        <v>27</v>
      </c>
    </row>
    <row r="94" spans="1:5" ht="12.75">
      <c r="A94" s="35" t="s">
        <v>58</v>
      </c>
      <c r="E94" s="39" t="s">
        <v>5</v>
      </c>
    </row>
    <row r="95" spans="1:5" ht="12.75">
      <c r="A95" s="35" t="s">
        <v>59</v>
      </c>
      <c r="E95" s="40" t="s">
        <v>5</v>
      </c>
    </row>
    <row r="96" spans="1:5" ht="102">
      <c r="A96" t="s">
        <v>60</v>
      </c>
      <c r="E96" s="39" t="s">
        <v>1706</v>
      </c>
    </row>
    <row r="97" spans="1:16" ht="12.75">
      <c r="A97" t="s">
        <v>52</v>
      </c>
      <c s="34" t="s">
        <v>108</v>
      </c>
      <c s="34" t="s">
        <v>1707</v>
      </c>
      <c s="35" t="s">
        <v>5</v>
      </c>
      <c s="6" t="s">
        <v>1708</v>
      </c>
      <c s="36" t="s">
        <v>373</v>
      </c>
      <c s="37">
        <v>0.04</v>
      </c>
      <c s="36">
        <v>0</v>
      </c>
      <c s="36">
        <f>ROUND(G97*H97,6)</f>
      </c>
      <c r="L97" s="38">
        <v>0</v>
      </c>
      <c s="32">
        <f>ROUND(ROUND(L97,2)*ROUND(G97,3),2)</f>
      </c>
      <c s="36" t="s">
        <v>1640</v>
      </c>
      <c>
        <f>(M97*21)/100</f>
      </c>
      <c t="s">
        <v>27</v>
      </c>
    </row>
    <row r="98" spans="1:5" ht="12.75">
      <c r="A98" s="35" t="s">
        <v>58</v>
      </c>
      <c r="E98" s="39" t="s">
        <v>5</v>
      </c>
    </row>
    <row r="99" spans="1:5" ht="12.75">
      <c r="A99" s="35" t="s">
        <v>59</v>
      </c>
      <c r="E99" s="40" t="s">
        <v>1709</v>
      </c>
    </row>
    <row r="100" spans="1:5" ht="267.75">
      <c r="A100" t="s">
        <v>60</v>
      </c>
      <c r="E100" s="39" t="s">
        <v>1700</v>
      </c>
    </row>
    <row r="101" spans="1:13" ht="12.75">
      <c r="A101" t="s">
        <v>49</v>
      </c>
      <c r="C101" s="31" t="s">
        <v>26</v>
      </c>
      <c r="E101" s="33" t="s">
        <v>1587</v>
      </c>
      <c r="J101" s="32">
        <f>0</f>
      </c>
      <c s="32">
        <f>0</f>
      </c>
      <c s="32">
        <f>0+L102+L106+L110+L114+L118+L122</f>
      </c>
      <c s="32">
        <f>0+M102+M106+M110+M114+M118+M122</f>
      </c>
    </row>
    <row r="102" spans="1:16" ht="12.75">
      <c r="A102" t="s">
        <v>52</v>
      </c>
      <c s="34" t="s">
        <v>96</v>
      </c>
      <c s="34" t="s">
        <v>1710</v>
      </c>
      <c s="35" t="s">
        <v>5</v>
      </c>
      <c s="6" t="s">
        <v>1711</v>
      </c>
      <c s="36" t="s">
        <v>56</v>
      </c>
      <c s="37">
        <v>11.35</v>
      </c>
      <c s="36">
        <v>0</v>
      </c>
      <c s="36">
        <f>ROUND(G102*H102,6)</f>
      </c>
      <c r="L102" s="38">
        <v>0</v>
      </c>
      <c s="32">
        <f>ROUND(ROUND(L102,2)*ROUND(G102,3),2)</f>
      </c>
      <c s="36" t="s">
        <v>1640</v>
      </c>
      <c>
        <f>(M102*21)/100</f>
      </c>
      <c t="s">
        <v>27</v>
      </c>
    </row>
    <row r="103" spans="1:5" ht="12.75">
      <c r="A103" s="35" t="s">
        <v>58</v>
      </c>
      <c r="E103" s="39" t="s">
        <v>5</v>
      </c>
    </row>
    <row r="104" spans="1:5" ht="12.75">
      <c r="A104" s="35" t="s">
        <v>59</v>
      </c>
      <c r="E104" s="40" t="s">
        <v>1712</v>
      </c>
    </row>
    <row r="105" spans="1:5" ht="382.5">
      <c r="A105" t="s">
        <v>60</v>
      </c>
      <c r="E105" s="39" t="s">
        <v>1713</v>
      </c>
    </row>
    <row r="106" spans="1:16" ht="12.75">
      <c r="A106" t="s">
        <v>52</v>
      </c>
      <c s="34" t="s">
        <v>181</v>
      </c>
      <c s="34" t="s">
        <v>1714</v>
      </c>
      <c s="35" t="s">
        <v>5</v>
      </c>
      <c s="6" t="s">
        <v>1715</v>
      </c>
      <c s="36" t="s">
        <v>373</v>
      </c>
      <c s="37">
        <v>1.351</v>
      </c>
      <c s="36">
        <v>0</v>
      </c>
      <c s="36">
        <f>ROUND(G106*H106,6)</f>
      </c>
      <c r="L106" s="38">
        <v>0</v>
      </c>
      <c s="32">
        <f>ROUND(ROUND(L106,2)*ROUND(G106,3),2)</f>
      </c>
      <c s="36" t="s">
        <v>1640</v>
      </c>
      <c>
        <f>(M106*21)/100</f>
      </c>
      <c t="s">
        <v>27</v>
      </c>
    </row>
    <row r="107" spans="1:5" ht="12.75">
      <c r="A107" s="35" t="s">
        <v>58</v>
      </c>
      <c r="E107" s="39" t="s">
        <v>5</v>
      </c>
    </row>
    <row r="108" spans="1:5" ht="12.75">
      <c r="A108" s="35" t="s">
        <v>59</v>
      </c>
      <c r="E108" s="40" t="s">
        <v>1716</v>
      </c>
    </row>
    <row r="109" spans="1:5" ht="242.25">
      <c r="A109" t="s">
        <v>60</v>
      </c>
      <c r="E109" s="39" t="s">
        <v>1717</v>
      </c>
    </row>
    <row r="110" spans="1:16" ht="12.75">
      <c r="A110" t="s">
        <v>52</v>
      </c>
      <c s="34" t="s">
        <v>186</v>
      </c>
      <c s="34" t="s">
        <v>1718</v>
      </c>
      <c s="35" t="s">
        <v>5</v>
      </c>
      <c s="6" t="s">
        <v>1719</v>
      </c>
      <c s="36" t="s">
        <v>56</v>
      </c>
      <c s="37">
        <v>27.68</v>
      </c>
      <c s="36">
        <v>0</v>
      </c>
      <c s="36">
        <f>ROUND(G110*H110,6)</f>
      </c>
      <c r="L110" s="38">
        <v>0</v>
      </c>
      <c s="32">
        <f>ROUND(ROUND(L110,2)*ROUND(G110,3),2)</f>
      </c>
      <c s="36" t="s">
        <v>1640</v>
      </c>
      <c>
        <f>(M110*21)/100</f>
      </c>
      <c t="s">
        <v>27</v>
      </c>
    </row>
    <row r="111" spans="1:5" ht="12.75">
      <c r="A111" s="35" t="s">
        <v>58</v>
      </c>
      <c r="E111" s="39" t="s">
        <v>5</v>
      </c>
    </row>
    <row r="112" spans="1:5" ht="12.75">
      <c r="A112" s="35" t="s">
        <v>59</v>
      </c>
      <c r="E112" s="40" t="s">
        <v>1720</v>
      </c>
    </row>
    <row r="113" spans="1:5" ht="369.75">
      <c r="A113" t="s">
        <v>60</v>
      </c>
      <c r="E113" s="39" t="s">
        <v>1721</v>
      </c>
    </row>
    <row r="114" spans="1:16" ht="12.75">
      <c r="A114" t="s">
        <v>52</v>
      </c>
      <c s="34" t="s">
        <v>189</v>
      </c>
      <c s="34" t="s">
        <v>1722</v>
      </c>
      <c s="35" t="s">
        <v>5</v>
      </c>
      <c s="6" t="s">
        <v>1723</v>
      </c>
      <c s="36" t="s">
        <v>373</v>
      </c>
      <c s="37">
        <v>6.862</v>
      </c>
      <c s="36">
        <v>0</v>
      </c>
      <c s="36">
        <f>ROUND(G114*H114,6)</f>
      </c>
      <c r="L114" s="38">
        <v>0</v>
      </c>
      <c s="32">
        <f>ROUND(ROUND(L114,2)*ROUND(G114,3),2)</f>
      </c>
      <c s="36" t="s">
        <v>1640</v>
      </c>
      <c>
        <f>(M114*21)/100</f>
      </c>
      <c t="s">
        <v>27</v>
      </c>
    </row>
    <row r="115" spans="1:5" ht="12.75">
      <c r="A115" s="35" t="s">
        <v>58</v>
      </c>
      <c r="E115" s="39" t="s">
        <v>5</v>
      </c>
    </row>
    <row r="116" spans="1:5" ht="12.75">
      <c r="A116" s="35" t="s">
        <v>59</v>
      </c>
      <c r="E116" s="40" t="s">
        <v>1699</v>
      </c>
    </row>
    <row r="117" spans="1:5" ht="267.75">
      <c r="A117" t="s">
        <v>60</v>
      </c>
      <c r="E117" s="39" t="s">
        <v>1700</v>
      </c>
    </row>
    <row r="118" spans="1:16" ht="12.75">
      <c r="A118" t="s">
        <v>52</v>
      </c>
      <c s="34" t="s">
        <v>193</v>
      </c>
      <c s="34" t="s">
        <v>1724</v>
      </c>
      <c s="35" t="s">
        <v>5</v>
      </c>
      <c s="6" t="s">
        <v>1725</v>
      </c>
      <c s="36" t="s">
        <v>1726</v>
      </c>
      <c s="37">
        <v>6904.557</v>
      </c>
      <c s="36">
        <v>0</v>
      </c>
      <c s="36">
        <f>ROUND(G118*H118,6)</f>
      </c>
      <c r="L118" s="38">
        <v>0</v>
      </c>
      <c s="32">
        <f>ROUND(ROUND(L118,2)*ROUND(G118,3),2)</f>
      </c>
      <c s="36" t="s">
        <v>1640</v>
      </c>
      <c>
        <f>(M118*21)/100</f>
      </c>
      <c t="s">
        <v>27</v>
      </c>
    </row>
    <row r="119" spans="1:5" ht="12.75">
      <c r="A119" s="35" t="s">
        <v>58</v>
      </c>
      <c r="E119" s="39" t="s">
        <v>5</v>
      </c>
    </row>
    <row r="120" spans="1:5" ht="12.75">
      <c r="A120" s="35" t="s">
        <v>59</v>
      </c>
      <c r="E120" s="40" t="s">
        <v>5</v>
      </c>
    </row>
    <row r="121" spans="1:5" ht="293.25">
      <c r="A121" t="s">
        <v>60</v>
      </c>
      <c r="E121" s="39" t="s">
        <v>1727</v>
      </c>
    </row>
    <row r="122" spans="1:16" ht="12.75">
      <c r="A122" t="s">
        <v>52</v>
      </c>
      <c s="34" t="s">
        <v>392</v>
      </c>
      <c s="34" t="s">
        <v>1728</v>
      </c>
      <c s="35" t="s">
        <v>5</v>
      </c>
      <c s="6" t="s">
        <v>1729</v>
      </c>
      <c s="36" t="s">
        <v>373</v>
      </c>
      <c s="37">
        <v>0.04</v>
      </c>
      <c s="36">
        <v>0</v>
      </c>
      <c s="36">
        <f>ROUND(G122*H122,6)</f>
      </c>
      <c r="L122" s="38">
        <v>0</v>
      </c>
      <c s="32">
        <f>ROUND(ROUND(L122,2)*ROUND(G122,3),2)</f>
      </c>
      <c s="36" t="s">
        <v>1640</v>
      </c>
      <c>
        <f>(M122*21)/100</f>
      </c>
      <c t="s">
        <v>27</v>
      </c>
    </row>
    <row r="123" spans="1:5" ht="12.75">
      <c r="A123" s="35" t="s">
        <v>58</v>
      </c>
      <c r="E123" s="39" t="s">
        <v>5</v>
      </c>
    </row>
    <row r="124" spans="1:5" ht="12.75">
      <c r="A124" s="35" t="s">
        <v>59</v>
      </c>
      <c r="E124" s="40" t="s">
        <v>1709</v>
      </c>
    </row>
    <row r="125" spans="1:5" ht="267.75">
      <c r="A125" t="s">
        <v>60</v>
      </c>
      <c r="E125" s="39" t="s">
        <v>1700</v>
      </c>
    </row>
    <row r="126" spans="1:13" ht="12.75">
      <c r="A126" t="s">
        <v>49</v>
      </c>
      <c r="C126" s="31" t="s">
        <v>70</v>
      </c>
      <c r="E126" s="33" t="s">
        <v>1590</v>
      </c>
      <c r="J126" s="32">
        <f>0</f>
      </c>
      <c s="32">
        <f>0</f>
      </c>
      <c s="32">
        <f>0+L127+L131+L135+L139+L143+L147+L151+L155</f>
      </c>
      <c s="32">
        <f>0+M127+M131+M135+M139+M143+M147+M151+M155</f>
      </c>
    </row>
    <row r="127" spans="1:16" ht="12.75">
      <c r="A127" t="s">
        <v>52</v>
      </c>
      <c s="34" t="s">
        <v>196</v>
      </c>
      <c s="34" t="s">
        <v>1730</v>
      </c>
      <c s="35" t="s">
        <v>5</v>
      </c>
      <c s="6" t="s">
        <v>1731</v>
      </c>
      <c s="36" t="s">
        <v>56</v>
      </c>
      <c s="37">
        <v>6.1</v>
      </c>
      <c s="36">
        <v>0</v>
      </c>
      <c s="36">
        <f>ROUND(G127*H127,6)</f>
      </c>
      <c r="L127" s="38">
        <v>0</v>
      </c>
      <c s="32">
        <f>ROUND(ROUND(L127,2)*ROUND(G127,3),2)</f>
      </c>
      <c s="36" t="s">
        <v>1640</v>
      </c>
      <c>
        <f>(M127*21)/100</f>
      </c>
      <c t="s">
        <v>27</v>
      </c>
    </row>
    <row r="128" spans="1:5" ht="12.75">
      <c r="A128" s="35" t="s">
        <v>58</v>
      </c>
      <c r="E128" s="39" t="s">
        <v>5</v>
      </c>
    </row>
    <row r="129" spans="1:5" ht="12.75">
      <c r="A129" s="35" t="s">
        <v>59</v>
      </c>
      <c r="E129" s="40" t="s">
        <v>5</v>
      </c>
    </row>
    <row r="130" spans="1:5" ht="369.75">
      <c r="A130" t="s">
        <v>60</v>
      </c>
      <c r="E130" s="39" t="s">
        <v>1721</v>
      </c>
    </row>
    <row r="131" spans="1:16" ht="12.75">
      <c r="A131" t="s">
        <v>52</v>
      </c>
      <c s="34" t="s">
        <v>200</v>
      </c>
      <c s="34" t="s">
        <v>1732</v>
      </c>
      <c s="35" t="s">
        <v>5</v>
      </c>
      <c s="6" t="s">
        <v>1733</v>
      </c>
      <c s="36" t="s">
        <v>373</v>
      </c>
      <c s="37">
        <v>0.246</v>
      </c>
      <c s="36">
        <v>0</v>
      </c>
      <c s="36">
        <f>ROUND(G131*H131,6)</f>
      </c>
      <c r="L131" s="38">
        <v>0</v>
      </c>
      <c s="32">
        <f>ROUND(ROUND(L131,2)*ROUND(G131,3),2)</f>
      </c>
      <c s="36" t="s">
        <v>1640</v>
      </c>
      <c>
        <f>(M131*21)/100</f>
      </c>
      <c t="s">
        <v>27</v>
      </c>
    </row>
    <row r="132" spans="1:5" ht="12.75">
      <c r="A132" s="35" t="s">
        <v>58</v>
      </c>
      <c r="E132" s="39" t="s">
        <v>5</v>
      </c>
    </row>
    <row r="133" spans="1:5" ht="12.75">
      <c r="A133" s="35" t="s">
        <v>59</v>
      </c>
      <c r="E133" s="40" t="s">
        <v>5</v>
      </c>
    </row>
    <row r="134" spans="1:5" ht="267.75">
      <c r="A134" t="s">
        <v>60</v>
      </c>
      <c r="E134" s="39" t="s">
        <v>1700</v>
      </c>
    </row>
    <row r="135" spans="1:16" ht="12.75">
      <c r="A135" t="s">
        <v>52</v>
      </c>
      <c s="34" t="s">
        <v>203</v>
      </c>
      <c s="34" t="s">
        <v>1734</v>
      </c>
      <c s="35" t="s">
        <v>5</v>
      </c>
      <c s="6" t="s">
        <v>1735</v>
      </c>
      <c s="36" t="s">
        <v>56</v>
      </c>
      <c s="37">
        <v>9.448</v>
      </c>
      <c s="36">
        <v>0</v>
      </c>
      <c s="36">
        <f>ROUND(G135*H135,6)</f>
      </c>
      <c r="L135" s="38">
        <v>0</v>
      </c>
      <c s="32">
        <f>ROUND(ROUND(L135,2)*ROUND(G135,3),2)</f>
      </c>
      <c s="36" t="s">
        <v>1640</v>
      </c>
      <c>
        <f>(M135*21)/100</f>
      </c>
      <c t="s">
        <v>27</v>
      </c>
    </row>
    <row r="136" spans="1:5" ht="12.75">
      <c r="A136" s="35" t="s">
        <v>58</v>
      </c>
      <c r="E136" s="39" t="s">
        <v>5</v>
      </c>
    </row>
    <row r="137" spans="1:5" ht="12.75">
      <c r="A137" s="35" t="s">
        <v>59</v>
      </c>
      <c r="E137" s="40" t="s">
        <v>1736</v>
      </c>
    </row>
    <row r="138" spans="1:5" ht="369.75">
      <c r="A138" t="s">
        <v>60</v>
      </c>
      <c r="E138" s="39" t="s">
        <v>1721</v>
      </c>
    </row>
    <row r="139" spans="1:16" ht="12.75">
      <c r="A139" t="s">
        <v>52</v>
      </c>
      <c s="34" t="s">
        <v>207</v>
      </c>
      <c s="34" t="s">
        <v>1737</v>
      </c>
      <c s="35" t="s">
        <v>5</v>
      </c>
      <c s="6" t="s">
        <v>1738</v>
      </c>
      <c s="36" t="s">
        <v>56</v>
      </c>
      <c s="37">
        <v>32.82</v>
      </c>
      <c s="36">
        <v>0</v>
      </c>
      <c s="36">
        <f>ROUND(G139*H139,6)</f>
      </c>
      <c r="L139" s="38">
        <v>0</v>
      </c>
      <c s="32">
        <f>ROUND(ROUND(L139,2)*ROUND(G139,3),2)</f>
      </c>
      <c s="36" t="s">
        <v>1640</v>
      </c>
      <c>
        <f>(M139*21)/100</f>
      </c>
      <c t="s">
        <v>27</v>
      </c>
    </row>
    <row r="140" spans="1:5" ht="12.75">
      <c r="A140" s="35" t="s">
        <v>58</v>
      </c>
      <c r="E140" s="39" t="s">
        <v>5</v>
      </c>
    </row>
    <row r="141" spans="1:5" ht="12.75">
      <c r="A141" s="35" t="s">
        <v>59</v>
      </c>
      <c r="E141" s="40" t="s">
        <v>1739</v>
      </c>
    </row>
    <row r="142" spans="1:5" ht="369.75">
      <c r="A142" t="s">
        <v>60</v>
      </c>
      <c r="E142" s="39" t="s">
        <v>1721</v>
      </c>
    </row>
    <row r="143" spans="1:16" ht="12.75">
      <c r="A143" t="s">
        <v>52</v>
      </c>
      <c s="34" t="s">
        <v>159</v>
      </c>
      <c s="34" t="s">
        <v>1740</v>
      </c>
      <c s="35" t="s">
        <v>5</v>
      </c>
      <c s="6" t="s">
        <v>1741</v>
      </c>
      <c s="36" t="s">
        <v>373</v>
      </c>
      <c s="37">
        <v>0.169</v>
      </c>
      <c s="36">
        <v>0</v>
      </c>
      <c s="36">
        <f>ROUND(G143*H143,6)</f>
      </c>
      <c r="L143" s="38">
        <v>0</v>
      </c>
      <c s="32">
        <f>ROUND(ROUND(L143,2)*ROUND(G143,3),2)</f>
      </c>
      <c s="36" t="s">
        <v>1640</v>
      </c>
      <c>
        <f>(M143*21)/100</f>
      </c>
      <c t="s">
        <v>27</v>
      </c>
    </row>
    <row r="144" spans="1:5" ht="12.75">
      <c r="A144" s="35" t="s">
        <v>58</v>
      </c>
      <c r="E144" s="39" t="s">
        <v>5</v>
      </c>
    </row>
    <row r="145" spans="1:5" ht="12.75">
      <c r="A145" s="35" t="s">
        <v>59</v>
      </c>
      <c r="E145" s="40" t="s">
        <v>1742</v>
      </c>
    </row>
    <row r="146" spans="1:5" ht="178.5">
      <c r="A146" t="s">
        <v>60</v>
      </c>
      <c r="E146" s="39" t="s">
        <v>1743</v>
      </c>
    </row>
    <row r="147" spans="1:16" ht="12.75">
      <c r="A147" t="s">
        <v>52</v>
      </c>
      <c s="34" t="s">
        <v>210</v>
      </c>
      <c s="34" t="s">
        <v>1744</v>
      </c>
      <c s="35" t="s">
        <v>5</v>
      </c>
      <c s="6" t="s">
        <v>1745</v>
      </c>
      <c s="36" t="s">
        <v>373</v>
      </c>
      <c s="37">
        <v>1.77</v>
      </c>
      <c s="36">
        <v>0</v>
      </c>
      <c s="36">
        <f>ROUND(G147*H147,6)</f>
      </c>
      <c r="L147" s="38">
        <v>0</v>
      </c>
      <c s="32">
        <f>ROUND(ROUND(L147,2)*ROUND(G147,3),2)</f>
      </c>
      <c s="36" t="s">
        <v>1640</v>
      </c>
      <c>
        <f>(M147*21)/100</f>
      </c>
      <c t="s">
        <v>27</v>
      </c>
    </row>
    <row r="148" spans="1:5" ht="12.75">
      <c r="A148" s="35" t="s">
        <v>58</v>
      </c>
      <c r="E148" s="39" t="s">
        <v>5</v>
      </c>
    </row>
    <row r="149" spans="1:5" ht="12.75">
      <c r="A149" s="35" t="s">
        <v>59</v>
      </c>
      <c r="E149" s="40" t="s">
        <v>1746</v>
      </c>
    </row>
    <row r="150" spans="1:5" ht="178.5">
      <c r="A150" t="s">
        <v>60</v>
      </c>
      <c r="E150" s="39" t="s">
        <v>1743</v>
      </c>
    </row>
    <row r="151" spans="1:16" ht="12.75">
      <c r="A151" t="s">
        <v>52</v>
      </c>
      <c s="34" t="s">
        <v>215</v>
      </c>
      <c s="34" t="s">
        <v>1747</v>
      </c>
      <c s="35" t="s">
        <v>5</v>
      </c>
      <c s="6" t="s">
        <v>1748</v>
      </c>
      <c s="36" t="s">
        <v>56</v>
      </c>
      <c s="37">
        <v>4.4</v>
      </c>
      <c s="36">
        <v>0</v>
      </c>
      <c s="36">
        <f>ROUND(G151*H151,6)</f>
      </c>
      <c r="L151" s="38">
        <v>0</v>
      </c>
      <c s="32">
        <f>ROUND(ROUND(L151,2)*ROUND(G151,3),2)</f>
      </c>
      <c s="36" t="s">
        <v>1640</v>
      </c>
      <c>
        <f>(M151*21)/100</f>
      </c>
      <c t="s">
        <v>27</v>
      </c>
    </row>
    <row r="152" spans="1:5" ht="12.75">
      <c r="A152" s="35" t="s">
        <v>58</v>
      </c>
      <c r="E152" s="39" t="s">
        <v>5</v>
      </c>
    </row>
    <row r="153" spans="1:5" ht="12.75">
      <c r="A153" s="35" t="s">
        <v>59</v>
      </c>
      <c r="E153" s="40" t="s">
        <v>1749</v>
      </c>
    </row>
    <row r="154" spans="1:5" ht="38.25">
      <c r="A154" t="s">
        <v>60</v>
      </c>
      <c r="E154" s="39" t="s">
        <v>1750</v>
      </c>
    </row>
    <row r="155" spans="1:16" ht="12.75">
      <c r="A155" t="s">
        <v>52</v>
      </c>
      <c s="34" t="s">
        <v>219</v>
      </c>
      <c s="34" t="s">
        <v>1751</v>
      </c>
      <c s="35" t="s">
        <v>5</v>
      </c>
      <c s="6" t="s">
        <v>1752</v>
      </c>
      <c s="36" t="s">
        <v>56</v>
      </c>
      <c s="37">
        <v>9.746</v>
      </c>
      <c s="36">
        <v>0</v>
      </c>
      <c s="36">
        <f>ROUND(G155*H155,6)</f>
      </c>
      <c r="L155" s="38">
        <v>0</v>
      </c>
      <c s="32">
        <f>ROUND(ROUND(L155,2)*ROUND(G155,3),2)</f>
      </c>
      <c s="36" t="s">
        <v>1640</v>
      </c>
      <c>
        <f>(M155*21)/100</f>
      </c>
      <c t="s">
        <v>27</v>
      </c>
    </row>
    <row r="156" spans="1:5" ht="12.75">
      <c r="A156" s="35" t="s">
        <v>58</v>
      </c>
      <c r="E156" s="39" t="s">
        <v>5</v>
      </c>
    </row>
    <row r="157" spans="1:5" ht="12.75">
      <c r="A157" s="35" t="s">
        <v>59</v>
      </c>
      <c r="E157" s="40" t="s">
        <v>5</v>
      </c>
    </row>
    <row r="158" spans="1:5" ht="102">
      <c r="A158" t="s">
        <v>60</v>
      </c>
      <c r="E158" s="39" t="s">
        <v>1753</v>
      </c>
    </row>
    <row r="159" spans="1:13" ht="12.75">
      <c r="A159" t="s">
        <v>49</v>
      </c>
      <c r="C159" s="31" t="s">
        <v>110</v>
      </c>
      <c r="E159" s="33" t="s">
        <v>1017</v>
      </c>
      <c r="J159" s="32">
        <f>0</f>
      </c>
      <c s="32">
        <f>0</f>
      </c>
      <c s="32">
        <f>0+L160+L164+L168+L172+L176+L180+L184+L188+L192</f>
      </c>
      <c s="32">
        <f>0+M160+M164+M168+M172+M176+M180+M184+M188+M192</f>
      </c>
    </row>
    <row r="160" spans="1:16" ht="12.75">
      <c r="A160" t="s">
        <v>52</v>
      </c>
      <c s="34" t="s">
        <v>224</v>
      </c>
      <c s="34" t="s">
        <v>1754</v>
      </c>
      <c s="35" t="s">
        <v>5</v>
      </c>
      <c s="6" t="s">
        <v>1755</v>
      </c>
      <c s="36" t="s">
        <v>56</v>
      </c>
      <c s="37">
        <v>189.295</v>
      </c>
      <c s="36">
        <v>0</v>
      </c>
      <c s="36">
        <f>ROUND(G160*H160,6)</f>
      </c>
      <c r="L160" s="38">
        <v>0</v>
      </c>
      <c s="32">
        <f>ROUND(ROUND(L160,2)*ROUND(G160,3),2)</f>
      </c>
      <c s="36" t="s">
        <v>1640</v>
      </c>
      <c>
        <f>(M160*21)/100</f>
      </c>
      <c t="s">
        <v>27</v>
      </c>
    </row>
    <row r="161" spans="1:5" ht="12.75">
      <c r="A161" s="35" t="s">
        <v>58</v>
      </c>
      <c r="E161" s="39" t="s">
        <v>5</v>
      </c>
    </row>
    <row r="162" spans="1:5" ht="12.75">
      <c r="A162" s="35" t="s">
        <v>59</v>
      </c>
      <c r="E162" s="40" t="s">
        <v>1756</v>
      </c>
    </row>
    <row r="163" spans="1:5" ht="51">
      <c r="A163" t="s">
        <v>60</v>
      </c>
      <c r="E163" s="39" t="s">
        <v>1757</v>
      </c>
    </row>
    <row r="164" spans="1:16" ht="12.75">
      <c r="A164" t="s">
        <v>52</v>
      </c>
      <c s="34" t="s">
        <v>228</v>
      </c>
      <c s="34" t="s">
        <v>1758</v>
      </c>
      <c s="35" t="s">
        <v>5</v>
      </c>
      <c s="6" t="s">
        <v>1759</v>
      </c>
      <c s="36" t="s">
        <v>73</v>
      </c>
      <c s="37">
        <v>167</v>
      </c>
      <c s="36">
        <v>0</v>
      </c>
      <c s="36">
        <f>ROUND(G164*H164,6)</f>
      </c>
      <c r="L164" s="38">
        <v>0</v>
      </c>
      <c s="32">
        <f>ROUND(ROUND(L164,2)*ROUND(G164,3),2)</f>
      </c>
      <c s="36" t="s">
        <v>1640</v>
      </c>
      <c>
        <f>(M164*21)/100</f>
      </c>
      <c t="s">
        <v>27</v>
      </c>
    </row>
    <row r="165" spans="1:5" ht="12.75">
      <c r="A165" s="35" t="s">
        <v>58</v>
      </c>
      <c r="E165" s="39" t="s">
        <v>5</v>
      </c>
    </row>
    <row r="166" spans="1:5" ht="12.75">
      <c r="A166" s="35" t="s">
        <v>59</v>
      </c>
      <c r="E166" s="40" t="s">
        <v>1760</v>
      </c>
    </row>
    <row r="167" spans="1:5" ht="51">
      <c r="A167" t="s">
        <v>60</v>
      </c>
      <c r="E167" s="39" t="s">
        <v>1757</v>
      </c>
    </row>
    <row r="168" spans="1:16" ht="12.75">
      <c r="A168" t="s">
        <v>52</v>
      </c>
      <c s="34" t="s">
        <v>232</v>
      </c>
      <c s="34" t="s">
        <v>1761</v>
      </c>
      <c s="35" t="s">
        <v>5</v>
      </c>
      <c s="6" t="s">
        <v>1762</v>
      </c>
      <c s="36" t="s">
        <v>73</v>
      </c>
      <c s="37">
        <v>77.2</v>
      </c>
      <c s="36">
        <v>0</v>
      </c>
      <c s="36">
        <f>ROUND(G168*H168,6)</f>
      </c>
      <c r="L168" s="38">
        <v>0</v>
      </c>
      <c s="32">
        <f>ROUND(ROUND(L168,2)*ROUND(G168,3),2)</f>
      </c>
      <c s="36" t="s">
        <v>1640</v>
      </c>
      <c>
        <f>(M168*21)/100</f>
      </c>
      <c t="s">
        <v>27</v>
      </c>
    </row>
    <row r="169" spans="1:5" ht="12.75">
      <c r="A169" s="35" t="s">
        <v>58</v>
      </c>
      <c r="E169" s="39" t="s">
        <v>5</v>
      </c>
    </row>
    <row r="170" spans="1:5" ht="12.75">
      <c r="A170" s="35" t="s">
        <v>59</v>
      </c>
      <c r="E170" s="40" t="s">
        <v>1763</v>
      </c>
    </row>
    <row r="171" spans="1:5" ht="51">
      <c r="A171" t="s">
        <v>60</v>
      </c>
      <c r="E171" s="39" t="s">
        <v>1757</v>
      </c>
    </row>
    <row r="172" spans="1:16" ht="12.75">
      <c r="A172" t="s">
        <v>52</v>
      </c>
      <c s="34" t="s">
        <v>236</v>
      </c>
      <c s="34" t="s">
        <v>1764</v>
      </c>
      <c s="35" t="s">
        <v>5</v>
      </c>
      <c s="6" t="s">
        <v>1765</v>
      </c>
      <c s="36" t="s">
        <v>73</v>
      </c>
      <c s="37">
        <v>49.61</v>
      </c>
      <c s="36">
        <v>0</v>
      </c>
      <c s="36">
        <f>ROUND(G172*H172,6)</f>
      </c>
      <c r="L172" s="38">
        <v>0</v>
      </c>
      <c s="32">
        <f>ROUND(ROUND(L172,2)*ROUND(G172,3),2)</f>
      </c>
      <c s="36" t="s">
        <v>1640</v>
      </c>
      <c>
        <f>(M172*21)/100</f>
      </c>
      <c t="s">
        <v>27</v>
      </c>
    </row>
    <row r="173" spans="1:5" ht="12.75">
      <c r="A173" s="35" t="s">
        <v>58</v>
      </c>
      <c r="E173" s="39" t="s">
        <v>5</v>
      </c>
    </row>
    <row r="174" spans="1:5" ht="12.75">
      <c r="A174" s="35" t="s">
        <v>59</v>
      </c>
      <c r="E174" s="40" t="s">
        <v>1766</v>
      </c>
    </row>
    <row r="175" spans="1:5" ht="102">
      <c r="A175" t="s">
        <v>60</v>
      </c>
      <c r="E175" s="39" t="s">
        <v>1767</v>
      </c>
    </row>
    <row r="176" spans="1:16" ht="12.75">
      <c r="A176" t="s">
        <v>52</v>
      </c>
      <c s="34" t="s">
        <v>240</v>
      </c>
      <c s="34" t="s">
        <v>1768</v>
      </c>
      <c s="35" t="s">
        <v>5</v>
      </c>
      <c s="6" t="s">
        <v>1769</v>
      </c>
      <c s="36" t="s">
        <v>73</v>
      </c>
      <c s="37">
        <v>396.32</v>
      </c>
      <c s="36">
        <v>0</v>
      </c>
      <c s="36">
        <f>ROUND(G176*H176,6)</f>
      </c>
      <c r="L176" s="38">
        <v>0</v>
      </c>
      <c s="32">
        <f>ROUND(ROUND(L176,2)*ROUND(G176,3),2)</f>
      </c>
      <c s="36" t="s">
        <v>1640</v>
      </c>
      <c>
        <f>(M176*21)/100</f>
      </c>
      <c t="s">
        <v>27</v>
      </c>
    </row>
    <row r="177" spans="1:5" ht="12.75">
      <c r="A177" s="35" t="s">
        <v>58</v>
      </c>
      <c r="E177" s="39" t="s">
        <v>5</v>
      </c>
    </row>
    <row r="178" spans="1:5" ht="12.75">
      <c r="A178" s="35" t="s">
        <v>59</v>
      </c>
      <c r="E178" s="40" t="s">
        <v>1770</v>
      </c>
    </row>
    <row r="179" spans="1:5" ht="153">
      <c r="A179" t="s">
        <v>60</v>
      </c>
      <c r="E179" s="39" t="s">
        <v>1771</v>
      </c>
    </row>
    <row r="180" spans="1:16" ht="25.5">
      <c r="A180" t="s">
        <v>52</v>
      </c>
      <c s="34" t="s">
        <v>244</v>
      </c>
      <c s="34" t="s">
        <v>1772</v>
      </c>
      <c s="35" t="s">
        <v>5</v>
      </c>
      <c s="6" t="s">
        <v>1773</v>
      </c>
      <c s="36" t="s">
        <v>73</v>
      </c>
      <c s="37">
        <v>8.57</v>
      </c>
      <c s="36">
        <v>0</v>
      </c>
      <c s="36">
        <f>ROUND(G180*H180,6)</f>
      </c>
      <c r="L180" s="38">
        <v>0</v>
      </c>
      <c s="32">
        <f>ROUND(ROUND(L180,2)*ROUND(G180,3),2)</f>
      </c>
      <c s="36" t="s">
        <v>1640</v>
      </c>
      <c>
        <f>(M180*21)/100</f>
      </c>
      <c t="s">
        <v>27</v>
      </c>
    </row>
    <row r="181" spans="1:5" ht="12.75">
      <c r="A181" s="35" t="s">
        <v>58</v>
      </c>
      <c r="E181" s="39" t="s">
        <v>5</v>
      </c>
    </row>
    <row r="182" spans="1:5" ht="12.75">
      <c r="A182" s="35" t="s">
        <v>59</v>
      </c>
      <c r="E182" s="40" t="s">
        <v>1774</v>
      </c>
    </row>
    <row r="183" spans="1:5" ht="153">
      <c r="A183" t="s">
        <v>60</v>
      </c>
      <c r="E183" s="39" t="s">
        <v>1771</v>
      </c>
    </row>
    <row r="184" spans="1:16" ht="25.5">
      <c r="A184" t="s">
        <v>52</v>
      </c>
      <c s="34" t="s">
        <v>247</v>
      </c>
      <c s="34" t="s">
        <v>1775</v>
      </c>
      <c s="35" t="s">
        <v>5</v>
      </c>
      <c s="6" t="s">
        <v>1776</v>
      </c>
      <c s="36" t="s">
        <v>73</v>
      </c>
      <c s="37">
        <v>9.4</v>
      </c>
      <c s="36">
        <v>0</v>
      </c>
      <c s="36">
        <f>ROUND(G184*H184,6)</f>
      </c>
      <c r="L184" s="38">
        <v>0</v>
      </c>
      <c s="32">
        <f>ROUND(ROUND(L184,2)*ROUND(G184,3),2)</f>
      </c>
      <c s="36" t="s">
        <v>1640</v>
      </c>
      <c>
        <f>(M184*21)/100</f>
      </c>
      <c t="s">
        <v>27</v>
      </c>
    </row>
    <row r="185" spans="1:5" ht="12.75">
      <c r="A185" s="35" t="s">
        <v>58</v>
      </c>
      <c r="E185" s="39" t="s">
        <v>5</v>
      </c>
    </row>
    <row r="186" spans="1:5" ht="12.75">
      <c r="A186" s="35" t="s">
        <v>59</v>
      </c>
      <c r="E186" s="40" t="s">
        <v>1777</v>
      </c>
    </row>
    <row r="187" spans="1:5" ht="153">
      <c r="A187" t="s">
        <v>60</v>
      </c>
      <c r="E187" s="39" t="s">
        <v>1771</v>
      </c>
    </row>
    <row r="188" spans="1:16" ht="12.75">
      <c r="A188" t="s">
        <v>52</v>
      </c>
      <c s="34" t="s">
        <v>396</v>
      </c>
      <c s="34" t="s">
        <v>1778</v>
      </c>
      <c s="35" t="s">
        <v>5</v>
      </c>
      <c s="6" t="s">
        <v>1769</v>
      </c>
      <c s="36" t="s">
        <v>73</v>
      </c>
      <c s="37">
        <v>549.7</v>
      </c>
      <c s="36">
        <v>0</v>
      </c>
      <c s="36">
        <f>ROUND(G188*H188,6)</f>
      </c>
      <c r="L188" s="38">
        <v>0</v>
      </c>
      <c s="32">
        <f>ROUND(ROUND(L188,2)*ROUND(G188,3),2)</f>
      </c>
      <c s="36" t="s">
        <v>1640</v>
      </c>
      <c>
        <f>(M188*21)/100</f>
      </c>
      <c t="s">
        <v>27</v>
      </c>
    </row>
    <row r="189" spans="1:5" ht="12.75">
      <c r="A189" s="35" t="s">
        <v>58</v>
      </c>
      <c r="E189" s="39" t="s">
        <v>1779</v>
      </c>
    </row>
    <row r="190" spans="1:5" ht="12.75">
      <c r="A190" s="35" t="s">
        <v>59</v>
      </c>
      <c r="E190" s="40" t="s">
        <v>5</v>
      </c>
    </row>
    <row r="191" spans="1:5" ht="153">
      <c r="A191" t="s">
        <v>60</v>
      </c>
      <c r="E191" s="39" t="s">
        <v>1771</v>
      </c>
    </row>
    <row r="192" spans="1:16" ht="25.5">
      <c r="A192" t="s">
        <v>52</v>
      </c>
      <c s="34" t="s">
        <v>171</v>
      </c>
      <c s="34" t="s">
        <v>1780</v>
      </c>
      <c s="35" t="s">
        <v>5</v>
      </c>
      <c s="6" t="s">
        <v>1781</v>
      </c>
      <c s="36" t="s">
        <v>73</v>
      </c>
      <c s="37">
        <v>1.08</v>
      </c>
      <c s="36">
        <v>0</v>
      </c>
      <c s="36">
        <f>ROUND(G192*H192,6)</f>
      </c>
      <c r="L192" s="38">
        <v>0</v>
      </c>
      <c s="32">
        <f>ROUND(ROUND(L192,2)*ROUND(G192,3),2)</f>
      </c>
      <c s="36" t="s">
        <v>1640</v>
      </c>
      <c>
        <f>(M192*21)/100</f>
      </c>
      <c t="s">
        <v>27</v>
      </c>
    </row>
    <row r="193" spans="1:5" ht="12.75">
      <c r="A193" s="35" t="s">
        <v>58</v>
      </c>
      <c r="E193" s="39" t="s">
        <v>5</v>
      </c>
    </row>
    <row r="194" spans="1:5" ht="12.75">
      <c r="A194" s="35" t="s">
        <v>59</v>
      </c>
      <c r="E194" s="40" t="s">
        <v>5</v>
      </c>
    </row>
    <row r="195" spans="1:5" ht="153">
      <c r="A195" t="s">
        <v>60</v>
      </c>
      <c r="E195" s="39" t="s">
        <v>1771</v>
      </c>
    </row>
    <row r="196" spans="1:13" ht="12.75">
      <c r="A196" t="s">
        <v>49</v>
      </c>
      <c r="C196" s="31" t="s">
        <v>75</v>
      </c>
      <c r="E196" s="33" t="s">
        <v>76</v>
      </c>
      <c r="J196" s="32">
        <f>0</f>
      </c>
      <c s="32">
        <f>0</f>
      </c>
      <c s="32">
        <f>0+L197+L201+L205+L209+L213+L217+L221</f>
      </c>
      <c s="32">
        <f>0+M197+M201+M205+M209+M213+M217+M221</f>
      </c>
    </row>
    <row r="197" spans="1:16" ht="25.5">
      <c r="A197" t="s">
        <v>52</v>
      </c>
      <c s="34" t="s">
        <v>251</v>
      </c>
      <c s="34" t="s">
        <v>1782</v>
      </c>
      <c s="35" t="s">
        <v>5</v>
      </c>
      <c s="6" t="s">
        <v>1783</v>
      </c>
      <c s="36" t="s">
        <v>73</v>
      </c>
      <c s="37">
        <v>594</v>
      </c>
      <c s="36">
        <v>0</v>
      </c>
      <c s="36">
        <f>ROUND(G197*H197,6)</f>
      </c>
      <c r="L197" s="38">
        <v>0</v>
      </c>
      <c s="32">
        <f>ROUND(ROUND(L197,2)*ROUND(G197,3),2)</f>
      </c>
      <c s="36" t="s">
        <v>1640</v>
      </c>
      <c>
        <f>(M197*21)/100</f>
      </c>
      <c t="s">
        <v>27</v>
      </c>
    </row>
    <row r="198" spans="1:5" ht="12.75">
      <c r="A198" s="35" t="s">
        <v>58</v>
      </c>
      <c r="E198" s="39" t="s">
        <v>5</v>
      </c>
    </row>
    <row r="199" spans="1:5" ht="12.75">
      <c r="A199" s="35" t="s">
        <v>59</v>
      </c>
      <c r="E199" s="40" t="s">
        <v>1784</v>
      </c>
    </row>
    <row r="200" spans="1:5" ht="191.25">
      <c r="A200" t="s">
        <v>60</v>
      </c>
      <c r="E200" s="39" t="s">
        <v>1785</v>
      </c>
    </row>
    <row r="201" spans="1:16" ht="25.5">
      <c r="A201" t="s">
        <v>52</v>
      </c>
      <c s="34" t="s">
        <v>255</v>
      </c>
      <c s="34" t="s">
        <v>1786</v>
      </c>
      <c s="35" t="s">
        <v>5</v>
      </c>
      <c s="6" t="s">
        <v>1787</v>
      </c>
      <c s="36" t="s">
        <v>73</v>
      </c>
      <c s="37">
        <v>226.6</v>
      </c>
      <c s="36">
        <v>0</v>
      </c>
      <c s="36">
        <f>ROUND(G201*H201,6)</f>
      </c>
      <c r="L201" s="38">
        <v>0</v>
      </c>
      <c s="32">
        <f>ROUND(ROUND(L201,2)*ROUND(G201,3),2)</f>
      </c>
      <c s="36" t="s">
        <v>1640</v>
      </c>
      <c>
        <f>(M201*21)/100</f>
      </c>
      <c t="s">
        <v>27</v>
      </c>
    </row>
    <row r="202" spans="1:5" ht="12.75">
      <c r="A202" s="35" t="s">
        <v>58</v>
      </c>
      <c r="E202" s="39" t="s">
        <v>5</v>
      </c>
    </row>
    <row r="203" spans="1:5" ht="12.75">
      <c r="A203" s="35" t="s">
        <v>59</v>
      </c>
      <c r="E203" s="40" t="s">
        <v>1784</v>
      </c>
    </row>
    <row r="204" spans="1:5" ht="191.25">
      <c r="A204" t="s">
        <v>60</v>
      </c>
      <c r="E204" s="39" t="s">
        <v>1785</v>
      </c>
    </row>
    <row r="205" spans="1:16" ht="25.5">
      <c r="A205" t="s">
        <v>52</v>
      </c>
      <c s="34" t="s">
        <v>259</v>
      </c>
      <c s="34" t="s">
        <v>1788</v>
      </c>
      <c s="35" t="s">
        <v>5</v>
      </c>
      <c s="6" t="s">
        <v>1789</v>
      </c>
      <c s="36" t="s">
        <v>73</v>
      </c>
      <c s="37">
        <v>571.44</v>
      </c>
      <c s="36">
        <v>0</v>
      </c>
      <c s="36">
        <f>ROUND(G205*H205,6)</f>
      </c>
      <c r="L205" s="38">
        <v>0</v>
      </c>
      <c s="32">
        <f>ROUND(ROUND(L205,2)*ROUND(G205,3),2)</f>
      </c>
      <c s="36" t="s">
        <v>1640</v>
      </c>
      <c>
        <f>(M205*21)/100</f>
      </c>
      <c t="s">
        <v>27</v>
      </c>
    </row>
    <row r="206" spans="1:5" ht="12.75">
      <c r="A206" s="35" t="s">
        <v>58</v>
      </c>
      <c r="E206" s="39" t="s">
        <v>5</v>
      </c>
    </row>
    <row r="207" spans="1:5" ht="12.75">
      <c r="A207" s="35" t="s">
        <v>59</v>
      </c>
      <c r="E207" s="40" t="s">
        <v>1790</v>
      </c>
    </row>
    <row r="208" spans="1:5" ht="191.25">
      <c r="A208" t="s">
        <v>60</v>
      </c>
      <c r="E208" s="39" t="s">
        <v>1785</v>
      </c>
    </row>
    <row r="209" spans="1:16" ht="25.5">
      <c r="A209" t="s">
        <v>52</v>
      </c>
      <c s="34" t="s">
        <v>263</v>
      </c>
      <c s="34" t="s">
        <v>1791</v>
      </c>
      <c s="35" t="s">
        <v>5</v>
      </c>
      <c s="6" t="s">
        <v>1792</v>
      </c>
      <c s="36" t="s">
        <v>73</v>
      </c>
      <c s="37">
        <v>32.48</v>
      </c>
      <c s="36">
        <v>0</v>
      </c>
      <c s="36">
        <f>ROUND(G209*H209,6)</f>
      </c>
      <c r="L209" s="38">
        <v>0</v>
      </c>
      <c s="32">
        <f>ROUND(ROUND(L209,2)*ROUND(G209,3),2)</f>
      </c>
      <c s="36" t="s">
        <v>1640</v>
      </c>
      <c>
        <f>(M209*21)/100</f>
      </c>
      <c t="s">
        <v>27</v>
      </c>
    </row>
    <row r="210" spans="1:5" ht="12.75">
      <c r="A210" s="35" t="s">
        <v>58</v>
      </c>
      <c r="E210" s="39" t="s">
        <v>5</v>
      </c>
    </row>
    <row r="211" spans="1:5" ht="12.75">
      <c r="A211" s="35" t="s">
        <v>59</v>
      </c>
      <c r="E211" s="40" t="s">
        <v>1699</v>
      </c>
    </row>
    <row r="212" spans="1:5" ht="191.25">
      <c r="A212" t="s">
        <v>60</v>
      </c>
      <c r="E212" s="39" t="s">
        <v>1785</v>
      </c>
    </row>
    <row r="213" spans="1:16" ht="12.75">
      <c r="A213" t="s">
        <v>52</v>
      </c>
      <c s="34" t="s">
        <v>267</v>
      </c>
      <c s="34" t="s">
        <v>1793</v>
      </c>
      <c s="35" t="s">
        <v>5</v>
      </c>
      <c s="6" t="s">
        <v>1794</v>
      </c>
      <c s="36" t="s">
        <v>73</v>
      </c>
      <c s="37">
        <v>571.44</v>
      </c>
      <c s="36">
        <v>0</v>
      </c>
      <c s="36">
        <f>ROUND(G213*H213,6)</f>
      </c>
      <c r="L213" s="38">
        <v>0</v>
      </c>
      <c s="32">
        <f>ROUND(ROUND(L213,2)*ROUND(G213,3),2)</f>
      </c>
      <c s="36" t="s">
        <v>1640</v>
      </c>
      <c>
        <f>(M213*21)/100</f>
      </c>
      <c t="s">
        <v>27</v>
      </c>
    </row>
    <row r="214" spans="1:5" ht="12.75">
      <c r="A214" s="35" t="s">
        <v>58</v>
      </c>
      <c r="E214" s="39" t="s">
        <v>5</v>
      </c>
    </row>
    <row r="215" spans="1:5" ht="12.75">
      <c r="A215" s="35" t="s">
        <v>59</v>
      </c>
      <c r="E215" s="40" t="s">
        <v>1699</v>
      </c>
    </row>
    <row r="216" spans="1:5" ht="38.25">
      <c r="A216" t="s">
        <v>60</v>
      </c>
      <c r="E216" s="39" t="s">
        <v>1795</v>
      </c>
    </row>
    <row r="217" spans="1:16" ht="12.75">
      <c r="A217" t="s">
        <v>52</v>
      </c>
      <c s="34" t="s">
        <v>271</v>
      </c>
      <c s="34" t="s">
        <v>1796</v>
      </c>
      <c s="35" t="s">
        <v>5</v>
      </c>
      <c s="6" t="s">
        <v>1797</v>
      </c>
      <c s="36" t="s">
        <v>73</v>
      </c>
      <c s="37">
        <v>158.33</v>
      </c>
      <c s="36">
        <v>0</v>
      </c>
      <c s="36">
        <f>ROUND(G217*H217,6)</f>
      </c>
      <c r="L217" s="38">
        <v>0</v>
      </c>
      <c s="32">
        <f>ROUND(ROUND(L217,2)*ROUND(G217,3),2)</f>
      </c>
      <c s="36" t="s">
        <v>1640</v>
      </c>
      <c>
        <f>(M217*21)/100</f>
      </c>
      <c t="s">
        <v>27</v>
      </c>
    </row>
    <row r="218" spans="1:5" ht="12.75">
      <c r="A218" s="35" t="s">
        <v>58</v>
      </c>
      <c r="E218" s="39" t="s">
        <v>5</v>
      </c>
    </row>
    <row r="219" spans="1:5" ht="12.75">
      <c r="A219" s="35" t="s">
        <v>59</v>
      </c>
      <c r="E219" s="40" t="s">
        <v>1699</v>
      </c>
    </row>
    <row r="220" spans="1:5" ht="51">
      <c r="A220" t="s">
        <v>60</v>
      </c>
      <c r="E220" s="39" t="s">
        <v>1798</v>
      </c>
    </row>
    <row r="221" spans="1:16" ht="12.75">
      <c r="A221" t="s">
        <v>52</v>
      </c>
      <c s="34" t="s">
        <v>337</v>
      </c>
      <c s="34" t="s">
        <v>1799</v>
      </c>
      <c s="35" t="s">
        <v>5</v>
      </c>
      <c s="6" t="s">
        <v>1800</v>
      </c>
      <c s="36" t="s">
        <v>73</v>
      </c>
      <c s="37">
        <v>110</v>
      </c>
      <c s="36">
        <v>0</v>
      </c>
      <c s="36">
        <f>ROUND(G221*H221,6)</f>
      </c>
      <c r="L221" s="38">
        <v>0</v>
      </c>
      <c s="32">
        <f>ROUND(ROUND(L221,2)*ROUND(G221,3),2)</f>
      </c>
      <c s="36" t="s">
        <v>1640</v>
      </c>
      <c>
        <f>(M221*21)/100</f>
      </c>
      <c t="s">
        <v>27</v>
      </c>
    </row>
    <row r="222" spans="1:5" ht="12.75">
      <c r="A222" s="35" t="s">
        <v>58</v>
      </c>
      <c r="E222" s="39" t="s">
        <v>1801</v>
      </c>
    </row>
    <row r="223" spans="1:5" ht="12.75">
      <c r="A223" s="35" t="s">
        <v>59</v>
      </c>
      <c r="E223" s="40" t="s">
        <v>5</v>
      </c>
    </row>
    <row r="224" spans="1:5" ht="114.75">
      <c r="A224" t="s">
        <v>60</v>
      </c>
      <c r="E224" s="39" t="s">
        <v>1802</v>
      </c>
    </row>
    <row r="225" spans="1:13" ht="12.75">
      <c r="A225" t="s">
        <v>49</v>
      </c>
      <c r="C225" s="31" t="s">
        <v>122</v>
      </c>
      <c r="E225" s="33" t="s">
        <v>1611</v>
      </c>
      <c r="J225" s="32">
        <f>0</f>
      </c>
      <c s="32">
        <f>0</f>
      </c>
      <c s="32">
        <f>0+L226+L230+L234+L238</f>
      </c>
      <c s="32">
        <f>0+M226+M230+M234+M238</f>
      </c>
    </row>
    <row r="226" spans="1:16" ht="12.75">
      <c r="A226" t="s">
        <v>52</v>
      </c>
      <c s="34" t="s">
        <v>275</v>
      </c>
      <c s="34" t="s">
        <v>1803</v>
      </c>
      <c s="35" t="s">
        <v>5</v>
      </c>
      <c s="6" t="s">
        <v>1804</v>
      </c>
      <c s="36" t="s">
        <v>80</v>
      </c>
      <c s="37">
        <v>30.865</v>
      </c>
      <c s="36">
        <v>0</v>
      </c>
      <c s="36">
        <f>ROUND(G226*H226,6)</f>
      </c>
      <c r="L226" s="38">
        <v>0</v>
      </c>
      <c s="32">
        <f>ROUND(ROUND(L226,2)*ROUND(G226,3),2)</f>
      </c>
      <c s="36" t="s">
        <v>1640</v>
      </c>
      <c>
        <f>(M226*21)/100</f>
      </c>
      <c t="s">
        <v>27</v>
      </c>
    </row>
    <row r="227" spans="1:5" ht="12.75">
      <c r="A227" s="35" t="s">
        <v>58</v>
      </c>
      <c r="E227" s="39" t="s">
        <v>5</v>
      </c>
    </row>
    <row r="228" spans="1:5" ht="12.75">
      <c r="A228" s="35" t="s">
        <v>59</v>
      </c>
      <c r="E228" s="40" t="s">
        <v>5</v>
      </c>
    </row>
    <row r="229" spans="1:5" ht="255">
      <c r="A229" t="s">
        <v>60</v>
      </c>
      <c r="E229" s="39" t="s">
        <v>1805</v>
      </c>
    </row>
    <row r="230" spans="1:16" ht="12.75">
      <c r="A230" t="s">
        <v>52</v>
      </c>
      <c s="34" t="s">
        <v>279</v>
      </c>
      <c s="34" t="s">
        <v>1806</v>
      </c>
      <c s="35" t="s">
        <v>5</v>
      </c>
      <c s="6" t="s">
        <v>1807</v>
      </c>
      <c s="36" t="s">
        <v>85</v>
      </c>
      <c s="37">
        <v>2</v>
      </c>
      <c s="36">
        <v>0</v>
      </c>
      <c s="36">
        <f>ROUND(G230*H230,6)</f>
      </c>
      <c r="L230" s="38">
        <v>0</v>
      </c>
      <c s="32">
        <f>ROUND(ROUND(L230,2)*ROUND(G230,3),2)</f>
      </c>
      <c s="36" t="s">
        <v>1640</v>
      </c>
      <c>
        <f>(M230*21)/100</f>
      </c>
      <c t="s">
        <v>27</v>
      </c>
    </row>
    <row r="231" spans="1:5" ht="12.75">
      <c r="A231" s="35" t="s">
        <v>58</v>
      </c>
      <c r="E231" s="39" t="s">
        <v>5</v>
      </c>
    </row>
    <row r="232" spans="1:5" ht="12.75">
      <c r="A232" s="35" t="s">
        <v>59</v>
      </c>
      <c r="E232" s="40" t="s">
        <v>5</v>
      </c>
    </row>
    <row r="233" spans="1:5" ht="25.5">
      <c r="A233" t="s">
        <v>60</v>
      </c>
      <c r="E233" s="39" t="s">
        <v>1808</v>
      </c>
    </row>
    <row r="234" spans="1:16" ht="12.75">
      <c r="A234" t="s">
        <v>52</v>
      </c>
      <c s="34" t="s">
        <v>283</v>
      </c>
      <c s="34" t="s">
        <v>1809</v>
      </c>
      <c s="35" t="s">
        <v>5</v>
      </c>
      <c s="6" t="s">
        <v>1810</v>
      </c>
      <c s="36" t="s">
        <v>85</v>
      </c>
      <c s="37">
        <v>6</v>
      </c>
      <c s="36">
        <v>0</v>
      </c>
      <c s="36">
        <f>ROUND(G234*H234,6)</f>
      </c>
      <c r="L234" s="38">
        <v>0</v>
      </c>
      <c s="32">
        <f>ROUND(ROUND(L234,2)*ROUND(G234,3),2)</f>
      </c>
      <c s="36" t="s">
        <v>1640</v>
      </c>
      <c>
        <f>(M234*21)/100</f>
      </c>
      <c t="s">
        <v>27</v>
      </c>
    </row>
    <row r="235" spans="1:5" ht="12.75">
      <c r="A235" s="35" t="s">
        <v>58</v>
      </c>
      <c r="E235" s="39" t="s">
        <v>5</v>
      </c>
    </row>
    <row r="236" spans="1:5" ht="12.75">
      <c r="A236" s="35" t="s">
        <v>59</v>
      </c>
      <c r="E236" s="40" t="s">
        <v>5</v>
      </c>
    </row>
    <row r="237" spans="1:5" ht="12.75">
      <c r="A237" t="s">
        <v>60</v>
      </c>
      <c r="E237" s="39" t="s">
        <v>1811</v>
      </c>
    </row>
    <row r="238" spans="1:16" ht="12.75">
      <c r="A238" t="s">
        <v>52</v>
      </c>
      <c s="34" t="s">
        <v>287</v>
      </c>
      <c s="34" t="s">
        <v>1623</v>
      </c>
      <c s="35" t="s">
        <v>5</v>
      </c>
      <c s="6" t="s">
        <v>1624</v>
      </c>
      <c s="36" t="s">
        <v>56</v>
      </c>
      <c s="37">
        <v>2.525</v>
      </c>
      <c s="36">
        <v>0</v>
      </c>
      <c s="36">
        <f>ROUND(G238*H238,6)</f>
      </c>
      <c r="L238" s="38">
        <v>0</v>
      </c>
      <c s="32">
        <f>ROUND(ROUND(L238,2)*ROUND(G238,3),2)</f>
      </c>
      <c s="36" t="s">
        <v>1640</v>
      </c>
      <c>
        <f>(M238*21)/100</f>
      </c>
      <c t="s">
        <v>27</v>
      </c>
    </row>
    <row r="239" spans="1:5" ht="12.75">
      <c r="A239" s="35" t="s">
        <v>58</v>
      </c>
      <c r="E239" s="39" t="s">
        <v>5</v>
      </c>
    </row>
    <row r="240" spans="1:5" ht="12.75">
      <c r="A240" s="35" t="s">
        <v>59</v>
      </c>
      <c r="E240" s="40" t="s">
        <v>5</v>
      </c>
    </row>
    <row r="241" spans="1:5" ht="369.75">
      <c r="A241" t="s">
        <v>60</v>
      </c>
      <c r="E241" s="39" t="s">
        <v>1721</v>
      </c>
    </row>
    <row r="242" spans="1:13" ht="12.75">
      <c r="A242" t="s">
        <v>49</v>
      </c>
      <c r="C242" s="31" t="s">
        <v>126</v>
      </c>
      <c r="E242" s="33" t="s">
        <v>1433</v>
      </c>
      <c r="J242" s="32">
        <f>0</f>
      </c>
      <c s="32">
        <f>0</f>
      </c>
      <c s="32">
        <f>0+L243+L247+L251+L255+L259+L263+L267+L271+L275+L279+L283+L287+L291</f>
      </c>
      <c s="32">
        <f>0+M243+M247+M251+M255+M259+M263+M267+M271+M275+M279+M283+M287+M291</f>
      </c>
    </row>
    <row r="243" spans="1:16" ht="12.75">
      <c r="A243" t="s">
        <v>52</v>
      </c>
      <c s="34" t="s">
        <v>291</v>
      </c>
      <c s="34" t="s">
        <v>1812</v>
      </c>
      <c s="35" t="s">
        <v>5</v>
      </c>
      <c s="6" t="s">
        <v>1813</v>
      </c>
      <c s="36" t="s">
        <v>85</v>
      </c>
      <c s="37">
        <v>4</v>
      </c>
      <c s="36">
        <v>0</v>
      </c>
      <c s="36">
        <f>ROUND(G243*H243,6)</f>
      </c>
      <c r="L243" s="38">
        <v>0</v>
      </c>
      <c s="32">
        <f>ROUND(ROUND(L243,2)*ROUND(G243,3),2)</f>
      </c>
      <c s="36" t="s">
        <v>1640</v>
      </c>
      <c>
        <f>(M243*21)/100</f>
      </c>
      <c t="s">
        <v>27</v>
      </c>
    </row>
    <row r="244" spans="1:5" ht="12.75">
      <c r="A244" s="35" t="s">
        <v>58</v>
      </c>
      <c r="E244" s="39" t="s">
        <v>5</v>
      </c>
    </row>
    <row r="245" spans="1:5" ht="12.75">
      <c r="A245" s="35" t="s">
        <v>59</v>
      </c>
      <c r="E245" s="40" t="s">
        <v>5</v>
      </c>
    </row>
    <row r="246" spans="1:5" ht="25.5">
      <c r="A246" t="s">
        <v>60</v>
      </c>
      <c r="E246" s="39" t="s">
        <v>1814</v>
      </c>
    </row>
    <row r="247" spans="1:16" ht="12.75">
      <c r="A247" t="s">
        <v>52</v>
      </c>
      <c s="34" t="s">
        <v>100</v>
      </c>
      <c s="34" t="s">
        <v>1815</v>
      </c>
      <c s="35" t="s">
        <v>5</v>
      </c>
      <c s="6" t="s">
        <v>1816</v>
      </c>
      <c s="36" t="s">
        <v>80</v>
      </c>
      <c s="37">
        <v>192.373</v>
      </c>
      <c s="36">
        <v>0</v>
      </c>
      <c s="36">
        <f>ROUND(G247*H247,6)</f>
      </c>
      <c r="L247" s="38">
        <v>0</v>
      </c>
      <c s="32">
        <f>ROUND(ROUND(L247,2)*ROUND(G247,3),2)</f>
      </c>
      <c s="36" t="s">
        <v>1640</v>
      </c>
      <c>
        <f>(M247*21)/100</f>
      </c>
      <c t="s">
        <v>27</v>
      </c>
    </row>
    <row r="248" spans="1:5" ht="12.75">
      <c r="A248" s="35" t="s">
        <v>58</v>
      </c>
      <c r="E248" s="39" t="s">
        <v>5</v>
      </c>
    </row>
    <row r="249" spans="1:5" ht="38.25">
      <c r="A249" s="35" t="s">
        <v>59</v>
      </c>
      <c r="E249" s="40" t="s">
        <v>1817</v>
      </c>
    </row>
    <row r="250" spans="1:5" ht="51">
      <c r="A250" t="s">
        <v>60</v>
      </c>
      <c r="E250" s="39" t="s">
        <v>1818</v>
      </c>
    </row>
    <row r="251" spans="1:16" ht="12.75">
      <c r="A251" t="s">
        <v>52</v>
      </c>
      <c s="34" t="s">
        <v>104</v>
      </c>
      <c s="34" t="s">
        <v>1819</v>
      </c>
      <c s="35" t="s">
        <v>5</v>
      </c>
      <c s="6" t="s">
        <v>1820</v>
      </c>
      <c s="36" t="s">
        <v>73</v>
      </c>
      <c s="37">
        <v>12.96</v>
      </c>
      <c s="36">
        <v>0</v>
      </c>
      <c s="36">
        <f>ROUND(G251*H251,6)</f>
      </c>
      <c r="L251" s="38">
        <v>0</v>
      </c>
      <c s="32">
        <f>ROUND(ROUND(L251,2)*ROUND(G251,3),2)</f>
      </c>
      <c s="36" t="s">
        <v>1640</v>
      </c>
      <c>
        <f>(M251*21)/100</f>
      </c>
      <c t="s">
        <v>27</v>
      </c>
    </row>
    <row r="252" spans="1:5" ht="12.75">
      <c r="A252" s="35" t="s">
        <v>58</v>
      </c>
      <c r="E252" s="39" t="s">
        <v>5</v>
      </c>
    </row>
    <row r="253" spans="1:5" ht="12.75">
      <c r="A253" s="35" t="s">
        <v>59</v>
      </c>
      <c r="E253" s="40" t="s">
        <v>5</v>
      </c>
    </row>
    <row r="254" spans="1:5" ht="267.75">
      <c r="A254" t="s">
        <v>60</v>
      </c>
      <c r="E254" s="39" t="s">
        <v>1821</v>
      </c>
    </row>
    <row r="255" spans="1:16" ht="25.5">
      <c r="A255" t="s">
        <v>52</v>
      </c>
      <c s="34" t="s">
        <v>295</v>
      </c>
      <c s="34" t="s">
        <v>1822</v>
      </c>
      <c s="35" t="s">
        <v>5</v>
      </c>
      <c s="6" t="s">
        <v>1823</v>
      </c>
      <c s="36" t="s">
        <v>80</v>
      </c>
      <c s="37">
        <v>55</v>
      </c>
      <c s="36">
        <v>0</v>
      </c>
      <c s="36">
        <f>ROUND(G255*H255,6)</f>
      </c>
      <c r="L255" s="38">
        <v>0</v>
      </c>
      <c s="32">
        <f>ROUND(ROUND(L255,2)*ROUND(G255,3),2)</f>
      </c>
      <c s="36" t="s">
        <v>1640</v>
      </c>
      <c>
        <f>(M255*21)/100</f>
      </c>
      <c t="s">
        <v>27</v>
      </c>
    </row>
    <row r="256" spans="1:5" ht="12.75">
      <c r="A256" s="35" t="s">
        <v>58</v>
      </c>
      <c r="E256" s="39" t="s">
        <v>5</v>
      </c>
    </row>
    <row r="257" spans="1:5" ht="12.75">
      <c r="A257" s="35" t="s">
        <v>59</v>
      </c>
      <c r="E257" s="40" t="s">
        <v>5</v>
      </c>
    </row>
    <row r="258" spans="1:5" ht="242.25">
      <c r="A258" t="s">
        <v>60</v>
      </c>
      <c r="E258" s="39" t="s">
        <v>1824</v>
      </c>
    </row>
    <row r="259" spans="1:16" ht="12.75">
      <c r="A259" t="s">
        <v>52</v>
      </c>
      <c s="34" t="s">
        <v>299</v>
      </c>
      <c s="34" t="s">
        <v>1825</v>
      </c>
      <c s="35" t="s">
        <v>5</v>
      </c>
      <c s="6" t="s">
        <v>1826</v>
      </c>
      <c s="36" t="s">
        <v>80</v>
      </c>
      <c s="37">
        <v>220</v>
      </c>
      <c s="36">
        <v>0</v>
      </c>
      <c s="36">
        <f>ROUND(G259*H259,6)</f>
      </c>
      <c r="L259" s="38">
        <v>0</v>
      </c>
      <c s="32">
        <f>ROUND(ROUND(L259,2)*ROUND(G259,3),2)</f>
      </c>
      <c s="36" t="s">
        <v>1640</v>
      </c>
      <c>
        <f>(M259*21)/100</f>
      </c>
      <c t="s">
        <v>27</v>
      </c>
    </row>
    <row r="260" spans="1:5" ht="12.75">
      <c r="A260" s="35" t="s">
        <v>58</v>
      </c>
      <c r="E260" s="39" t="s">
        <v>5</v>
      </c>
    </row>
    <row r="261" spans="1:5" ht="12.75">
      <c r="A261" s="35" t="s">
        <v>59</v>
      </c>
      <c r="E261" s="40" t="s">
        <v>1673</v>
      </c>
    </row>
    <row r="262" spans="1:5" ht="229.5">
      <c r="A262" t="s">
        <v>60</v>
      </c>
      <c r="E262" s="39" t="s">
        <v>1827</v>
      </c>
    </row>
    <row r="263" spans="1:16" ht="12.75">
      <c r="A263" t="s">
        <v>52</v>
      </c>
      <c s="34" t="s">
        <v>303</v>
      </c>
      <c s="34" t="s">
        <v>1828</v>
      </c>
      <c s="35" t="s">
        <v>5</v>
      </c>
      <c s="6" t="s">
        <v>1829</v>
      </c>
      <c s="36" t="s">
        <v>80</v>
      </c>
      <c s="37">
        <v>218.8</v>
      </c>
      <c s="36">
        <v>0</v>
      </c>
      <c s="36">
        <f>ROUND(G263*H263,6)</f>
      </c>
      <c r="L263" s="38">
        <v>0</v>
      </c>
      <c s="32">
        <f>ROUND(ROUND(L263,2)*ROUND(G263,3),2)</f>
      </c>
      <c s="36" t="s">
        <v>1640</v>
      </c>
      <c>
        <f>(M263*21)/100</f>
      </c>
      <c t="s">
        <v>27</v>
      </c>
    </row>
    <row r="264" spans="1:5" ht="12.75">
      <c r="A264" s="35" t="s">
        <v>58</v>
      </c>
      <c r="E264" s="39" t="s">
        <v>5</v>
      </c>
    </row>
    <row r="265" spans="1:5" ht="12.75">
      <c r="A265" s="35" t="s">
        <v>59</v>
      </c>
      <c r="E265" s="40" t="s">
        <v>1673</v>
      </c>
    </row>
    <row r="266" spans="1:5" ht="229.5">
      <c r="A266" t="s">
        <v>60</v>
      </c>
      <c r="E266" s="39" t="s">
        <v>1830</v>
      </c>
    </row>
    <row r="267" spans="1:16" ht="25.5">
      <c r="A267" t="s">
        <v>52</v>
      </c>
      <c s="34" t="s">
        <v>307</v>
      </c>
      <c s="34" t="s">
        <v>1831</v>
      </c>
      <c s="35" t="s">
        <v>5</v>
      </c>
      <c s="6" t="s">
        <v>1832</v>
      </c>
      <c s="36" t="s">
        <v>80</v>
      </c>
      <c s="37">
        <v>225.4</v>
      </c>
      <c s="36">
        <v>0</v>
      </c>
      <c s="36">
        <f>ROUND(G267*H267,6)</f>
      </c>
      <c r="L267" s="38">
        <v>0</v>
      </c>
      <c s="32">
        <f>ROUND(ROUND(L267,2)*ROUND(G267,3),2)</f>
      </c>
      <c s="36" t="s">
        <v>1640</v>
      </c>
      <c>
        <f>(M267*21)/100</f>
      </c>
      <c t="s">
        <v>27</v>
      </c>
    </row>
    <row r="268" spans="1:5" ht="12.75">
      <c r="A268" s="35" t="s">
        <v>58</v>
      </c>
      <c r="E268" s="39" t="s">
        <v>5</v>
      </c>
    </row>
    <row r="269" spans="1:5" ht="38.25">
      <c r="A269" s="35" t="s">
        <v>59</v>
      </c>
      <c r="E269" s="40" t="s">
        <v>1833</v>
      </c>
    </row>
    <row r="270" spans="1:5" ht="89.25">
      <c r="A270" t="s">
        <v>60</v>
      </c>
      <c r="E270" s="39" t="s">
        <v>1834</v>
      </c>
    </row>
    <row r="271" spans="1:16" ht="12.75">
      <c r="A271" t="s">
        <v>52</v>
      </c>
      <c s="34" t="s">
        <v>313</v>
      </c>
      <c s="34" t="s">
        <v>1835</v>
      </c>
      <c s="35" t="s">
        <v>5</v>
      </c>
      <c s="6" t="s">
        <v>1836</v>
      </c>
      <c s="36" t="s">
        <v>80</v>
      </c>
      <c s="37">
        <v>50.5</v>
      </c>
      <c s="36">
        <v>0</v>
      </c>
      <c s="36">
        <f>ROUND(G271*H271,6)</f>
      </c>
      <c r="L271" s="38">
        <v>0</v>
      </c>
      <c s="32">
        <f>ROUND(ROUND(L271,2)*ROUND(G271,3),2)</f>
      </c>
      <c s="36" t="s">
        <v>1640</v>
      </c>
      <c>
        <f>(M271*21)/100</f>
      </c>
      <c t="s">
        <v>27</v>
      </c>
    </row>
    <row r="272" spans="1:5" ht="12.75">
      <c r="A272" s="35" t="s">
        <v>58</v>
      </c>
      <c r="E272" s="39" t="s">
        <v>5</v>
      </c>
    </row>
    <row r="273" spans="1:5" ht="12.75">
      <c r="A273" s="35" t="s">
        <v>59</v>
      </c>
      <c r="E273" s="40" t="s">
        <v>5</v>
      </c>
    </row>
    <row r="274" spans="1:5" ht="76.5">
      <c r="A274" t="s">
        <v>60</v>
      </c>
      <c r="E274" s="39" t="s">
        <v>1837</v>
      </c>
    </row>
    <row r="275" spans="1:16" ht="12.75">
      <c r="A275" t="s">
        <v>52</v>
      </c>
      <c s="34" t="s">
        <v>317</v>
      </c>
      <c s="34" t="s">
        <v>1838</v>
      </c>
      <c s="35" t="s">
        <v>5</v>
      </c>
      <c s="6" t="s">
        <v>1839</v>
      </c>
      <c s="36" t="s">
        <v>73</v>
      </c>
      <c s="37">
        <v>21.92</v>
      </c>
      <c s="36">
        <v>0</v>
      </c>
      <c s="36">
        <f>ROUND(G275*H275,6)</f>
      </c>
      <c r="L275" s="38">
        <v>0</v>
      </c>
      <c s="32">
        <f>ROUND(ROUND(L275,2)*ROUND(G275,3),2)</f>
      </c>
      <c s="36" t="s">
        <v>1640</v>
      </c>
      <c>
        <f>(M275*21)/100</f>
      </c>
      <c t="s">
        <v>27</v>
      </c>
    </row>
    <row r="276" spans="1:5" ht="12.75">
      <c r="A276" s="35" t="s">
        <v>58</v>
      </c>
      <c r="E276" s="39" t="s">
        <v>5</v>
      </c>
    </row>
    <row r="277" spans="1:5" ht="12.75">
      <c r="A277" s="35" t="s">
        <v>59</v>
      </c>
      <c r="E277" s="40" t="s">
        <v>1840</v>
      </c>
    </row>
    <row r="278" spans="1:5" ht="178.5">
      <c r="A278" t="s">
        <v>60</v>
      </c>
      <c r="E278" s="39" t="s">
        <v>1841</v>
      </c>
    </row>
    <row r="279" spans="1:16" ht="25.5">
      <c r="A279" t="s">
        <v>52</v>
      </c>
      <c s="34" t="s">
        <v>321</v>
      </c>
      <c s="34" t="s">
        <v>1842</v>
      </c>
      <c s="35" t="s">
        <v>5</v>
      </c>
      <c s="6" t="s">
        <v>1843</v>
      </c>
      <c s="36" t="s">
        <v>1478</v>
      </c>
      <c s="37">
        <v>310.8</v>
      </c>
      <c s="36">
        <v>0</v>
      </c>
      <c s="36">
        <f>ROUND(G279*H279,6)</f>
      </c>
      <c r="L279" s="38">
        <v>0</v>
      </c>
      <c s="32">
        <f>ROUND(ROUND(L279,2)*ROUND(G279,3),2)</f>
      </c>
      <c s="36" t="s">
        <v>1640</v>
      </c>
      <c>
        <f>(M279*21)/100</f>
      </c>
      <c t="s">
        <v>27</v>
      </c>
    </row>
    <row r="280" spans="1:5" ht="12.75">
      <c r="A280" s="35" t="s">
        <v>58</v>
      </c>
      <c r="E280" s="39" t="s">
        <v>5</v>
      </c>
    </row>
    <row r="281" spans="1:5" ht="12.75">
      <c r="A281" s="35" t="s">
        <v>59</v>
      </c>
      <c r="E281" s="40" t="s">
        <v>1844</v>
      </c>
    </row>
    <row r="282" spans="1:5" ht="127.5">
      <c r="A282" t="s">
        <v>60</v>
      </c>
      <c r="E282" s="39" t="s">
        <v>1845</v>
      </c>
    </row>
    <row r="283" spans="1:16" ht="12.75">
      <c r="A283" t="s">
        <v>52</v>
      </c>
      <c s="34" t="s">
        <v>325</v>
      </c>
      <c s="34" t="s">
        <v>1846</v>
      </c>
      <c s="35" t="s">
        <v>5</v>
      </c>
      <c s="6" t="s">
        <v>1847</v>
      </c>
      <c s="36" t="s">
        <v>80</v>
      </c>
      <c s="37">
        <v>416</v>
      </c>
      <c s="36">
        <v>0</v>
      </c>
      <c s="36">
        <f>ROUND(G283*H283,6)</f>
      </c>
      <c r="L283" s="38">
        <v>0</v>
      </c>
      <c s="32">
        <f>ROUND(ROUND(L283,2)*ROUND(G283,3),2)</f>
      </c>
      <c s="36" t="s">
        <v>1640</v>
      </c>
      <c>
        <f>(M283*21)/100</f>
      </c>
      <c t="s">
        <v>27</v>
      </c>
    </row>
    <row r="284" spans="1:5" ht="12.75">
      <c r="A284" s="35" t="s">
        <v>58</v>
      </c>
      <c r="E284" s="39" t="s">
        <v>5</v>
      </c>
    </row>
    <row r="285" spans="1:5" ht="25.5">
      <c r="A285" s="35" t="s">
        <v>59</v>
      </c>
      <c r="E285" s="40" t="s">
        <v>1848</v>
      </c>
    </row>
    <row r="286" spans="1:5" ht="165.75">
      <c r="A286" t="s">
        <v>60</v>
      </c>
      <c r="E286" s="39" t="s">
        <v>1849</v>
      </c>
    </row>
    <row r="287" spans="1:16" ht="25.5">
      <c r="A287" t="s">
        <v>52</v>
      </c>
      <c s="34" t="s">
        <v>329</v>
      </c>
      <c s="34" t="s">
        <v>1850</v>
      </c>
      <c s="35" t="s">
        <v>5</v>
      </c>
      <c s="6" t="s">
        <v>1851</v>
      </c>
      <c s="36" t="s">
        <v>1478</v>
      </c>
      <c s="37">
        <v>67.21</v>
      </c>
      <c s="36">
        <v>0</v>
      </c>
      <c s="36">
        <f>ROUND(G287*H287,6)</f>
      </c>
      <c r="L287" s="38">
        <v>0</v>
      </c>
      <c s="32">
        <f>ROUND(ROUND(L287,2)*ROUND(G287,3),2)</f>
      </c>
      <c s="36" t="s">
        <v>1640</v>
      </c>
      <c>
        <f>(M287*21)/100</f>
      </c>
      <c t="s">
        <v>27</v>
      </c>
    </row>
    <row r="288" spans="1:5" ht="12.75">
      <c r="A288" s="35" t="s">
        <v>58</v>
      </c>
      <c r="E288" s="39" t="s">
        <v>5</v>
      </c>
    </row>
    <row r="289" spans="1:5" ht="12.75">
      <c r="A289" s="35" t="s">
        <v>59</v>
      </c>
      <c r="E289" s="40" t="s">
        <v>1852</v>
      </c>
    </row>
    <row r="290" spans="1:5" ht="127.5">
      <c r="A290" t="s">
        <v>60</v>
      </c>
      <c r="E290" s="39" t="s">
        <v>1853</v>
      </c>
    </row>
    <row r="291" spans="1:16" ht="12.75">
      <c r="A291" t="s">
        <v>52</v>
      </c>
      <c s="34" t="s">
        <v>333</v>
      </c>
      <c s="34" t="s">
        <v>1854</v>
      </c>
      <c s="35" t="s">
        <v>5</v>
      </c>
      <c s="6" t="s">
        <v>1855</v>
      </c>
      <c s="36" t="s">
        <v>56</v>
      </c>
      <c s="37">
        <v>10</v>
      </c>
      <c s="36">
        <v>0</v>
      </c>
      <c s="36">
        <f>ROUND(G291*H291,6)</f>
      </c>
      <c r="L291" s="38">
        <v>0</v>
      </c>
      <c s="32">
        <f>ROUND(ROUND(L291,2)*ROUND(G291,3),2)</f>
      </c>
      <c s="36" t="s">
        <v>1640</v>
      </c>
      <c>
        <f>(M291*21)/100</f>
      </c>
      <c t="s">
        <v>27</v>
      </c>
    </row>
    <row r="292" spans="1:5" ht="12.75">
      <c r="A292" s="35" t="s">
        <v>58</v>
      </c>
      <c r="E292" s="39" t="s">
        <v>5</v>
      </c>
    </row>
    <row r="293" spans="1:5" ht="12.75">
      <c r="A293" s="35" t="s">
        <v>59</v>
      </c>
      <c r="E293" s="40" t="s">
        <v>5</v>
      </c>
    </row>
    <row r="294" spans="1:5" ht="114.75">
      <c r="A294" t="s">
        <v>60</v>
      </c>
      <c r="E294" s="39" t="s">
        <v>1856</v>
      </c>
    </row>
    <row r="295" spans="1:13" ht="12.75">
      <c r="A295" t="s">
        <v>49</v>
      </c>
      <c r="C295" s="31" t="s">
        <v>367</v>
      </c>
      <c r="E295" s="33" t="s">
        <v>592</v>
      </c>
      <c r="J295" s="32">
        <f>0</f>
      </c>
      <c s="32">
        <f>0</f>
      </c>
      <c s="32">
        <f>0+L296+L300+L304+L308+L312</f>
      </c>
      <c s="32">
        <f>0+M296+M300+M304+M308+M312</f>
      </c>
    </row>
    <row r="296" spans="1:16" ht="38.25">
      <c r="A296" t="s">
        <v>52</v>
      </c>
      <c s="34" t="s">
        <v>163</v>
      </c>
      <c s="34" t="s">
        <v>1509</v>
      </c>
      <c s="35" t="s">
        <v>1510</v>
      </c>
      <c s="6" t="s">
        <v>1511</v>
      </c>
      <c s="36" t="s">
        <v>373</v>
      </c>
      <c s="37">
        <v>524.481</v>
      </c>
      <c s="36">
        <v>0</v>
      </c>
      <c s="36">
        <f>ROUND(G296*H296,6)</f>
      </c>
      <c r="L296" s="38">
        <v>0</v>
      </c>
      <c s="32">
        <f>ROUND(ROUND(L296,2)*ROUND(G296,3),2)</f>
      </c>
      <c s="36" t="s">
        <v>350</v>
      </c>
      <c>
        <f>(M296*21)/100</f>
      </c>
      <c t="s">
        <v>27</v>
      </c>
    </row>
    <row r="297" spans="1:5" ht="12.75">
      <c r="A297" s="35" t="s">
        <v>58</v>
      </c>
      <c r="E297" s="39" t="s">
        <v>374</v>
      </c>
    </row>
    <row r="298" spans="1:5" ht="12.75">
      <c r="A298" s="35" t="s">
        <v>59</v>
      </c>
      <c r="E298" s="40" t="s">
        <v>5</v>
      </c>
    </row>
    <row r="299" spans="1:5" ht="165.75">
      <c r="A299" t="s">
        <v>60</v>
      </c>
      <c r="E299" s="39" t="s">
        <v>375</v>
      </c>
    </row>
    <row r="300" spans="1:16" ht="25.5">
      <c r="A300" t="s">
        <v>52</v>
      </c>
      <c s="34" t="s">
        <v>167</v>
      </c>
      <c s="34" t="s">
        <v>1857</v>
      </c>
      <c s="35" t="s">
        <v>1858</v>
      </c>
      <c s="6" t="s">
        <v>1859</v>
      </c>
      <c s="36" t="s">
        <v>373</v>
      </c>
      <c s="37">
        <v>44.177</v>
      </c>
      <c s="36">
        <v>0</v>
      </c>
      <c s="36">
        <f>ROUND(G300*H300,6)</f>
      </c>
      <c r="L300" s="38">
        <v>0</v>
      </c>
      <c s="32">
        <f>ROUND(ROUND(L300,2)*ROUND(G300,3),2)</f>
      </c>
      <c s="36" t="s">
        <v>350</v>
      </c>
      <c>
        <f>(M300*21)/100</f>
      </c>
      <c t="s">
        <v>27</v>
      </c>
    </row>
    <row r="301" spans="1:5" ht="12.75">
      <c r="A301" s="35" t="s">
        <v>58</v>
      </c>
      <c r="E301" s="39" t="s">
        <v>374</v>
      </c>
    </row>
    <row r="302" spans="1:5" ht="12.75">
      <c r="A302" s="35" t="s">
        <v>59</v>
      </c>
      <c r="E302" s="40" t="s">
        <v>5</v>
      </c>
    </row>
    <row r="303" spans="1:5" ht="165.75">
      <c r="A303" t="s">
        <v>60</v>
      </c>
      <c r="E303" s="39" t="s">
        <v>375</v>
      </c>
    </row>
    <row r="304" spans="1:16" ht="38.25">
      <c r="A304" t="s">
        <v>52</v>
      </c>
      <c s="34" t="s">
        <v>369</v>
      </c>
      <c s="34" t="s">
        <v>377</v>
      </c>
      <c s="35" t="s">
        <v>378</v>
      </c>
      <c s="6" t="s">
        <v>379</v>
      </c>
      <c s="36" t="s">
        <v>373</v>
      </c>
      <c s="37">
        <v>257.856</v>
      </c>
      <c s="36">
        <v>0</v>
      </c>
      <c s="36">
        <f>ROUND(G304*H304,6)</f>
      </c>
      <c r="L304" s="38">
        <v>0</v>
      </c>
      <c s="32">
        <f>ROUND(ROUND(L304,2)*ROUND(G304,3),2)</f>
      </c>
      <c s="36" t="s">
        <v>350</v>
      </c>
      <c>
        <f>(M304*21)/100</f>
      </c>
      <c t="s">
        <v>27</v>
      </c>
    </row>
    <row r="305" spans="1:5" ht="12.75">
      <c r="A305" s="35" t="s">
        <v>58</v>
      </c>
      <c r="E305" s="39" t="s">
        <v>374</v>
      </c>
    </row>
    <row r="306" spans="1:5" ht="12.75">
      <c r="A306" s="35" t="s">
        <v>59</v>
      </c>
      <c r="E306" s="40" t="s">
        <v>5</v>
      </c>
    </row>
    <row r="307" spans="1:5" ht="165.75">
      <c r="A307" t="s">
        <v>60</v>
      </c>
      <c r="E307" s="39" t="s">
        <v>375</v>
      </c>
    </row>
    <row r="308" spans="1:16" ht="38.25">
      <c r="A308" t="s">
        <v>52</v>
      </c>
      <c s="34" t="s">
        <v>376</v>
      </c>
      <c s="34" t="s">
        <v>1627</v>
      </c>
      <c s="35" t="s">
        <v>1628</v>
      </c>
      <c s="6" t="s">
        <v>1629</v>
      </c>
      <c s="36" t="s">
        <v>373</v>
      </c>
      <c s="37">
        <v>29.138</v>
      </c>
      <c s="36">
        <v>0</v>
      </c>
      <c s="36">
        <f>ROUND(G308*H308,6)</f>
      </c>
      <c r="L308" s="38">
        <v>0</v>
      </c>
      <c s="32">
        <f>ROUND(ROUND(L308,2)*ROUND(G308,3),2)</f>
      </c>
      <c s="36" t="s">
        <v>350</v>
      </c>
      <c>
        <f>(M308*21)/100</f>
      </c>
      <c t="s">
        <v>27</v>
      </c>
    </row>
    <row r="309" spans="1:5" ht="38.25">
      <c r="A309" s="35" t="s">
        <v>58</v>
      </c>
      <c r="E309" s="39" t="s">
        <v>1860</v>
      </c>
    </row>
    <row r="310" spans="1:5" ht="12.75">
      <c r="A310" s="35" t="s">
        <v>59</v>
      </c>
      <c r="E310" s="40" t="s">
        <v>5</v>
      </c>
    </row>
    <row r="311" spans="1:5" ht="165.75">
      <c r="A311" t="s">
        <v>60</v>
      </c>
      <c r="E311" s="39" t="s">
        <v>375</v>
      </c>
    </row>
    <row r="312" spans="1:16" ht="38.25">
      <c r="A312" t="s">
        <v>52</v>
      </c>
      <c s="34" t="s">
        <v>380</v>
      </c>
      <c s="34" t="s">
        <v>1631</v>
      </c>
      <c s="35" t="s">
        <v>1632</v>
      </c>
      <c s="6" t="s">
        <v>1633</v>
      </c>
      <c s="36" t="s">
        <v>373</v>
      </c>
      <c s="37">
        <v>29.138</v>
      </c>
      <c s="36">
        <v>0</v>
      </c>
      <c s="36">
        <f>ROUND(G312*H312,6)</f>
      </c>
      <c r="L312" s="38">
        <v>0</v>
      </c>
      <c s="32">
        <f>ROUND(ROUND(L312,2)*ROUND(G312,3),2)</f>
      </c>
      <c s="36" t="s">
        <v>350</v>
      </c>
      <c>
        <f>(M312*21)/100</f>
      </c>
      <c t="s">
        <v>27</v>
      </c>
    </row>
    <row r="313" spans="1:5" ht="51">
      <c r="A313" s="35" t="s">
        <v>58</v>
      </c>
      <c r="E313" s="39" t="s">
        <v>1861</v>
      </c>
    </row>
    <row r="314" spans="1:5" ht="12.75">
      <c r="A314" s="35" t="s">
        <v>59</v>
      </c>
      <c r="E314" s="40" t="s">
        <v>5</v>
      </c>
    </row>
    <row r="315" spans="1:5" ht="165.75">
      <c r="A315" t="s">
        <v>60</v>
      </c>
      <c r="E315" s="39" t="s">
        <v>375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1380</v>
      </c>
      <c s="41">
        <f>Rekapitulace!C14</f>
      </c>
      <c s="20" t="s">
        <v>0</v>
      </c>
      <c t="s">
        <v>23</v>
      </c>
      <c t="s">
        <v>27</v>
      </c>
    </row>
    <row r="4" spans="1:16" ht="32" customHeight="1">
      <c r="A4" s="24" t="s">
        <v>20</v>
      </c>
      <c s="25" t="s">
        <v>28</v>
      </c>
      <c s="27" t="s">
        <v>1380</v>
      </c>
      <c r="E4" s="26" t="s">
        <v>1381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1864</v>
      </c>
      <c r="E8" s="30" t="s">
        <v>1863</v>
      </c>
      <c r="J8" s="29">
        <f>0+J9</f>
      </c>
      <c s="29">
        <f>0+K9</f>
      </c>
      <c s="29">
        <f>0+L9</f>
      </c>
      <c s="29">
        <f>0+M9</f>
      </c>
    </row>
    <row r="9" spans="1:13" ht="12.75">
      <c r="A9" t="s">
        <v>46</v>
      </c>
      <c r="C9" s="31" t="s">
        <v>1865</v>
      </c>
      <c r="E9" s="33" t="s">
        <v>1866</v>
      </c>
      <c r="J9" s="32">
        <f>0+J10+J15+J28+J37+J42+J55+J76+J97+J106+J135</f>
      </c>
      <c s="32">
        <f>0+K10+K15+K28+K37+K42+K55+K76+K97+K106+K135</f>
      </c>
      <c s="32">
        <f>0+L10+L15+L28+L37+L42+L55+L76+L97+L106+L135</f>
      </c>
      <c s="32">
        <f>0+M10+M15+M28+M37+M42+M55+M76+M97+M106+M135</f>
      </c>
    </row>
    <row r="10" spans="1:13" ht="12.75">
      <c r="A10" t="s">
        <v>49</v>
      </c>
      <c r="C10" s="31" t="s">
        <v>605</v>
      </c>
      <c r="E10" s="33" t="s">
        <v>606</v>
      </c>
      <c r="J10" s="32">
        <f>0</f>
      </c>
      <c s="32">
        <f>0</f>
      </c>
      <c s="32">
        <f>0+L11</f>
      </c>
      <c s="32">
        <f>0+M11</f>
      </c>
    </row>
    <row r="11" spans="1:16" ht="12.75">
      <c r="A11" t="s">
        <v>52</v>
      </c>
      <c s="34" t="s">
        <v>53</v>
      </c>
      <c s="34" t="s">
        <v>1867</v>
      </c>
      <c s="35" t="s">
        <v>5</v>
      </c>
      <c s="6" t="s">
        <v>1868</v>
      </c>
      <c s="36" t="s">
        <v>310</v>
      </c>
      <c s="37">
        <v>24</v>
      </c>
      <c s="36">
        <v>0</v>
      </c>
      <c s="36">
        <f>ROUND(G11*H11,6)</f>
      </c>
      <c r="L11" s="38">
        <v>0</v>
      </c>
      <c s="32">
        <f>ROUND(ROUND(L11,2)*ROUND(G11,3),2)</f>
      </c>
      <c s="36" t="s">
        <v>57</v>
      </c>
      <c>
        <f>(M11*21)/100</f>
      </c>
      <c t="s">
        <v>27</v>
      </c>
    </row>
    <row r="12" spans="1:5" ht="12.75">
      <c r="A12" s="35" t="s">
        <v>58</v>
      </c>
      <c r="E12" s="39" t="s">
        <v>1869</v>
      </c>
    </row>
    <row r="13" spans="1:5" ht="12.75">
      <c r="A13" s="35" t="s">
        <v>59</v>
      </c>
      <c r="E13" s="40" t="s">
        <v>1870</v>
      </c>
    </row>
    <row r="14" spans="1:5" ht="12.75">
      <c r="A14" t="s">
        <v>60</v>
      </c>
      <c r="E14" s="39" t="s">
        <v>1871</v>
      </c>
    </row>
    <row r="15" spans="1:13" ht="12.75">
      <c r="A15" t="s">
        <v>49</v>
      </c>
      <c r="C15" s="31" t="s">
        <v>53</v>
      </c>
      <c r="E15" s="33" t="s">
        <v>412</v>
      </c>
      <c r="J15" s="32">
        <f>0</f>
      </c>
      <c s="32">
        <f>0</f>
      </c>
      <c s="32">
        <f>0+L16+L20+L24</f>
      </c>
      <c s="32">
        <f>0+M16+M20+M24</f>
      </c>
    </row>
    <row r="16" spans="1:16" ht="12.75">
      <c r="A16" t="s">
        <v>52</v>
      </c>
      <c s="34" t="s">
        <v>27</v>
      </c>
      <c s="34" t="s">
        <v>1872</v>
      </c>
      <c s="35" t="s">
        <v>5</v>
      </c>
      <c s="6" t="s">
        <v>1873</v>
      </c>
      <c s="36" t="s">
        <v>73</v>
      </c>
      <c s="37">
        <v>190</v>
      </c>
      <c s="36">
        <v>0</v>
      </c>
      <c s="36">
        <f>ROUND(G16*H16,6)</f>
      </c>
      <c r="L16" s="38">
        <v>0</v>
      </c>
      <c s="32">
        <f>ROUND(ROUND(L16,2)*ROUND(G16,3),2)</f>
      </c>
      <c s="36" t="s">
        <v>57</v>
      </c>
      <c>
        <f>(M16*21)/100</f>
      </c>
      <c t="s">
        <v>27</v>
      </c>
    </row>
    <row r="17" spans="1:5" ht="12.75">
      <c r="A17" s="35" t="s">
        <v>58</v>
      </c>
      <c r="E17" s="39" t="s">
        <v>5</v>
      </c>
    </row>
    <row r="18" spans="1:5" ht="12.75">
      <c r="A18" s="35" t="s">
        <v>59</v>
      </c>
      <c r="E18" s="40" t="s">
        <v>1874</v>
      </c>
    </row>
    <row r="19" spans="1:5" ht="38.25">
      <c r="A19" t="s">
        <v>60</v>
      </c>
      <c r="E19" s="39" t="s">
        <v>1875</v>
      </c>
    </row>
    <row r="20" spans="1:16" ht="12.75">
      <c r="A20" t="s">
        <v>52</v>
      </c>
      <c s="34" t="s">
        <v>26</v>
      </c>
      <c s="34" t="s">
        <v>1876</v>
      </c>
      <c s="35" t="s">
        <v>5</v>
      </c>
      <c s="6" t="s">
        <v>1877</v>
      </c>
      <c s="36" t="s">
        <v>56</v>
      </c>
      <c s="37">
        <v>327</v>
      </c>
      <c s="36">
        <v>0</v>
      </c>
      <c s="36">
        <f>ROUND(G20*H20,6)</f>
      </c>
      <c r="L20" s="38">
        <v>0</v>
      </c>
      <c s="32">
        <f>ROUND(ROUND(L20,2)*ROUND(G20,3),2)</f>
      </c>
      <c s="36" t="s">
        <v>57</v>
      </c>
      <c>
        <f>(M20*21)/100</f>
      </c>
      <c t="s">
        <v>27</v>
      </c>
    </row>
    <row r="21" spans="1:5" ht="12.75">
      <c r="A21" s="35" t="s">
        <v>58</v>
      </c>
      <c r="E21" s="39" t="s">
        <v>1878</v>
      </c>
    </row>
    <row r="22" spans="1:5" ht="51">
      <c r="A22" s="35" t="s">
        <v>59</v>
      </c>
      <c r="E22" s="40" t="s">
        <v>1879</v>
      </c>
    </row>
    <row r="23" spans="1:5" ht="318.75">
      <c r="A23" t="s">
        <v>60</v>
      </c>
      <c r="E23" s="39" t="s">
        <v>1880</v>
      </c>
    </row>
    <row r="24" spans="1:16" ht="12.75">
      <c r="A24" t="s">
        <v>52</v>
      </c>
      <c s="34" t="s">
        <v>70</v>
      </c>
      <c s="34" t="s">
        <v>1666</v>
      </c>
      <c s="35" t="s">
        <v>5</v>
      </c>
      <c s="6" t="s">
        <v>1667</v>
      </c>
      <c s="36" t="s">
        <v>56</v>
      </c>
      <c s="37">
        <v>327</v>
      </c>
      <c s="36">
        <v>0</v>
      </c>
      <c s="36">
        <f>ROUND(G24*H24,6)</f>
      </c>
      <c r="L24" s="38">
        <v>0</v>
      </c>
      <c s="32">
        <f>ROUND(ROUND(L24,2)*ROUND(G24,3),2)</f>
      </c>
      <c s="36" t="s">
        <v>57</v>
      </c>
      <c>
        <f>(M24*21)/100</f>
      </c>
      <c t="s">
        <v>27</v>
      </c>
    </row>
    <row r="25" spans="1:5" ht="12.75">
      <c r="A25" s="35" t="s">
        <v>58</v>
      </c>
      <c r="E25" s="39" t="s">
        <v>5</v>
      </c>
    </row>
    <row r="26" spans="1:5" ht="51">
      <c r="A26" s="35" t="s">
        <v>59</v>
      </c>
      <c r="E26" s="40" t="s">
        <v>1879</v>
      </c>
    </row>
    <row r="27" spans="1:5" ht="191.25">
      <c r="A27" t="s">
        <v>60</v>
      </c>
      <c r="E27" s="39" t="s">
        <v>1669</v>
      </c>
    </row>
    <row r="28" spans="1:13" ht="12.75">
      <c r="A28" t="s">
        <v>49</v>
      </c>
      <c r="C28" s="31" t="s">
        <v>27</v>
      </c>
      <c r="E28" s="33" t="s">
        <v>831</v>
      </c>
      <c r="J28" s="32">
        <f>0</f>
      </c>
      <c s="32">
        <f>0</f>
      </c>
      <c s="32">
        <f>0+L29+L33</f>
      </c>
      <c s="32">
        <f>0+M29+M33</f>
      </c>
    </row>
    <row r="29" spans="1:16" ht="12.75">
      <c r="A29" t="s">
        <v>52</v>
      </c>
      <c s="34" t="s">
        <v>110</v>
      </c>
      <c s="34" t="s">
        <v>1581</v>
      </c>
      <c s="35" t="s">
        <v>5</v>
      </c>
      <c s="6" t="s">
        <v>1582</v>
      </c>
      <c s="36" t="s">
        <v>73</v>
      </c>
      <c s="37">
        <v>66.6</v>
      </c>
      <c s="36">
        <v>0</v>
      </c>
      <c s="36">
        <f>ROUND(G29*H29,6)</f>
      </c>
      <c r="L29" s="38">
        <v>0</v>
      </c>
      <c s="32">
        <f>ROUND(ROUND(L29,2)*ROUND(G29,3),2)</f>
      </c>
      <c s="36" t="s">
        <v>57</v>
      </c>
      <c>
        <f>(M29*21)/100</f>
      </c>
      <c t="s">
        <v>27</v>
      </c>
    </row>
    <row r="30" spans="1:5" ht="12.75">
      <c r="A30" s="35" t="s">
        <v>58</v>
      </c>
      <c r="E30" s="39" t="s">
        <v>1881</v>
      </c>
    </row>
    <row r="31" spans="1:5" ht="12.75">
      <c r="A31" s="35" t="s">
        <v>59</v>
      </c>
      <c r="E31" s="40" t="s">
        <v>1882</v>
      </c>
    </row>
    <row r="32" spans="1:5" ht="25.5">
      <c r="A32" t="s">
        <v>60</v>
      </c>
      <c r="E32" s="39" t="s">
        <v>1583</v>
      </c>
    </row>
    <row r="33" spans="1:16" ht="12.75">
      <c r="A33" t="s">
        <v>52</v>
      </c>
      <c s="34" t="s">
        <v>115</v>
      </c>
      <c s="34" t="s">
        <v>1883</v>
      </c>
      <c s="35" t="s">
        <v>5</v>
      </c>
      <c s="6" t="s">
        <v>1884</v>
      </c>
      <c s="36" t="s">
        <v>80</v>
      </c>
      <c s="37">
        <v>37</v>
      </c>
      <c s="36">
        <v>0</v>
      </c>
      <c s="36">
        <f>ROUND(G33*H33,6)</f>
      </c>
      <c r="L33" s="38">
        <v>0</v>
      </c>
      <c s="32">
        <f>ROUND(ROUND(L33,2)*ROUND(G33,3),2)</f>
      </c>
      <c s="36" t="s">
        <v>57</v>
      </c>
      <c>
        <f>(M33*21)/100</f>
      </c>
      <c t="s">
        <v>27</v>
      </c>
    </row>
    <row r="34" spans="1:5" ht="12.75">
      <c r="A34" s="35" t="s">
        <v>58</v>
      </c>
      <c r="E34" s="39" t="s">
        <v>1885</v>
      </c>
    </row>
    <row r="35" spans="1:5" ht="12.75">
      <c r="A35" s="35" t="s">
        <v>59</v>
      </c>
      <c r="E35" s="40" t="s">
        <v>1886</v>
      </c>
    </row>
    <row r="36" spans="1:5" ht="165.75">
      <c r="A36" t="s">
        <v>60</v>
      </c>
      <c r="E36" s="39" t="s">
        <v>1887</v>
      </c>
    </row>
    <row r="37" spans="1:13" ht="12.75">
      <c r="A37" t="s">
        <v>49</v>
      </c>
      <c r="C37" s="31" t="s">
        <v>26</v>
      </c>
      <c r="E37" s="33" t="s">
        <v>1587</v>
      </c>
      <c r="J37" s="32">
        <f>0</f>
      </c>
      <c s="32">
        <f>0</f>
      </c>
      <c s="32">
        <f>0+L38</f>
      </c>
      <c s="32">
        <f>0+M38</f>
      </c>
    </row>
    <row r="38" spans="1:16" ht="12.75">
      <c r="A38" t="s">
        <v>52</v>
      </c>
      <c s="34" t="s">
        <v>75</v>
      </c>
      <c s="34" t="s">
        <v>1724</v>
      </c>
      <c s="35" t="s">
        <v>5</v>
      </c>
      <c s="6" t="s">
        <v>1725</v>
      </c>
      <c s="36" t="s">
        <v>1726</v>
      </c>
      <c s="37">
        <v>518.8</v>
      </c>
      <c s="36">
        <v>0</v>
      </c>
      <c s="36">
        <f>ROUND(G38*H38,6)</f>
      </c>
      <c r="L38" s="38">
        <v>0</v>
      </c>
      <c s="32">
        <f>ROUND(ROUND(L38,2)*ROUND(G38,3),2)</f>
      </c>
      <c s="36" t="s">
        <v>57</v>
      </c>
      <c>
        <f>(M38*21)/100</f>
      </c>
      <c t="s">
        <v>27</v>
      </c>
    </row>
    <row r="39" spans="1:5" ht="12.75">
      <c r="A39" s="35" t="s">
        <v>58</v>
      </c>
      <c r="E39" s="39" t="s">
        <v>5</v>
      </c>
    </row>
    <row r="40" spans="1:5" ht="12.75">
      <c r="A40" s="35" t="s">
        <v>59</v>
      </c>
      <c r="E40" s="40" t="s">
        <v>1888</v>
      </c>
    </row>
    <row r="41" spans="1:5" ht="306">
      <c r="A41" t="s">
        <v>60</v>
      </c>
      <c r="E41" s="39" t="s">
        <v>1889</v>
      </c>
    </row>
    <row r="42" spans="1:13" ht="12.75">
      <c r="A42" t="s">
        <v>49</v>
      </c>
      <c r="C42" s="31" t="s">
        <v>70</v>
      </c>
      <c r="E42" s="33" t="s">
        <v>1590</v>
      </c>
      <c r="J42" s="32">
        <f>0</f>
      </c>
      <c s="32">
        <f>0</f>
      </c>
      <c s="32">
        <f>0+L43+L47+L51</f>
      </c>
      <c s="32">
        <f>0+M43+M47+M51</f>
      </c>
    </row>
    <row r="43" spans="1:16" ht="12.75">
      <c r="A43" t="s">
        <v>52</v>
      </c>
      <c s="34" t="s">
        <v>122</v>
      </c>
      <c s="34" t="s">
        <v>1734</v>
      </c>
      <c s="35" t="s">
        <v>5</v>
      </c>
      <c s="6" t="s">
        <v>1735</v>
      </c>
      <c s="36" t="s">
        <v>56</v>
      </c>
      <c s="37">
        <v>33.3</v>
      </c>
      <c s="36">
        <v>0</v>
      </c>
      <c s="36">
        <f>ROUND(G43*H43,6)</f>
      </c>
      <c r="L43" s="38">
        <v>0</v>
      </c>
      <c s="32">
        <f>ROUND(ROUND(L43,2)*ROUND(G43,3),2)</f>
      </c>
      <c s="36" t="s">
        <v>57</v>
      </c>
      <c>
        <f>(M43*21)/100</f>
      </c>
      <c t="s">
        <v>27</v>
      </c>
    </row>
    <row r="44" spans="1:5" ht="12.75">
      <c r="A44" s="35" t="s">
        <v>58</v>
      </c>
      <c r="E44" s="39" t="s">
        <v>1890</v>
      </c>
    </row>
    <row r="45" spans="1:5" ht="12.75">
      <c r="A45" s="35" t="s">
        <v>59</v>
      </c>
      <c r="E45" s="40" t="s">
        <v>1891</v>
      </c>
    </row>
    <row r="46" spans="1:5" ht="369.75">
      <c r="A46" t="s">
        <v>60</v>
      </c>
      <c r="E46" s="39" t="s">
        <v>1721</v>
      </c>
    </row>
    <row r="47" spans="1:16" ht="12.75">
      <c r="A47" t="s">
        <v>52</v>
      </c>
      <c s="34" t="s">
        <v>126</v>
      </c>
      <c s="34" t="s">
        <v>1892</v>
      </c>
      <c s="35" t="s">
        <v>5</v>
      </c>
      <c s="6" t="s">
        <v>1893</v>
      </c>
      <c s="36" t="s">
        <v>56</v>
      </c>
      <c s="37">
        <v>31.45</v>
      </c>
      <c s="36">
        <v>0</v>
      </c>
      <c s="36">
        <f>ROUND(G47*H47,6)</f>
      </c>
      <c r="L47" s="38">
        <v>0</v>
      </c>
      <c s="32">
        <f>ROUND(ROUND(L47,2)*ROUND(G47,3),2)</f>
      </c>
      <c s="36" t="s">
        <v>57</v>
      </c>
      <c>
        <f>(M47*21)/100</f>
      </c>
      <c t="s">
        <v>27</v>
      </c>
    </row>
    <row r="48" spans="1:5" ht="12.75">
      <c r="A48" s="35" t="s">
        <v>58</v>
      </c>
      <c r="E48" s="39" t="s">
        <v>1894</v>
      </c>
    </row>
    <row r="49" spans="1:5" ht="12.75">
      <c r="A49" s="35" t="s">
        <v>59</v>
      </c>
      <c r="E49" s="40" t="s">
        <v>1895</v>
      </c>
    </row>
    <row r="50" spans="1:5" ht="38.25">
      <c r="A50" t="s">
        <v>60</v>
      </c>
      <c r="E50" s="39" t="s">
        <v>1896</v>
      </c>
    </row>
    <row r="51" spans="1:16" ht="12.75">
      <c r="A51" t="s">
        <v>52</v>
      </c>
      <c s="34" t="s">
        <v>130</v>
      </c>
      <c s="34" t="s">
        <v>1897</v>
      </c>
      <c s="35" t="s">
        <v>5</v>
      </c>
      <c s="6" t="s">
        <v>1898</v>
      </c>
      <c s="36" t="s">
        <v>56</v>
      </c>
      <c s="37">
        <v>192.1</v>
      </c>
      <c s="36">
        <v>0</v>
      </c>
      <c s="36">
        <f>ROUND(G51*H51,6)</f>
      </c>
      <c r="L51" s="38">
        <v>0</v>
      </c>
      <c s="32">
        <f>ROUND(ROUND(L51,2)*ROUND(G51,3),2)</f>
      </c>
      <c s="36" t="s">
        <v>57</v>
      </c>
      <c>
        <f>(M51*21)/100</f>
      </c>
      <c t="s">
        <v>27</v>
      </c>
    </row>
    <row r="52" spans="1:5" ht="12.75">
      <c r="A52" s="35" t="s">
        <v>58</v>
      </c>
      <c r="E52" s="39" t="s">
        <v>1899</v>
      </c>
    </row>
    <row r="53" spans="1:5" ht="12.75">
      <c r="A53" s="35" t="s">
        <v>59</v>
      </c>
      <c r="E53" s="40" t="s">
        <v>1900</v>
      </c>
    </row>
    <row r="54" spans="1:5" ht="38.25">
      <c r="A54" t="s">
        <v>60</v>
      </c>
      <c r="E54" s="39" t="s">
        <v>1901</v>
      </c>
    </row>
    <row r="55" spans="1:13" ht="12.75">
      <c r="A55" t="s">
        <v>49</v>
      </c>
      <c r="C55" s="31" t="s">
        <v>115</v>
      </c>
      <c r="E55" s="33" t="s">
        <v>1902</v>
      </c>
      <c r="J55" s="32">
        <f>0</f>
      </c>
      <c s="32">
        <f>0</f>
      </c>
      <c s="32">
        <f>0+L56+L60+L64+L68+L72</f>
      </c>
      <c s="32">
        <f>0+M56+M60+M64+M68+M72</f>
      </c>
    </row>
    <row r="56" spans="1:16" ht="25.5">
      <c r="A56" t="s">
        <v>52</v>
      </c>
      <c s="34" t="s">
        <v>134</v>
      </c>
      <c s="34" t="s">
        <v>1903</v>
      </c>
      <c s="35" t="s">
        <v>5</v>
      </c>
      <c s="6" t="s">
        <v>1904</v>
      </c>
      <c s="36" t="s">
        <v>73</v>
      </c>
      <c s="37">
        <v>60.6</v>
      </c>
      <c s="36">
        <v>0</v>
      </c>
      <c s="36">
        <f>ROUND(G56*H56,6)</f>
      </c>
      <c r="L56" s="38">
        <v>0</v>
      </c>
      <c s="32">
        <f>ROUND(ROUND(L56,2)*ROUND(G56,3),2)</f>
      </c>
      <c s="36" t="s">
        <v>57</v>
      </c>
      <c>
        <f>(M56*21)/100</f>
      </c>
      <c t="s">
        <v>27</v>
      </c>
    </row>
    <row r="57" spans="1:5" ht="12.75">
      <c r="A57" s="35" t="s">
        <v>58</v>
      </c>
      <c r="E57" s="39" t="s">
        <v>5</v>
      </c>
    </row>
    <row r="58" spans="1:5" ht="51">
      <c r="A58" s="35" t="s">
        <v>59</v>
      </c>
      <c r="E58" s="40" t="s">
        <v>1905</v>
      </c>
    </row>
    <row r="59" spans="1:5" ht="51">
      <c r="A59" t="s">
        <v>60</v>
      </c>
      <c r="E59" s="39" t="s">
        <v>1906</v>
      </c>
    </row>
    <row r="60" spans="1:16" ht="25.5">
      <c r="A60" t="s">
        <v>52</v>
      </c>
      <c s="34" t="s">
        <v>138</v>
      </c>
      <c s="34" t="s">
        <v>1907</v>
      </c>
      <c s="35" t="s">
        <v>5</v>
      </c>
      <c s="6" t="s">
        <v>1908</v>
      </c>
      <c s="36" t="s">
        <v>73</v>
      </c>
      <c s="37">
        <v>60.6</v>
      </c>
      <c s="36">
        <v>0</v>
      </c>
      <c s="36">
        <f>ROUND(G60*H60,6)</f>
      </c>
      <c r="L60" s="38">
        <v>0</v>
      </c>
      <c s="32">
        <f>ROUND(ROUND(L60,2)*ROUND(G60,3),2)</f>
      </c>
      <c s="36" t="s">
        <v>57</v>
      </c>
      <c>
        <f>(M60*21)/100</f>
      </c>
      <c t="s">
        <v>27</v>
      </c>
    </row>
    <row r="61" spans="1:5" ht="12.75">
      <c r="A61" s="35" t="s">
        <v>58</v>
      </c>
      <c r="E61" s="39" t="s">
        <v>5</v>
      </c>
    </row>
    <row r="62" spans="1:5" ht="51">
      <c r="A62" s="35" t="s">
        <v>59</v>
      </c>
      <c r="E62" s="40" t="s">
        <v>1905</v>
      </c>
    </row>
    <row r="63" spans="1:5" ht="51">
      <c r="A63" t="s">
        <v>60</v>
      </c>
      <c r="E63" s="39" t="s">
        <v>1906</v>
      </c>
    </row>
    <row r="64" spans="1:16" ht="12.75">
      <c r="A64" t="s">
        <v>52</v>
      </c>
      <c s="34" t="s">
        <v>143</v>
      </c>
      <c s="34" t="s">
        <v>1909</v>
      </c>
      <c s="35" t="s">
        <v>5</v>
      </c>
      <c s="6" t="s">
        <v>1910</v>
      </c>
      <c s="36" t="s">
        <v>73</v>
      </c>
      <c s="37">
        <v>121.2</v>
      </c>
      <c s="36">
        <v>0</v>
      </c>
      <c s="36">
        <f>ROUND(G64*H64,6)</f>
      </c>
      <c r="L64" s="38">
        <v>0</v>
      </c>
      <c s="32">
        <f>ROUND(ROUND(L64,2)*ROUND(G64,3),2)</f>
      </c>
      <c s="36" t="s">
        <v>57</v>
      </c>
      <c>
        <f>(M64*21)/100</f>
      </c>
      <c t="s">
        <v>27</v>
      </c>
    </row>
    <row r="65" spans="1:5" ht="12.75">
      <c r="A65" s="35" t="s">
        <v>58</v>
      </c>
      <c r="E65" s="39" t="s">
        <v>5</v>
      </c>
    </row>
    <row r="66" spans="1:5" ht="51">
      <c r="A66" s="35" t="s">
        <v>59</v>
      </c>
      <c r="E66" s="40" t="s">
        <v>1911</v>
      </c>
    </row>
    <row r="67" spans="1:5" ht="51">
      <c r="A67" t="s">
        <v>60</v>
      </c>
      <c r="E67" s="39" t="s">
        <v>1906</v>
      </c>
    </row>
    <row r="68" spans="1:16" ht="12.75">
      <c r="A68" t="s">
        <v>52</v>
      </c>
      <c s="34" t="s">
        <v>147</v>
      </c>
      <c s="34" t="s">
        <v>1912</v>
      </c>
      <c s="35" t="s">
        <v>5</v>
      </c>
      <c s="6" t="s">
        <v>1913</v>
      </c>
      <c s="36" t="s">
        <v>73</v>
      </c>
      <c s="37">
        <v>15.6</v>
      </c>
      <c s="36">
        <v>0</v>
      </c>
      <c s="36">
        <f>ROUND(G68*H68,6)</f>
      </c>
      <c r="L68" s="38">
        <v>0</v>
      </c>
      <c s="32">
        <f>ROUND(ROUND(L68,2)*ROUND(G68,3),2)</f>
      </c>
      <c s="36" t="s">
        <v>57</v>
      </c>
      <c>
        <f>(M68*21)/100</f>
      </c>
      <c t="s">
        <v>27</v>
      </c>
    </row>
    <row r="69" spans="1:5" ht="12.75">
      <c r="A69" s="35" t="s">
        <v>58</v>
      </c>
      <c r="E69" s="39" t="s">
        <v>5</v>
      </c>
    </row>
    <row r="70" spans="1:5" ht="12.75">
      <c r="A70" s="35" t="s">
        <v>59</v>
      </c>
      <c r="E70" s="40" t="s">
        <v>1914</v>
      </c>
    </row>
    <row r="71" spans="1:5" ht="51">
      <c r="A71" t="s">
        <v>60</v>
      </c>
      <c r="E71" s="39" t="s">
        <v>1906</v>
      </c>
    </row>
    <row r="72" spans="1:16" ht="12.75">
      <c r="A72" t="s">
        <v>52</v>
      </c>
      <c s="34" t="s">
        <v>151</v>
      </c>
      <c s="34" t="s">
        <v>1915</v>
      </c>
      <c s="35" t="s">
        <v>5</v>
      </c>
      <c s="6" t="s">
        <v>1916</v>
      </c>
      <c s="36" t="s">
        <v>80</v>
      </c>
      <c s="37">
        <v>1.5</v>
      </c>
      <c s="36">
        <v>0</v>
      </c>
      <c s="36">
        <f>ROUND(G72*H72,6)</f>
      </c>
      <c r="L72" s="38">
        <v>0</v>
      </c>
      <c s="32">
        <f>ROUND(ROUND(L72,2)*ROUND(G72,3),2)</f>
      </c>
      <c s="36" t="s">
        <v>57</v>
      </c>
      <c>
        <f>(M72*21)/100</f>
      </c>
      <c t="s">
        <v>27</v>
      </c>
    </row>
    <row r="73" spans="1:5" ht="12.75">
      <c r="A73" s="35" t="s">
        <v>58</v>
      </c>
      <c r="E73" s="39" t="s">
        <v>5</v>
      </c>
    </row>
    <row r="74" spans="1:5" ht="12.75">
      <c r="A74" s="35" t="s">
        <v>59</v>
      </c>
      <c r="E74" s="40" t="s">
        <v>1917</v>
      </c>
    </row>
    <row r="75" spans="1:5" ht="63.75">
      <c r="A75" t="s">
        <v>60</v>
      </c>
      <c r="E75" s="39" t="s">
        <v>1918</v>
      </c>
    </row>
    <row r="76" spans="1:13" ht="12.75">
      <c r="A76" t="s">
        <v>49</v>
      </c>
      <c r="C76" s="31" t="s">
        <v>75</v>
      </c>
      <c r="E76" s="33" t="s">
        <v>76</v>
      </c>
      <c r="J76" s="32">
        <f>0</f>
      </c>
      <c s="32">
        <f>0</f>
      </c>
      <c s="32">
        <f>0+L77+L81+L85+L89+L93</f>
      </c>
      <c s="32">
        <f>0+M77+M81+M85+M89+M93</f>
      </c>
    </row>
    <row r="77" spans="1:16" ht="25.5">
      <c r="A77" t="s">
        <v>52</v>
      </c>
      <c s="34" t="s">
        <v>155</v>
      </c>
      <c s="34" t="s">
        <v>1782</v>
      </c>
      <c s="35" t="s">
        <v>5</v>
      </c>
      <c s="6" t="s">
        <v>1783</v>
      </c>
      <c s="36" t="s">
        <v>73</v>
      </c>
      <c s="37">
        <v>34.3</v>
      </c>
      <c s="36">
        <v>0</v>
      </c>
      <c s="36">
        <f>ROUND(G77*H77,6)</f>
      </c>
      <c r="L77" s="38">
        <v>0</v>
      </c>
      <c s="32">
        <f>ROUND(ROUND(L77,2)*ROUND(G77,3),2)</f>
      </c>
      <c s="36" t="s">
        <v>57</v>
      </c>
      <c>
        <f>(M77*21)/100</f>
      </c>
      <c t="s">
        <v>27</v>
      </c>
    </row>
    <row r="78" spans="1:5" ht="12.75">
      <c r="A78" s="35" t="s">
        <v>58</v>
      </c>
      <c r="E78" s="39" t="s">
        <v>5</v>
      </c>
    </row>
    <row r="79" spans="1:5" ht="12.75">
      <c r="A79" s="35" t="s">
        <v>59</v>
      </c>
      <c r="E79" s="40" t="s">
        <v>1919</v>
      </c>
    </row>
    <row r="80" spans="1:5" ht="204">
      <c r="A80" t="s">
        <v>60</v>
      </c>
      <c r="E80" s="39" t="s">
        <v>1920</v>
      </c>
    </row>
    <row r="81" spans="1:16" ht="12.75">
      <c r="A81" t="s">
        <v>52</v>
      </c>
      <c s="34" t="s">
        <v>77</v>
      </c>
      <c s="34" t="s">
        <v>1921</v>
      </c>
      <c s="35" t="s">
        <v>5</v>
      </c>
      <c s="6" t="s">
        <v>1922</v>
      </c>
      <c s="36" t="s">
        <v>73</v>
      </c>
      <c s="37">
        <v>198.1</v>
      </c>
      <c s="36">
        <v>0</v>
      </c>
      <c s="36">
        <f>ROUND(G81*H81,6)</f>
      </c>
      <c r="L81" s="38">
        <v>0</v>
      </c>
      <c s="32">
        <f>ROUND(ROUND(L81,2)*ROUND(G81,3),2)</f>
      </c>
      <c s="36" t="s">
        <v>57</v>
      </c>
      <c>
        <f>(M81*21)/100</f>
      </c>
      <c t="s">
        <v>27</v>
      </c>
    </row>
    <row r="82" spans="1:5" ht="12.75">
      <c r="A82" s="35" t="s">
        <v>58</v>
      </c>
      <c r="E82" s="39" t="s">
        <v>5</v>
      </c>
    </row>
    <row r="83" spans="1:5" ht="51">
      <c r="A83" s="35" t="s">
        <v>59</v>
      </c>
      <c r="E83" s="40" t="s">
        <v>1923</v>
      </c>
    </row>
    <row r="84" spans="1:5" ht="216.75">
      <c r="A84" t="s">
        <v>60</v>
      </c>
      <c r="E84" s="39" t="s">
        <v>1924</v>
      </c>
    </row>
    <row r="85" spans="1:16" ht="12.75">
      <c r="A85" t="s">
        <v>52</v>
      </c>
      <c s="34" t="s">
        <v>82</v>
      </c>
      <c s="34" t="s">
        <v>1925</v>
      </c>
      <c s="35" t="s">
        <v>53</v>
      </c>
      <c s="6" t="s">
        <v>1926</v>
      </c>
      <c s="36" t="s">
        <v>73</v>
      </c>
      <c s="37">
        <v>69.6</v>
      </c>
      <c s="36">
        <v>0</v>
      </c>
      <c s="36">
        <f>ROUND(G85*H85,6)</f>
      </c>
      <c r="L85" s="38">
        <v>0</v>
      </c>
      <c s="32">
        <f>ROUND(ROUND(L85,2)*ROUND(G85,3),2)</f>
      </c>
      <c s="36" t="s">
        <v>57</v>
      </c>
      <c>
        <f>(M85*21)/100</f>
      </c>
      <c t="s">
        <v>27</v>
      </c>
    </row>
    <row r="86" spans="1:5" ht="12.75">
      <c r="A86" s="35" t="s">
        <v>58</v>
      </c>
      <c r="E86" s="39" t="s">
        <v>1927</v>
      </c>
    </row>
    <row r="87" spans="1:5" ht="12.75">
      <c r="A87" s="35" t="s">
        <v>59</v>
      </c>
      <c r="E87" s="40" t="s">
        <v>1928</v>
      </c>
    </row>
    <row r="88" spans="1:5" ht="38.25">
      <c r="A88" t="s">
        <v>60</v>
      </c>
      <c r="E88" s="39" t="s">
        <v>1795</v>
      </c>
    </row>
    <row r="89" spans="1:16" ht="12.75">
      <c r="A89" t="s">
        <v>52</v>
      </c>
      <c s="34" t="s">
        <v>87</v>
      </c>
      <c s="34" t="s">
        <v>1925</v>
      </c>
      <c s="35" t="s">
        <v>27</v>
      </c>
      <c s="6" t="s">
        <v>1926</v>
      </c>
      <c s="36" t="s">
        <v>73</v>
      </c>
      <c s="37">
        <v>36</v>
      </c>
      <c s="36">
        <v>0</v>
      </c>
      <c s="36">
        <f>ROUND(G89*H89,6)</f>
      </c>
      <c r="L89" s="38">
        <v>0</v>
      </c>
      <c s="32">
        <f>ROUND(ROUND(L89,2)*ROUND(G89,3),2)</f>
      </c>
      <c s="36" t="s">
        <v>57</v>
      </c>
      <c>
        <f>(M89*21)/100</f>
      </c>
      <c t="s">
        <v>27</v>
      </c>
    </row>
    <row r="90" spans="1:5" ht="12.75">
      <c r="A90" s="35" t="s">
        <v>58</v>
      </c>
      <c r="E90" s="39" t="s">
        <v>1929</v>
      </c>
    </row>
    <row r="91" spans="1:5" ht="12.75">
      <c r="A91" s="35" t="s">
        <v>59</v>
      </c>
      <c r="E91" s="40" t="s">
        <v>1930</v>
      </c>
    </row>
    <row r="92" spans="1:5" ht="38.25">
      <c r="A92" t="s">
        <v>60</v>
      </c>
      <c r="E92" s="39" t="s">
        <v>1795</v>
      </c>
    </row>
    <row r="93" spans="1:16" ht="12.75">
      <c r="A93" t="s">
        <v>52</v>
      </c>
      <c s="34" t="s">
        <v>91</v>
      </c>
      <c s="34" t="s">
        <v>1925</v>
      </c>
      <c s="35" t="s">
        <v>26</v>
      </c>
      <c s="6" t="s">
        <v>1926</v>
      </c>
      <c s="36" t="s">
        <v>73</v>
      </c>
      <c s="37">
        <v>92.5</v>
      </c>
      <c s="36">
        <v>0</v>
      </c>
      <c s="36">
        <f>ROUND(G93*H93,6)</f>
      </c>
      <c r="L93" s="38">
        <v>0</v>
      </c>
      <c s="32">
        <f>ROUND(ROUND(L93,2)*ROUND(G93,3),2)</f>
      </c>
      <c s="36" t="s">
        <v>57</v>
      </c>
      <c>
        <f>(M93*21)/100</f>
      </c>
      <c t="s">
        <v>27</v>
      </c>
    </row>
    <row r="94" spans="1:5" ht="12.75">
      <c r="A94" s="35" t="s">
        <v>58</v>
      </c>
      <c r="E94" s="39" t="s">
        <v>1931</v>
      </c>
    </row>
    <row r="95" spans="1:5" ht="12.75">
      <c r="A95" s="35" t="s">
        <v>59</v>
      </c>
      <c r="E95" s="40" t="s">
        <v>1932</v>
      </c>
    </row>
    <row r="96" spans="1:5" ht="38.25">
      <c r="A96" t="s">
        <v>60</v>
      </c>
      <c r="E96" s="39" t="s">
        <v>1795</v>
      </c>
    </row>
    <row r="97" spans="1:13" ht="12.75">
      <c r="A97" t="s">
        <v>49</v>
      </c>
      <c r="C97" s="31" t="s">
        <v>122</v>
      </c>
      <c r="E97" s="33" t="s">
        <v>1611</v>
      </c>
      <c r="J97" s="32">
        <f>0</f>
      </c>
      <c s="32">
        <f>0</f>
      </c>
      <c s="32">
        <f>0+L98+L102</f>
      </c>
      <c s="32">
        <f>0+M98+M102</f>
      </c>
    </row>
    <row r="98" spans="1:16" ht="12.75">
      <c r="A98" t="s">
        <v>52</v>
      </c>
      <c s="34" t="s">
        <v>96</v>
      </c>
      <c s="34" t="s">
        <v>1933</v>
      </c>
      <c s="35" t="s">
        <v>5</v>
      </c>
      <c s="6" t="s">
        <v>1934</v>
      </c>
      <c s="36" t="s">
        <v>80</v>
      </c>
      <c s="37">
        <v>1.7</v>
      </c>
      <c s="36">
        <v>0</v>
      </c>
      <c s="36">
        <f>ROUND(G98*H98,6)</f>
      </c>
      <c r="L98" s="38">
        <v>0</v>
      </c>
      <c s="32">
        <f>ROUND(ROUND(L98,2)*ROUND(G98,3),2)</f>
      </c>
      <c s="36" t="s">
        <v>57</v>
      </c>
      <c>
        <f>(M98*21)/100</f>
      </c>
      <c t="s">
        <v>27</v>
      </c>
    </row>
    <row r="99" spans="1:5" ht="12.75">
      <c r="A99" s="35" t="s">
        <v>58</v>
      </c>
      <c r="E99" s="39" t="s">
        <v>1935</v>
      </c>
    </row>
    <row r="100" spans="1:5" ht="12.75">
      <c r="A100" s="35" t="s">
        <v>59</v>
      </c>
      <c r="E100" s="40" t="s">
        <v>1936</v>
      </c>
    </row>
    <row r="101" spans="1:5" ht="255">
      <c r="A101" t="s">
        <v>60</v>
      </c>
      <c r="E101" s="39" t="s">
        <v>1937</v>
      </c>
    </row>
    <row r="102" spans="1:16" ht="12.75">
      <c r="A102" t="s">
        <v>52</v>
      </c>
      <c s="34" t="s">
        <v>181</v>
      </c>
      <c s="34" t="s">
        <v>1618</v>
      </c>
      <c s="35" t="s">
        <v>5</v>
      </c>
      <c s="6" t="s">
        <v>1619</v>
      </c>
      <c s="36" t="s">
        <v>85</v>
      </c>
      <c s="37">
        <v>4</v>
      </c>
      <c s="36">
        <v>0</v>
      </c>
      <c s="36">
        <f>ROUND(G102*H102,6)</f>
      </c>
      <c r="L102" s="38">
        <v>0</v>
      </c>
      <c s="32">
        <f>ROUND(ROUND(L102,2)*ROUND(G102,3),2)</f>
      </c>
      <c s="36" t="s">
        <v>57</v>
      </c>
      <c>
        <f>(M102*21)/100</f>
      </c>
      <c t="s">
        <v>27</v>
      </c>
    </row>
    <row r="103" spans="1:5" ht="12.75">
      <c r="A103" s="35" t="s">
        <v>58</v>
      </c>
      <c r="E103" s="39" t="s">
        <v>5</v>
      </c>
    </row>
    <row r="104" spans="1:5" ht="12.75">
      <c r="A104" s="35" t="s">
        <v>59</v>
      </c>
      <c r="E104" s="40" t="s">
        <v>1938</v>
      </c>
    </row>
    <row r="105" spans="1:5" ht="102">
      <c r="A105" t="s">
        <v>60</v>
      </c>
      <c r="E105" s="39" t="s">
        <v>1939</v>
      </c>
    </row>
    <row r="106" spans="1:13" ht="12.75">
      <c r="A106" t="s">
        <v>49</v>
      </c>
      <c r="C106" s="31" t="s">
        <v>126</v>
      </c>
      <c r="E106" s="33" t="s">
        <v>1433</v>
      </c>
      <c r="J106" s="32">
        <f>0</f>
      </c>
      <c s="32">
        <f>0</f>
      </c>
      <c s="32">
        <f>0+L107+L111+L115+L119+L123+L127+L131</f>
      </c>
      <c s="32">
        <f>0+M107+M111+M115+M119+M123+M127+M131</f>
      </c>
    </row>
    <row r="107" spans="1:16" ht="12.75">
      <c r="A107" t="s">
        <v>52</v>
      </c>
      <c s="34" t="s">
        <v>186</v>
      </c>
      <c s="34" t="s">
        <v>1940</v>
      </c>
      <c s="35" t="s">
        <v>5</v>
      </c>
      <c s="6" t="s">
        <v>1941</v>
      </c>
      <c s="36" t="s">
        <v>80</v>
      </c>
      <c s="37">
        <v>4.3</v>
      </c>
      <c s="36">
        <v>0</v>
      </c>
      <c s="36">
        <f>ROUND(G107*H107,6)</f>
      </c>
      <c r="L107" s="38">
        <v>0</v>
      </c>
      <c s="32">
        <f>ROUND(ROUND(L107,2)*ROUND(G107,3),2)</f>
      </c>
      <c s="36" t="s">
        <v>57</v>
      </c>
      <c>
        <f>(M107*21)/100</f>
      </c>
      <c t="s">
        <v>27</v>
      </c>
    </row>
    <row r="108" spans="1:5" ht="12.75">
      <c r="A108" s="35" t="s">
        <v>58</v>
      </c>
      <c r="E108" s="39" t="s">
        <v>1942</v>
      </c>
    </row>
    <row r="109" spans="1:5" ht="12.75">
      <c r="A109" s="35" t="s">
        <v>59</v>
      </c>
      <c r="E109" s="40" t="s">
        <v>1943</v>
      </c>
    </row>
    <row r="110" spans="1:5" ht="25.5">
      <c r="A110" t="s">
        <v>60</v>
      </c>
      <c r="E110" s="39" t="s">
        <v>1944</v>
      </c>
    </row>
    <row r="111" spans="1:16" ht="12.75">
      <c r="A111" t="s">
        <v>52</v>
      </c>
      <c s="34" t="s">
        <v>189</v>
      </c>
      <c s="34" t="s">
        <v>1945</v>
      </c>
      <c s="35" t="s">
        <v>5</v>
      </c>
      <c s="6" t="s">
        <v>1946</v>
      </c>
      <c s="36" t="s">
        <v>80</v>
      </c>
      <c s="37">
        <v>4.3</v>
      </c>
      <c s="36">
        <v>0</v>
      </c>
      <c s="36">
        <f>ROUND(G111*H111,6)</f>
      </c>
      <c r="L111" s="38">
        <v>0</v>
      </c>
      <c s="32">
        <f>ROUND(ROUND(L111,2)*ROUND(G111,3),2)</f>
      </c>
      <c s="36" t="s">
        <v>57</v>
      </c>
      <c>
        <f>(M111*21)/100</f>
      </c>
      <c t="s">
        <v>27</v>
      </c>
    </row>
    <row r="112" spans="1:5" ht="12.75">
      <c r="A112" s="35" t="s">
        <v>58</v>
      </c>
      <c r="E112" s="39" t="s">
        <v>1942</v>
      </c>
    </row>
    <row r="113" spans="1:5" ht="12.75">
      <c r="A113" s="35" t="s">
        <v>59</v>
      </c>
      <c r="E113" s="40" t="s">
        <v>1943</v>
      </c>
    </row>
    <row r="114" spans="1:5" ht="38.25">
      <c r="A114" t="s">
        <v>60</v>
      </c>
      <c r="E114" s="39" t="s">
        <v>1947</v>
      </c>
    </row>
    <row r="115" spans="1:16" ht="12.75">
      <c r="A115" t="s">
        <v>52</v>
      </c>
      <c s="34" t="s">
        <v>193</v>
      </c>
      <c s="34" t="s">
        <v>1948</v>
      </c>
      <c s="35" t="s">
        <v>5</v>
      </c>
      <c s="6" t="s">
        <v>1949</v>
      </c>
      <c s="36" t="s">
        <v>73</v>
      </c>
      <c s="37">
        <v>121.2</v>
      </c>
      <c s="36">
        <v>0</v>
      </c>
      <c s="36">
        <f>ROUND(G115*H115,6)</f>
      </c>
      <c r="L115" s="38">
        <v>0</v>
      </c>
      <c s="32">
        <f>ROUND(ROUND(L115,2)*ROUND(G115,3),2)</f>
      </c>
      <c s="36" t="s">
        <v>57</v>
      </c>
      <c>
        <f>(M115*21)/100</f>
      </c>
      <c t="s">
        <v>27</v>
      </c>
    </row>
    <row r="116" spans="1:5" ht="12.75">
      <c r="A116" s="35" t="s">
        <v>58</v>
      </c>
      <c r="E116" s="39" t="s">
        <v>5</v>
      </c>
    </row>
    <row r="117" spans="1:5" ht="51">
      <c r="A117" s="35" t="s">
        <v>59</v>
      </c>
      <c r="E117" s="40" t="s">
        <v>1911</v>
      </c>
    </row>
    <row r="118" spans="1:5" ht="25.5">
      <c r="A118" t="s">
        <v>60</v>
      </c>
      <c r="E118" s="39" t="s">
        <v>1950</v>
      </c>
    </row>
    <row r="119" spans="1:16" ht="12.75">
      <c r="A119" t="s">
        <v>52</v>
      </c>
      <c s="34" t="s">
        <v>196</v>
      </c>
      <c s="34" t="s">
        <v>1951</v>
      </c>
      <c s="35" t="s">
        <v>5</v>
      </c>
      <c s="6" t="s">
        <v>1952</v>
      </c>
      <c s="36" t="s">
        <v>373</v>
      </c>
      <c s="37">
        <v>0.48</v>
      </c>
      <c s="36">
        <v>0</v>
      </c>
      <c s="36">
        <f>ROUND(G119*H119,6)</f>
      </c>
      <c r="L119" s="38">
        <v>0</v>
      </c>
      <c s="32">
        <f>ROUND(ROUND(L119,2)*ROUND(G119,3),2)</f>
      </c>
      <c s="36" t="s">
        <v>57</v>
      </c>
      <c>
        <f>(M119*21)/100</f>
      </c>
      <c t="s">
        <v>27</v>
      </c>
    </row>
    <row r="120" spans="1:5" ht="12.75">
      <c r="A120" s="35" t="s">
        <v>58</v>
      </c>
      <c r="E120" s="39" t="s">
        <v>1953</v>
      </c>
    </row>
    <row r="121" spans="1:5" ht="12.75">
      <c r="A121" s="35" t="s">
        <v>59</v>
      </c>
      <c r="E121" s="40" t="s">
        <v>1954</v>
      </c>
    </row>
    <row r="122" spans="1:5" ht="102">
      <c r="A122" t="s">
        <v>60</v>
      </c>
      <c r="E122" s="39" t="s">
        <v>1955</v>
      </c>
    </row>
    <row r="123" spans="1:16" ht="12.75">
      <c r="A123" t="s">
        <v>52</v>
      </c>
      <c s="34" t="s">
        <v>200</v>
      </c>
      <c s="34" t="s">
        <v>1956</v>
      </c>
      <c s="35" t="s">
        <v>5</v>
      </c>
      <c s="6" t="s">
        <v>1957</v>
      </c>
      <c s="36" t="s">
        <v>56</v>
      </c>
      <c s="37">
        <v>3.472</v>
      </c>
      <c s="36">
        <v>0</v>
      </c>
      <c s="36">
        <f>ROUND(G123*H123,6)</f>
      </c>
      <c r="L123" s="38">
        <v>0</v>
      </c>
      <c s="32">
        <f>ROUND(ROUND(L123,2)*ROUND(G123,3),2)</f>
      </c>
      <c s="36" t="s">
        <v>57</v>
      </c>
      <c>
        <f>(M123*21)/100</f>
      </c>
      <c t="s">
        <v>27</v>
      </c>
    </row>
    <row r="124" spans="1:5" ht="12.75">
      <c r="A124" s="35" t="s">
        <v>58</v>
      </c>
      <c r="E124" s="39" t="s">
        <v>1958</v>
      </c>
    </row>
    <row r="125" spans="1:5" ht="38.25">
      <c r="A125" s="35" t="s">
        <v>59</v>
      </c>
      <c r="E125" s="40" t="s">
        <v>1959</v>
      </c>
    </row>
    <row r="126" spans="1:5" ht="89.25">
      <c r="A126" t="s">
        <v>60</v>
      </c>
      <c r="E126" s="39" t="s">
        <v>1960</v>
      </c>
    </row>
    <row r="127" spans="1:16" ht="12.75">
      <c r="A127" t="s">
        <v>52</v>
      </c>
      <c s="34" t="s">
        <v>203</v>
      </c>
      <c s="34" t="s">
        <v>1961</v>
      </c>
      <c s="35" t="s">
        <v>5</v>
      </c>
      <c s="6" t="s">
        <v>1962</v>
      </c>
      <c s="36" t="s">
        <v>56</v>
      </c>
      <c s="37">
        <v>5.28</v>
      </c>
      <c s="36">
        <v>0</v>
      </c>
      <c s="36">
        <f>ROUND(G127*H127,6)</f>
      </c>
      <c r="L127" s="38">
        <v>0</v>
      </c>
      <c s="32">
        <f>ROUND(ROUND(L127,2)*ROUND(G127,3),2)</f>
      </c>
      <c s="36" t="s">
        <v>57</v>
      </c>
      <c>
        <f>(M127*21)/100</f>
      </c>
      <c t="s">
        <v>27</v>
      </c>
    </row>
    <row r="128" spans="1:5" ht="12.75">
      <c r="A128" s="35" t="s">
        <v>58</v>
      </c>
      <c r="E128" s="39" t="s">
        <v>1963</v>
      </c>
    </row>
    <row r="129" spans="1:5" ht="38.25">
      <c r="A129" s="35" t="s">
        <v>59</v>
      </c>
      <c r="E129" s="40" t="s">
        <v>1964</v>
      </c>
    </row>
    <row r="130" spans="1:5" ht="89.25">
      <c r="A130" t="s">
        <v>60</v>
      </c>
      <c r="E130" s="39" t="s">
        <v>1960</v>
      </c>
    </row>
    <row r="131" spans="1:16" ht="12.75">
      <c r="A131" t="s">
        <v>52</v>
      </c>
      <c s="34" t="s">
        <v>207</v>
      </c>
      <c s="34" t="s">
        <v>1965</v>
      </c>
      <c s="35" t="s">
        <v>5</v>
      </c>
      <c s="6" t="s">
        <v>1966</v>
      </c>
      <c s="36" t="s">
        <v>73</v>
      </c>
      <c s="37">
        <v>105.6</v>
      </c>
      <c s="36">
        <v>0</v>
      </c>
      <c s="36">
        <f>ROUND(G131*H131,6)</f>
      </c>
      <c r="L131" s="38">
        <v>0</v>
      </c>
      <c s="32">
        <f>ROUND(ROUND(L131,2)*ROUND(G131,3),2)</f>
      </c>
      <c s="36" t="s">
        <v>57</v>
      </c>
      <c>
        <f>(M131*21)/100</f>
      </c>
      <c t="s">
        <v>27</v>
      </c>
    </row>
    <row r="132" spans="1:5" ht="12.75">
      <c r="A132" s="35" t="s">
        <v>58</v>
      </c>
      <c r="E132" s="39" t="s">
        <v>5</v>
      </c>
    </row>
    <row r="133" spans="1:5" ht="38.25">
      <c r="A133" s="35" t="s">
        <v>59</v>
      </c>
      <c r="E133" s="40" t="s">
        <v>1967</v>
      </c>
    </row>
    <row r="134" spans="1:5" ht="89.25">
      <c r="A134" t="s">
        <v>60</v>
      </c>
      <c r="E134" s="39" t="s">
        <v>1960</v>
      </c>
    </row>
    <row r="135" spans="1:13" ht="12.75">
      <c r="A135" t="s">
        <v>49</v>
      </c>
      <c r="C135" s="31" t="s">
        <v>367</v>
      </c>
      <c r="E135" s="33" t="s">
        <v>592</v>
      </c>
      <c r="J135" s="32">
        <f>0</f>
      </c>
      <c s="32">
        <f>0</f>
      </c>
      <c s="32">
        <f>0+L136+L140+L144+L148+L152+L156</f>
      </c>
      <c s="32">
        <f>0+M136+M140+M144+M148+M152+M156</f>
      </c>
    </row>
    <row r="136" spans="1:16" ht="38.25">
      <c r="A136" t="s">
        <v>52</v>
      </c>
      <c s="34" t="s">
        <v>159</v>
      </c>
      <c s="34" t="s">
        <v>1509</v>
      </c>
      <c s="35" t="s">
        <v>1510</v>
      </c>
      <c s="6" t="s">
        <v>1511</v>
      </c>
      <c s="36" t="s">
        <v>373</v>
      </c>
      <c s="37">
        <v>523.2</v>
      </c>
      <c s="36">
        <v>0</v>
      </c>
      <c s="36">
        <f>ROUND(G136*H136,6)</f>
      </c>
      <c r="L136" s="38">
        <v>0</v>
      </c>
      <c s="32">
        <f>ROUND(ROUND(L136,2)*ROUND(G136,3),2)</f>
      </c>
      <c s="36" t="s">
        <v>350</v>
      </c>
      <c>
        <f>(M136*21)/100</f>
      </c>
      <c t="s">
        <v>27</v>
      </c>
    </row>
    <row r="137" spans="1:5" ht="12.75">
      <c r="A137" s="35" t="s">
        <v>58</v>
      </c>
      <c r="E137" s="39" t="s">
        <v>374</v>
      </c>
    </row>
    <row r="138" spans="1:5" ht="51">
      <c r="A138" s="35" t="s">
        <v>59</v>
      </c>
      <c r="E138" s="40" t="s">
        <v>1968</v>
      </c>
    </row>
    <row r="139" spans="1:5" ht="153">
      <c r="A139" t="s">
        <v>60</v>
      </c>
      <c r="E139" s="39" t="s">
        <v>1969</v>
      </c>
    </row>
    <row r="140" spans="1:16" ht="25.5">
      <c r="A140" t="s">
        <v>52</v>
      </c>
      <c s="34" t="s">
        <v>210</v>
      </c>
      <c s="34" t="s">
        <v>596</v>
      </c>
      <c s="35" t="s">
        <v>597</v>
      </c>
      <c s="6" t="s">
        <v>598</v>
      </c>
      <c s="36" t="s">
        <v>373</v>
      </c>
      <c s="37">
        <v>13.2</v>
      </c>
      <c s="36">
        <v>0</v>
      </c>
      <c s="36">
        <f>ROUND(G140*H140,6)</f>
      </c>
      <c r="L140" s="38">
        <v>0</v>
      </c>
      <c s="32">
        <f>ROUND(ROUND(L140,2)*ROUND(G140,3),2)</f>
      </c>
      <c s="36" t="s">
        <v>350</v>
      </c>
      <c>
        <f>(M140*21)/100</f>
      </c>
      <c t="s">
        <v>27</v>
      </c>
    </row>
    <row r="141" spans="1:5" ht="12.75">
      <c r="A141" s="35" t="s">
        <v>58</v>
      </c>
      <c r="E141" s="39" t="s">
        <v>374</v>
      </c>
    </row>
    <row r="142" spans="1:5" ht="38.25">
      <c r="A142" s="35" t="s">
        <v>59</v>
      </c>
      <c r="E142" s="40" t="s">
        <v>1970</v>
      </c>
    </row>
    <row r="143" spans="1:5" ht="153">
      <c r="A143" t="s">
        <v>60</v>
      </c>
      <c r="E143" s="39" t="s">
        <v>1969</v>
      </c>
    </row>
    <row r="144" spans="1:16" ht="38.25">
      <c r="A144" t="s">
        <v>52</v>
      </c>
      <c s="34" t="s">
        <v>215</v>
      </c>
      <c s="34" t="s">
        <v>377</v>
      </c>
      <c s="35" t="s">
        <v>378</v>
      </c>
      <c s="6" t="s">
        <v>379</v>
      </c>
      <c s="36" t="s">
        <v>373</v>
      </c>
      <c s="37">
        <v>8.68</v>
      </c>
      <c s="36">
        <v>0</v>
      </c>
      <c s="36">
        <f>ROUND(G144*H144,6)</f>
      </c>
      <c r="L144" s="38">
        <v>0</v>
      </c>
      <c s="32">
        <f>ROUND(ROUND(L144,2)*ROUND(G144,3),2)</f>
      </c>
      <c s="36" t="s">
        <v>350</v>
      </c>
      <c>
        <f>(M144*21)/100</f>
      </c>
      <c t="s">
        <v>27</v>
      </c>
    </row>
    <row r="145" spans="1:5" ht="12.75">
      <c r="A145" s="35" t="s">
        <v>58</v>
      </c>
      <c r="E145" s="39" t="s">
        <v>374</v>
      </c>
    </row>
    <row r="146" spans="1:5" ht="38.25">
      <c r="A146" s="35" t="s">
        <v>59</v>
      </c>
      <c r="E146" s="40" t="s">
        <v>1971</v>
      </c>
    </row>
    <row r="147" spans="1:5" ht="165.75">
      <c r="A147" t="s">
        <v>60</v>
      </c>
      <c r="E147" s="39" t="s">
        <v>375</v>
      </c>
    </row>
    <row r="148" spans="1:16" ht="25.5">
      <c r="A148" t="s">
        <v>52</v>
      </c>
      <c s="34" t="s">
        <v>219</v>
      </c>
      <c s="34" t="s">
        <v>1972</v>
      </c>
      <c s="35" t="s">
        <v>1973</v>
      </c>
      <c s="6" t="s">
        <v>1974</v>
      </c>
      <c s="36" t="s">
        <v>373</v>
      </c>
      <c s="37">
        <v>2</v>
      </c>
      <c s="36">
        <v>0</v>
      </c>
      <c s="36">
        <f>ROUND(G148*H148,6)</f>
      </c>
      <c r="L148" s="38">
        <v>0</v>
      </c>
      <c s="32">
        <f>ROUND(ROUND(L148,2)*ROUND(G148,3),2)</f>
      </c>
      <c s="36" t="s">
        <v>350</v>
      </c>
      <c>
        <f>(M148*21)/100</f>
      </c>
      <c t="s">
        <v>27</v>
      </c>
    </row>
    <row r="149" spans="1:5" ht="12.75">
      <c r="A149" s="35" t="s">
        <v>58</v>
      </c>
      <c r="E149" s="39" t="s">
        <v>374</v>
      </c>
    </row>
    <row r="150" spans="1:5" ht="12.75">
      <c r="A150" s="35" t="s">
        <v>59</v>
      </c>
      <c r="E150" s="40" t="s">
        <v>1975</v>
      </c>
    </row>
    <row r="151" spans="1:5" ht="153">
      <c r="A151" t="s">
        <v>60</v>
      </c>
      <c r="E151" s="39" t="s">
        <v>1969</v>
      </c>
    </row>
    <row r="152" spans="1:16" ht="38.25">
      <c r="A152" t="s">
        <v>52</v>
      </c>
      <c s="34" t="s">
        <v>224</v>
      </c>
      <c s="34" t="s">
        <v>1976</v>
      </c>
      <c s="35" t="s">
        <v>1977</v>
      </c>
      <c s="6" t="s">
        <v>1978</v>
      </c>
      <c s="36" t="s">
        <v>373</v>
      </c>
      <c s="37">
        <v>2.64</v>
      </c>
      <c s="36">
        <v>0</v>
      </c>
      <c s="36">
        <f>ROUND(G152*H152,6)</f>
      </c>
      <c r="L152" s="38">
        <v>0</v>
      </c>
      <c s="32">
        <f>ROUND(ROUND(L152,2)*ROUND(G152,3),2)</f>
      </c>
      <c s="36" t="s">
        <v>350</v>
      </c>
      <c>
        <f>(M152*21)/100</f>
      </c>
      <c t="s">
        <v>27</v>
      </c>
    </row>
    <row r="153" spans="1:5" ht="51">
      <c r="A153" s="35" t="s">
        <v>58</v>
      </c>
      <c r="E153" s="39" t="s">
        <v>1979</v>
      </c>
    </row>
    <row r="154" spans="1:5" ht="38.25">
      <c r="A154" s="35" t="s">
        <v>59</v>
      </c>
      <c r="E154" s="40" t="s">
        <v>1980</v>
      </c>
    </row>
    <row r="155" spans="1:5" ht="153">
      <c r="A155" t="s">
        <v>60</v>
      </c>
      <c r="E155" s="39" t="s">
        <v>1969</v>
      </c>
    </row>
    <row r="156" spans="1:16" ht="25.5">
      <c r="A156" t="s">
        <v>52</v>
      </c>
      <c s="34" t="s">
        <v>228</v>
      </c>
      <c s="34" t="s">
        <v>1541</v>
      </c>
      <c s="35" t="s">
        <v>1542</v>
      </c>
      <c s="6" t="s">
        <v>1543</v>
      </c>
      <c s="36" t="s">
        <v>373</v>
      </c>
      <c s="37">
        <v>0.48</v>
      </c>
      <c s="36">
        <v>0</v>
      </c>
      <c s="36">
        <f>ROUND(G156*H156,6)</f>
      </c>
      <c r="L156" s="38">
        <v>0</v>
      </c>
      <c s="32">
        <f>ROUND(ROUND(L156,2)*ROUND(G156,3),2)</f>
      </c>
      <c s="36" t="s">
        <v>350</v>
      </c>
      <c>
        <f>(M156*21)/100</f>
      </c>
      <c t="s">
        <v>27</v>
      </c>
    </row>
    <row r="157" spans="1:5" ht="25.5">
      <c r="A157" s="35" t="s">
        <v>58</v>
      </c>
      <c r="E157" s="39" t="s">
        <v>1981</v>
      </c>
    </row>
    <row r="158" spans="1:5" ht="12.75">
      <c r="A158" s="35" t="s">
        <v>59</v>
      </c>
      <c r="E158" s="40" t="s">
        <v>1954</v>
      </c>
    </row>
    <row r="159" spans="1:5" ht="153">
      <c r="A159" t="s">
        <v>60</v>
      </c>
      <c r="E159" s="39" t="s">
        <v>1969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5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1380</v>
      </c>
      <c s="41">
        <f>Rekapitulace!C14</f>
      </c>
      <c s="20" t="s">
        <v>0</v>
      </c>
      <c t="s">
        <v>23</v>
      </c>
      <c t="s">
        <v>27</v>
      </c>
    </row>
    <row r="4" spans="1:16" ht="32" customHeight="1">
      <c r="A4" s="24" t="s">
        <v>20</v>
      </c>
      <c s="25" t="s">
        <v>28</v>
      </c>
      <c s="27" t="s">
        <v>1380</v>
      </c>
      <c r="E4" s="26" t="s">
        <v>1381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COUNTIFS(L8:L514,"=0",A8:A514,"P")+COUNTIFS(L8:L514,"",A8:A514,"P")+SUM(Q8:Q514)</f>
      </c>
    </row>
    <row r="8" spans="1:13" ht="12.75">
      <c r="A8" t="s">
        <v>44</v>
      </c>
      <c r="C8" s="28" t="s">
        <v>1984</v>
      </c>
      <c r="E8" s="30" t="s">
        <v>1983</v>
      </c>
      <c r="J8" s="29">
        <f>0+J9</f>
      </c>
      <c s="29">
        <f>0+K9</f>
      </c>
      <c s="29">
        <f>0+L9</f>
      </c>
      <c s="29">
        <f>0+M9</f>
      </c>
    </row>
    <row r="9" spans="1:13" ht="12.75">
      <c r="A9" t="s">
        <v>46</v>
      </c>
      <c r="C9" s="31" t="s">
        <v>1985</v>
      </c>
      <c r="E9" s="33" t="s">
        <v>1986</v>
      </c>
      <c r="J9" s="32">
        <f>0+J10+J31+J96+J109+J126+J131+J156</f>
      </c>
      <c s="32">
        <f>0+K10+K31+K96+K109+K126+K131+K156</f>
      </c>
      <c s="32">
        <f>0+L10+L31+L96+L109+L126+L131+L156</f>
      </c>
      <c s="32">
        <f>0+M10+M31+M96+M109+M126+M131+M156</f>
      </c>
    </row>
    <row r="10" spans="1:13" ht="12.75">
      <c r="A10" t="s">
        <v>49</v>
      </c>
      <c r="C10" s="31" t="s">
        <v>108</v>
      </c>
      <c r="E10" s="33" t="s">
        <v>1278</v>
      </c>
      <c r="J10" s="32">
        <f>0</f>
      </c>
      <c s="32">
        <f>0</f>
      </c>
      <c s="32">
        <f>0+L11+L15+L19+L23+L27</f>
      </c>
      <c s="32">
        <f>0+M11+M15+M19+M23+M27</f>
      </c>
    </row>
    <row r="11" spans="1:16" ht="12.75">
      <c r="A11" t="s">
        <v>52</v>
      </c>
      <c s="34" t="s">
        <v>147</v>
      </c>
      <c s="34" t="s">
        <v>536</v>
      </c>
      <c s="35" t="s">
        <v>5</v>
      </c>
      <c s="6" t="s">
        <v>537</v>
      </c>
      <c s="36" t="s">
        <v>80</v>
      </c>
      <c s="37">
        <v>531</v>
      </c>
      <c s="36">
        <v>0</v>
      </c>
      <c s="36">
        <f>ROUND(G11*H11,6)</f>
      </c>
      <c r="L11" s="38">
        <v>0</v>
      </c>
      <c s="32">
        <f>ROUND(ROUND(L11,2)*ROUND(G11,3),2)</f>
      </c>
      <c s="36" t="s">
        <v>350</v>
      </c>
      <c>
        <f>(M11*21)/100</f>
      </c>
      <c t="s">
        <v>27</v>
      </c>
    </row>
    <row r="12" spans="1:5" ht="12.75">
      <c r="A12" s="35" t="s">
        <v>58</v>
      </c>
      <c r="E12" s="39" t="s">
        <v>5</v>
      </c>
    </row>
    <row r="13" spans="1:5" ht="12.75">
      <c r="A13" s="35" t="s">
        <v>59</v>
      </c>
      <c r="E13" s="40" t="s">
        <v>5</v>
      </c>
    </row>
    <row r="14" spans="1:5" ht="51">
      <c r="A14" t="s">
        <v>60</v>
      </c>
      <c r="E14" s="39" t="s">
        <v>1987</v>
      </c>
    </row>
    <row r="15" spans="1:16" ht="12.75">
      <c r="A15" t="s">
        <v>52</v>
      </c>
      <c s="34" t="s">
        <v>151</v>
      </c>
      <c s="34" t="s">
        <v>1988</v>
      </c>
      <c s="35" t="s">
        <v>5</v>
      </c>
      <c s="6" t="s">
        <v>1989</v>
      </c>
      <c s="36" t="s">
        <v>80</v>
      </c>
      <c s="37">
        <v>22</v>
      </c>
      <c s="36">
        <v>0</v>
      </c>
      <c s="36">
        <f>ROUND(G15*H15,6)</f>
      </c>
      <c r="L15" s="38">
        <v>0</v>
      </c>
      <c s="32">
        <f>ROUND(ROUND(L15,2)*ROUND(G15,3),2)</f>
      </c>
      <c s="36" t="s">
        <v>350</v>
      </c>
      <c>
        <f>(M15*21)/100</f>
      </c>
      <c t="s">
        <v>27</v>
      </c>
    </row>
    <row r="16" spans="1:5" ht="12.75">
      <c r="A16" s="35" t="s">
        <v>58</v>
      </c>
      <c r="E16" s="39" t="s">
        <v>5</v>
      </c>
    </row>
    <row r="17" spans="1:5" ht="12.75">
      <c r="A17" s="35" t="s">
        <v>59</v>
      </c>
      <c r="E17" s="40" t="s">
        <v>5</v>
      </c>
    </row>
    <row r="18" spans="1:5" ht="51">
      <c r="A18" t="s">
        <v>60</v>
      </c>
      <c r="E18" s="39" t="s">
        <v>1987</v>
      </c>
    </row>
    <row r="19" spans="1:16" ht="12.75">
      <c r="A19" t="s">
        <v>52</v>
      </c>
      <c s="34" t="s">
        <v>155</v>
      </c>
      <c s="34" t="s">
        <v>135</v>
      </c>
      <c s="35" t="s">
        <v>5</v>
      </c>
      <c s="6" t="s">
        <v>136</v>
      </c>
      <c s="36" t="s">
        <v>80</v>
      </c>
      <c s="37">
        <v>531</v>
      </c>
      <c s="36">
        <v>0</v>
      </c>
      <c s="36">
        <f>ROUND(G19*H19,6)</f>
      </c>
      <c r="L19" s="38">
        <v>0</v>
      </c>
      <c s="32">
        <f>ROUND(ROUND(L19,2)*ROUND(G19,3),2)</f>
      </c>
      <c s="36" t="s">
        <v>350</v>
      </c>
      <c>
        <f>(M19*21)/100</f>
      </c>
      <c t="s">
        <v>27</v>
      </c>
    </row>
    <row r="20" spans="1:5" ht="12.75">
      <c r="A20" s="35" t="s">
        <v>58</v>
      </c>
      <c r="E20" s="39" t="s">
        <v>5</v>
      </c>
    </row>
    <row r="21" spans="1:5" ht="12.75">
      <c r="A21" s="35" t="s">
        <v>59</v>
      </c>
      <c r="E21" s="40" t="s">
        <v>5</v>
      </c>
    </row>
    <row r="22" spans="1:5" ht="76.5">
      <c r="A22" t="s">
        <v>60</v>
      </c>
      <c r="E22" s="39" t="s">
        <v>1990</v>
      </c>
    </row>
    <row r="23" spans="1:16" ht="25.5">
      <c r="A23" t="s">
        <v>52</v>
      </c>
      <c s="34" t="s">
        <v>77</v>
      </c>
      <c s="34" t="s">
        <v>152</v>
      </c>
      <c s="35" t="s">
        <v>5</v>
      </c>
      <c s="6" t="s">
        <v>153</v>
      </c>
      <c s="36" t="s">
        <v>85</v>
      </c>
      <c s="37">
        <v>20</v>
      </c>
      <c s="36">
        <v>0</v>
      </c>
      <c s="36">
        <f>ROUND(G23*H23,6)</f>
      </c>
      <c r="L23" s="38">
        <v>0</v>
      </c>
      <c s="32">
        <f>ROUND(ROUND(L23,2)*ROUND(G23,3),2)</f>
      </c>
      <c s="36" t="s">
        <v>350</v>
      </c>
      <c>
        <f>(M23*21)/100</f>
      </c>
      <c t="s">
        <v>27</v>
      </c>
    </row>
    <row r="24" spans="1:5" ht="12.75">
      <c r="A24" s="35" t="s">
        <v>58</v>
      </c>
      <c r="E24" s="39" t="s">
        <v>5</v>
      </c>
    </row>
    <row r="25" spans="1:5" ht="12.75">
      <c r="A25" s="35" t="s">
        <v>59</v>
      </c>
      <c r="E25" s="40" t="s">
        <v>5</v>
      </c>
    </row>
    <row r="26" spans="1:5" ht="51">
      <c r="A26" t="s">
        <v>60</v>
      </c>
      <c r="E26" s="39" t="s">
        <v>154</v>
      </c>
    </row>
    <row r="27" spans="1:16" ht="12.75">
      <c r="A27" t="s">
        <v>52</v>
      </c>
      <c s="34" t="s">
        <v>82</v>
      </c>
      <c s="34" t="s">
        <v>1991</v>
      </c>
      <c s="35" t="s">
        <v>5</v>
      </c>
      <c s="6" t="s">
        <v>1992</v>
      </c>
      <c s="36" t="s">
        <v>80</v>
      </c>
      <c s="37">
        <v>531</v>
      </c>
      <c s="36">
        <v>0</v>
      </c>
      <c s="36">
        <f>ROUND(G27*H27,6)</f>
      </c>
      <c r="L27" s="38">
        <v>0</v>
      </c>
      <c s="32">
        <f>ROUND(ROUND(L27,2)*ROUND(G27,3),2)</f>
      </c>
      <c s="36" t="s">
        <v>350</v>
      </c>
      <c>
        <f>(M27*21)/100</f>
      </c>
      <c t="s">
        <v>27</v>
      </c>
    </row>
    <row r="28" spans="1:5" ht="12.75">
      <c r="A28" s="35" t="s">
        <v>58</v>
      </c>
      <c r="E28" s="39" t="s">
        <v>5</v>
      </c>
    </row>
    <row r="29" spans="1:5" ht="12.75">
      <c r="A29" s="35" t="s">
        <v>59</v>
      </c>
      <c r="E29" s="40" t="s">
        <v>5</v>
      </c>
    </row>
    <row r="30" spans="1:5" ht="38.25">
      <c r="A30" t="s">
        <v>60</v>
      </c>
      <c r="E30" s="39" t="s">
        <v>1295</v>
      </c>
    </row>
    <row r="31" spans="1:13" ht="12.75">
      <c r="A31" t="s">
        <v>49</v>
      </c>
      <c r="C31" s="31" t="s">
        <v>1993</v>
      </c>
      <c r="E31" s="33" t="s">
        <v>412</v>
      </c>
      <c r="J31" s="32">
        <f>0</f>
      </c>
      <c s="32">
        <f>0</f>
      </c>
      <c s="32">
        <f>0+L32+L36+L40+L44+L48+L52+L56+L60+L64+L68+L72+L76+L80+L84+L88+L92</f>
      </c>
      <c s="32">
        <f>0+M32+M36+M40+M44+M48+M52+M56+M60+M64+M68+M72+M76+M80+M84+M88+M92</f>
      </c>
    </row>
    <row r="32" spans="1:16" ht="12.75">
      <c r="A32" t="s">
        <v>52</v>
      </c>
      <c s="34" t="s">
        <v>53</v>
      </c>
      <c s="34" t="s">
        <v>1994</v>
      </c>
      <c s="35" t="s">
        <v>5</v>
      </c>
      <c s="6" t="s">
        <v>1995</v>
      </c>
      <c s="36" t="s">
        <v>73</v>
      </c>
      <c s="37">
        <v>535</v>
      </c>
      <c s="36">
        <v>0</v>
      </c>
      <c s="36">
        <f>ROUND(G32*H32,6)</f>
      </c>
      <c r="L32" s="38">
        <v>0</v>
      </c>
      <c s="32">
        <f>ROUND(ROUND(L32,2)*ROUND(G32,3),2)</f>
      </c>
      <c s="36" t="s">
        <v>350</v>
      </c>
      <c>
        <f>(M32*21)/100</f>
      </c>
      <c t="s">
        <v>27</v>
      </c>
    </row>
    <row r="33" spans="1:5" ht="12.75">
      <c r="A33" s="35" t="s">
        <v>58</v>
      </c>
      <c r="E33" s="39" t="s">
        <v>5</v>
      </c>
    </row>
    <row r="34" spans="1:5" ht="12.75">
      <c r="A34" s="35" t="s">
        <v>59</v>
      </c>
      <c r="E34" s="40" t="s">
        <v>5</v>
      </c>
    </row>
    <row r="35" spans="1:5" ht="12.75">
      <c r="A35" t="s">
        <v>60</v>
      </c>
      <c r="E35" s="39" t="s">
        <v>1996</v>
      </c>
    </row>
    <row r="36" spans="1:16" ht="12.75">
      <c r="A36" t="s">
        <v>52</v>
      </c>
      <c s="34" t="s">
        <v>27</v>
      </c>
      <c s="34" t="s">
        <v>1872</v>
      </c>
      <c s="35" t="s">
        <v>5</v>
      </c>
      <c s="6" t="s">
        <v>1873</v>
      </c>
      <c s="36" t="s">
        <v>73</v>
      </c>
      <c s="37">
        <v>50</v>
      </c>
      <c s="36">
        <v>0</v>
      </c>
      <c s="36">
        <f>ROUND(G36*H36,6)</f>
      </c>
      <c r="L36" s="38">
        <v>0</v>
      </c>
      <c s="32">
        <f>ROUND(ROUND(L36,2)*ROUND(G36,3),2)</f>
      </c>
      <c s="36" t="s">
        <v>350</v>
      </c>
      <c>
        <f>(M36*21)/100</f>
      </c>
      <c t="s">
        <v>27</v>
      </c>
    </row>
    <row r="37" spans="1:5" ht="12.75">
      <c r="A37" s="35" t="s">
        <v>58</v>
      </c>
      <c r="E37" s="39" t="s">
        <v>5</v>
      </c>
    </row>
    <row r="38" spans="1:5" ht="12.75">
      <c r="A38" s="35" t="s">
        <v>59</v>
      </c>
      <c r="E38" s="40" t="s">
        <v>5</v>
      </c>
    </row>
    <row r="39" spans="1:5" ht="25.5">
      <c r="A39" t="s">
        <v>60</v>
      </c>
      <c r="E39" s="39" t="s">
        <v>1997</v>
      </c>
    </row>
    <row r="40" spans="1:16" ht="12.75">
      <c r="A40" t="s">
        <v>52</v>
      </c>
      <c s="34" t="s">
        <v>26</v>
      </c>
      <c s="34" t="s">
        <v>1998</v>
      </c>
      <c s="35" t="s">
        <v>5</v>
      </c>
      <c s="6" t="s">
        <v>1999</v>
      </c>
      <c s="36" t="s">
        <v>56</v>
      </c>
      <c s="37">
        <v>9.8</v>
      </c>
      <c s="36">
        <v>0</v>
      </c>
      <c s="36">
        <f>ROUND(G40*H40,6)</f>
      </c>
      <c r="L40" s="38">
        <v>0</v>
      </c>
      <c s="32">
        <f>ROUND(ROUND(L40,2)*ROUND(G40,3),2)</f>
      </c>
      <c s="36" t="s">
        <v>350</v>
      </c>
      <c>
        <f>(M40*21)/100</f>
      </c>
      <c t="s">
        <v>27</v>
      </c>
    </row>
    <row r="41" spans="1:5" ht="12.75">
      <c r="A41" s="35" t="s">
        <v>58</v>
      </c>
      <c r="E41" s="39" t="s">
        <v>5</v>
      </c>
    </row>
    <row r="42" spans="1:5" ht="12.75">
      <c r="A42" s="35" t="s">
        <v>59</v>
      </c>
      <c r="E42" s="40" t="s">
        <v>5</v>
      </c>
    </row>
    <row r="43" spans="1:5" ht="63.75">
      <c r="A43" t="s">
        <v>60</v>
      </c>
      <c r="E43" s="39" t="s">
        <v>2000</v>
      </c>
    </row>
    <row r="44" spans="1:16" ht="25.5">
      <c r="A44" t="s">
        <v>52</v>
      </c>
      <c s="34" t="s">
        <v>70</v>
      </c>
      <c s="34" t="s">
        <v>2001</v>
      </c>
      <c s="35" t="s">
        <v>5</v>
      </c>
      <c s="6" t="s">
        <v>2002</v>
      </c>
      <c s="36" t="s">
        <v>1478</v>
      </c>
      <c s="37">
        <v>420</v>
      </c>
      <c s="36">
        <v>0</v>
      </c>
      <c s="36">
        <f>ROUND(G44*H44,6)</f>
      </c>
      <c r="L44" s="38">
        <v>0</v>
      </c>
      <c s="32">
        <f>ROUND(ROUND(L44,2)*ROUND(G44,3),2)</f>
      </c>
      <c s="36" t="s">
        <v>350</v>
      </c>
      <c>
        <f>(M44*21)/100</f>
      </c>
      <c t="s">
        <v>27</v>
      </c>
    </row>
    <row r="45" spans="1:5" ht="12.75">
      <c r="A45" s="35" t="s">
        <v>58</v>
      </c>
      <c r="E45" s="39" t="s">
        <v>5</v>
      </c>
    </row>
    <row r="46" spans="1:5" ht="12.75">
      <c r="A46" s="35" t="s">
        <v>59</v>
      </c>
      <c r="E46" s="40" t="s">
        <v>5</v>
      </c>
    </row>
    <row r="47" spans="1:5" ht="25.5">
      <c r="A47" t="s">
        <v>60</v>
      </c>
      <c r="E47" s="39" t="s">
        <v>2003</v>
      </c>
    </row>
    <row r="48" spans="1:16" ht="12.75">
      <c r="A48" t="s">
        <v>52</v>
      </c>
      <c s="34" t="s">
        <v>110</v>
      </c>
      <c s="34" t="s">
        <v>2004</v>
      </c>
      <c s="35" t="s">
        <v>5</v>
      </c>
      <c s="6" t="s">
        <v>2005</v>
      </c>
      <c s="36" t="s">
        <v>56</v>
      </c>
      <c s="37">
        <v>2.2</v>
      </c>
      <c s="36">
        <v>0</v>
      </c>
      <c s="36">
        <f>ROUND(G48*H48,6)</f>
      </c>
      <c r="L48" s="38">
        <v>0</v>
      </c>
      <c s="32">
        <f>ROUND(ROUND(L48,2)*ROUND(G48,3),2)</f>
      </c>
      <c s="36" t="s">
        <v>350</v>
      </c>
      <c>
        <f>(M48*21)/100</f>
      </c>
      <c t="s">
        <v>27</v>
      </c>
    </row>
    <row r="49" spans="1:5" ht="12.75">
      <c r="A49" s="35" t="s">
        <v>58</v>
      </c>
      <c r="E49" s="39" t="s">
        <v>5</v>
      </c>
    </row>
    <row r="50" spans="1:5" ht="12.75">
      <c r="A50" s="35" t="s">
        <v>59</v>
      </c>
      <c r="E50" s="40" t="s">
        <v>5</v>
      </c>
    </row>
    <row r="51" spans="1:5" ht="63.75">
      <c r="A51" t="s">
        <v>60</v>
      </c>
      <c r="E51" s="39" t="s">
        <v>2000</v>
      </c>
    </row>
    <row r="52" spans="1:16" ht="25.5">
      <c r="A52" t="s">
        <v>52</v>
      </c>
      <c s="34" t="s">
        <v>115</v>
      </c>
      <c s="34" t="s">
        <v>2006</v>
      </c>
      <c s="35" t="s">
        <v>5</v>
      </c>
      <c s="6" t="s">
        <v>2007</v>
      </c>
      <c s="36" t="s">
        <v>1478</v>
      </c>
      <c s="37">
        <v>15</v>
      </c>
      <c s="36">
        <v>0</v>
      </c>
      <c s="36">
        <f>ROUND(G52*H52,6)</f>
      </c>
      <c r="L52" s="38">
        <v>0</v>
      </c>
      <c s="32">
        <f>ROUND(ROUND(L52,2)*ROUND(G52,3),2)</f>
      </c>
      <c s="36" t="s">
        <v>350</v>
      </c>
      <c>
        <f>(M52*21)/100</f>
      </c>
      <c t="s">
        <v>27</v>
      </c>
    </row>
    <row r="53" spans="1:5" ht="12.75">
      <c r="A53" s="35" t="s">
        <v>58</v>
      </c>
      <c r="E53" s="39" t="s">
        <v>5</v>
      </c>
    </row>
    <row r="54" spans="1:5" ht="12.75">
      <c r="A54" s="35" t="s">
        <v>59</v>
      </c>
      <c r="E54" s="40" t="s">
        <v>5</v>
      </c>
    </row>
    <row r="55" spans="1:5" ht="25.5">
      <c r="A55" t="s">
        <v>60</v>
      </c>
      <c r="E55" s="39" t="s">
        <v>2003</v>
      </c>
    </row>
    <row r="56" spans="1:16" ht="12.75">
      <c r="A56" t="s">
        <v>52</v>
      </c>
      <c s="34" t="s">
        <v>75</v>
      </c>
      <c s="34" t="s">
        <v>413</v>
      </c>
      <c s="35" t="s">
        <v>5</v>
      </c>
      <c s="6" t="s">
        <v>414</v>
      </c>
      <c s="36" t="s">
        <v>56</v>
      </c>
      <c s="37">
        <v>108</v>
      </c>
      <c s="36">
        <v>0</v>
      </c>
      <c s="36">
        <f>ROUND(G56*H56,6)</f>
      </c>
      <c r="L56" s="38">
        <v>0</v>
      </c>
      <c s="32">
        <f>ROUND(ROUND(L56,2)*ROUND(G56,3),2)</f>
      </c>
      <c s="36" t="s">
        <v>350</v>
      </c>
      <c>
        <f>(M56*21)/100</f>
      </c>
      <c t="s">
        <v>27</v>
      </c>
    </row>
    <row r="57" spans="1:5" ht="12.75">
      <c r="A57" s="35" t="s">
        <v>58</v>
      </c>
      <c r="E57" s="39" t="s">
        <v>5</v>
      </c>
    </row>
    <row r="58" spans="1:5" ht="12.75">
      <c r="A58" s="35" t="s">
        <v>59</v>
      </c>
      <c r="E58" s="40" t="s">
        <v>5</v>
      </c>
    </row>
    <row r="59" spans="1:5" ht="216.75">
      <c r="A59" t="s">
        <v>60</v>
      </c>
      <c r="E59" s="39" t="s">
        <v>2008</v>
      </c>
    </row>
    <row r="60" spans="1:16" ht="12.75">
      <c r="A60" t="s">
        <v>52</v>
      </c>
      <c s="34" t="s">
        <v>122</v>
      </c>
      <c s="34" t="s">
        <v>2009</v>
      </c>
      <c s="35" t="s">
        <v>5</v>
      </c>
      <c s="6" t="s">
        <v>2010</v>
      </c>
      <c s="36" t="s">
        <v>1471</v>
      </c>
      <c s="37">
        <v>900</v>
      </c>
      <c s="36">
        <v>0</v>
      </c>
      <c s="36">
        <f>ROUND(G60*H60,6)</f>
      </c>
      <c r="L60" s="38">
        <v>0</v>
      </c>
      <c s="32">
        <f>ROUND(ROUND(L60,2)*ROUND(G60,3),2)</f>
      </c>
      <c s="36" t="s">
        <v>350</v>
      </c>
      <c>
        <f>(M60*21)/100</f>
      </c>
      <c t="s">
        <v>27</v>
      </c>
    </row>
    <row r="61" spans="1:5" ht="12.75">
      <c r="A61" s="35" t="s">
        <v>58</v>
      </c>
      <c r="E61" s="39" t="s">
        <v>5</v>
      </c>
    </row>
    <row r="62" spans="1:5" ht="12.75">
      <c r="A62" s="35" t="s">
        <v>59</v>
      </c>
      <c r="E62" s="40" t="s">
        <v>5</v>
      </c>
    </row>
    <row r="63" spans="1:5" ht="25.5">
      <c r="A63" t="s">
        <v>60</v>
      </c>
      <c r="E63" s="39" t="s">
        <v>1661</v>
      </c>
    </row>
    <row r="64" spans="1:16" ht="12.75">
      <c r="A64" t="s">
        <v>52</v>
      </c>
      <c s="34" t="s">
        <v>126</v>
      </c>
      <c s="34" t="s">
        <v>67</v>
      </c>
      <c s="35" t="s">
        <v>5</v>
      </c>
      <c s="6" t="s">
        <v>421</v>
      </c>
      <c s="36" t="s">
        <v>56</v>
      </c>
      <c s="37">
        <v>78</v>
      </c>
      <c s="36">
        <v>0</v>
      </c>
      <c s="36">
        <f>ROUND(G64*H64,6)</f>
      </c>
      <c r="L64" s="38">
        <v>0</v>
      </c>
      <c s="32">
        <f>ROUND(ROUND(L64,2)*ROUND(G64,3),2)</f>
      </c>
      <c s="36" t="s">
        <v>350</v>
      </c>
      <c>
        <f>(M64*21)/100</f>
      </c>
      <c t="s">
        <v>27</v>
      </c>
    </row>
    <row r="65" spans="1:5" ht="12.75">
      <c r="A65" s="35" t="s">
        <v>58</v>
      </c>
      <c r="E65" s="39" t="s">
        <v>5</v>
      </c>
    </row>
    <row r="66" spans="1:5" ht="12.75">
      <c r="A66" s="35" t="s">
        <v>59</v>
      </c>
      <c r="E66" s="40" t="s">
        <v>5</v>
      </c>
    </row>
    <row r="67" spans="1:5" ht="153">
      <c r="A67" t="s">
        <v>60</v>
      </c>
      <c r="E67" s="39" t="s">
        <v>2011</v>
      </c>
    </row>
    <row r="68" spans="1:16" ht="12.75">
      <c r="A68" t="s">
        <v>52</v>
      </c>
      <c s="34" t="s">
        <v>130</v>
      </c>
      <c s="34" t="s">
        <v>2012</v>
      </c>
      <c s="35" t="s">
        <v>5</v>
      </c>
      <c s="6" t="s">
        <v>2013</v>
      </c>
      <c s="36" t="s">
        <v>73</v>
      </c>
      <c s="37">
        <v>535</v>
      </c>
      <c s="36">
        <v>0</v>
      </c>
      <c s="36">
        <f>ROUND(G68*H68,6)</f>
      </c>
      <c r="L68" s="38">
        <v>0</v>
      </c>
      <c s="32">
        <f>ROUND(ROUND(L68,2)*ROUND(G68,3),2)</f>
      </c>
      <c s="36" t="s">
        <v>350</v>
      </c>
      <c>
        <f>(M68*21)/100</f>
      </c>
      <c t="s">
        <v>27</v>
      </c>
    </row>
    <row r="69" spans="1:5" ht="12.75">
      <c r="A69" s="35" t="s">
        <v>58</v>
      </c>
      <c r="E69" s="39" t="s">
        <v>5</v>
      </c>
    </row>
    <row r="70" spans="1:5" ht="12.75">
      <c r="A70" s="35" t="s">
        <v>59</v>
      </c>
      <c r="E70" s="40" t="s">
        <v>5</v>
      </c>
    </row>
    <row r="71" spans="1:5" ht="38.25">
      <c r="A71" t="s">
        <v>60</v>
      </c>
      <c r="E71" s="39" t="s">
        <v>2014</v>
      </c>
    </row>
    <row r="72" spans="1:16" ht="12.75">
      <c r="A72" t="s">
        <v>52</v>
      </c>
      <c s="34" t="s">
        <v>134</v>
      </c>
      <c s="34" t="s">
        <v>2015</v>
      </c>
      <c s="35" t="s">
        <v>5</v>
      </c>
      <c s="6" t="s">
        <v>2016</v>
      </c>
      <c s="36" t="s">
        <v>56</v>
      </c>
      <c s="37">
        <v>27</v>
      </c>
      <c s="36">
        <v>0</v>
      </c>
      <c s="36">
        <f>ROUND(G72*H72,6)</f>
      </c>
      <c r="L72" s="38">
        <v>0</v>
      </c>
      <c s="32">
        <f>ROUND(ROUND(L72,2)*ROUND(G72,3),2)</f>
      </c>
      <c s="36" t="s">
        <v>350</v>
      </c>
      <c>
        <f>(M72*21)/100</f>
      </c>
      <c t="s">
        <v>27</v>
      </c>
    </row>
    <row r="73" spans="1:5" ht="12.75">
      <c r="A73" s="35" t="s">
        <v>58</v>
      </c>
      <c r="E73" s="39" t="s">
        <v>5</v>
      </c>
    </row>
    <row r="74" spans="1:5" ht="12.75">
      <c r="A74" s="35" t="s">
        <v>59</v>
      </c>
      <c r="E74" s="40" t="s">
        <v>5</v>
      </c>
    </row>
    <row r="75" spans="1:5" ht="38.25">
      <c r="A75" t="s">
        <v>60</v>
      </c>
      <c r="E75" s="39" t="s">
        <v>2017</v>
      </c>
    </row>
    <row r="76" spans="1:16" ht="12.75">
      <c r="A76" t="s">
        <v>52</v>
      </c>
      <c s="34" t="s">
        <v>138</v>
      </c>
      <c s="34" t="s">
        <v>2018</v>
      </c>
      <c s="35" t="s">
        <v>5</v>
      </c>
      <c s="6" t="s">
        <v>2019</v>
      </c>
      <c s="36" t="s">
        <v>73</v>
      </c>
      <c s="37">
        <v>98</v>
      </c>
      <c s="36">
        <v>0</v>
      </c>
      <c s="36">
        <f>ROUND(G76*H76,6)</f>
      </c>
      <c r="L76" s="38">
        <v>0</v>
      </c>
      <c s="32">
        <f>ROUND(ROUND(L76,2)*ROUND(G76,3),2)</f>
      </c>
      <c s="36" t="s">
        <v>350</v>
      </c>
      <c>
        <f>(M76*21)/100</f>
      </c>
      <c t="s">
        <v>27</v>
      </c>
    </row>
    <row r="77" spans="1:5" ht="12.75">
      <c r="A77" s="35" t="s">
        <v>58</v>
      </c>
      <c r="E77" s="39" t="s">
        <v>5</v>
      </c>
    </row>
    <row r="78" spans="1:5" ht="12.75">
      <c r="A78" s="35" t="s">
        <v>59</v>
      </c>
      <c r="E78" s="40" t="s">
        <v>5</v>
      </c>
    </row>
    <row r="79" spans="1:5" ht="89.25">
      <c r="A79" t="s">
        <v>60</v>
      </c>
      <c r="E79" s="39" t="s">
        <v>2020</v>
      </c>
    </row>
    <row r="80" spans="1:16" ht="12.75">
      <c r="A80" t="s">
        <v>52</v>
      </c>
      <c s="34" t="s">
        <v>143</v>
      </c>
      <c s="34" t="s">
        <v>2021</v>
      </c>
      <c s="35" t="s">
        <v>5</v>
      </c>
      <c s="6" t="s">
        <v>2022</v>
      </c>
      <c s="36" t="s">
        <v>73</v>
      </c>
      <c s="37">
        <v>11</v>
      </c>
      <c s="36">
        <v>0</v>
      </c>
      <c s="36">
        <f>ROUND(G80*H80,6)</f>
      </c>
      <c r="L80" s="38">
        <v>0</v>
      </c>
      <c s="32">
        <f>ROUND(ROUND(L80,2)*ROUND(G80,3),2)</f>
      </c>
      <c s="36" t="s">
        <v>350</v>
      </c>
      <c>
        <f>(M80*21)/100</f>
      </c>
      <c t="s">
        <v>27</v>
      </c>
    </row>
    <row r="81" spans="1:5" ht="12.75">
      <c r="A81" s="35" t="s">
        <v>58</v>
      </c>
      <c r="E81" s="39" t="s">
        <v>5</v>
      </c>
    </row>
    <row r="82" spans="1:5" ht="12.75">
      <c r="A82" s="35" t="s">
        <v>59</v>
      </c>
      <c r="E82" s="40" t="s">
        <v>5</v>
      </c>
    </row>
    <row r="83" spans="1:5" ht="114.75">
      <c r="A83" t="s">
        <v>60</v>
      </c>
      <c r="E83" s="39" t="s">
        <v>2023</v>
      </c>
    </row>
    <row r="84" spans="1:16" ht="12.75">
      <c r="A84" t="s">
        <v>52</v>
      </c>
      <c s="34" t="s">
        <v>219</v>
      </c>
      <c s="34" t="s">
        <v>2024</v>
      </c>
      <c s="35" t="s">
        <v>5</v>
      </c>
      <c s="6" t="s">
        <v>2025</v>
      </c>
      <c s="36" t="s">
        <v>56</v>
      </c>
      <c s="37">
        <v>3.5</v>
      </c>
      <c s="36">
        <v>0</v>
      </c>
      <c s="36">
        <f>ROUND(G84*H84,6)</f>
      </c>
      <c r="L84" s="38">
        <v>0</v>
      </c>
      <c s="32">
        <f>ROUND(ROUND(L84,2)*ROUND(G84,3),2)</f>
      </c>
      <c s="36" t="s">
        <v>350</v>
      </c>
      <c>
        <f>(M84*21)/100</f>
      </c>
      <c t="s">
        <v>27</v>
      </c>
    </row>
    <row r="85" spans="1:5" ht="12.75">
      <c r="A85" s="35" t="s">
        <v>58</v>
      </c>
      <c r="E85" s="39" t="s">
        <v>5</v>
      </c>
    </row>
    <row r="86" spans="1:5" ht="12.75">
      <c r="A86" s="35" t="s">
        <v>59</v>
      </c>
      <c r="E86" s="40" t="s">
        <v>5</v>
      </c>
    </row>
    <row r="87" spans="1:5" ht="267.75">
      <c r="A87" t="s">
        <v>60</v>
      </c>
      <c r="E87" s="39" t="s">
        <v>2026</v>
      </c>
    </row>
    <row r="88" spans="1:16" ht="12.75">
      <c r="A88" t="s">
        <v>52</v>
      </c>
      <c s="34" t="s">
        <v>224</v>
      </c>
      <c s="34" t="s">
        <v>2027</v>
      </c>
      <c s="35" t="s">
        <v>5</v>
      </c>
      <c s="6" t="s">
        <v>2028</v>
      </c>
      <c s="36" t="s">
        <v>56</v>
      </c>
      <c s="37">
        <v>7</v>
      </c>
      <c s="36">
        <v>0</v>
      </c>
      <c s="36">
        <f>ROUND(G88*H88,6)</f>
      </c>
      <c r="L88" s="38">
        <v>0</v>
      </c>
      <c s="32">
        <f>ROUND(ROUND(L88,2)*ROUND(G88,3),2)</f>
      </c>
      <c s="36" t="s">
        <v>350</v>
      </c>
      <c>
        <f>(M88*21)/100</f>
      </c>
      <c t="s">
        <v>27</v>
      </c>
    </row>
    <row r="89" spans="1:5" ht="12.75">
      <c r="A89" s="35" t="s">
        <v>58</v>
      </c>
      <c r="E89" s="39" t="s">
        <v>5</v>
      </c>
    </row>
    <row r="90" spans="1:5" ht="12.75">
      <c r="A90" s="35" t="s">
        <v>59</v>
      </c>
      <c r="E90" s="40" t="s">
        <v>5</v>
      </c>
    </row>
    <row r="91" spans="1:5" ht="89.25">
      <c r="A91" t="s">
        <v>60</v>
      </c>
      <c r="E91" s="39" t="s">
        <v>2029</v>
      </c>
    </row>
    <row r="92" spans="1:16" ht="12.75">
      <c r="A92" t="s">
        <v>52</v>
      </c>
      <c s="34" t="s">
        <v>228</v>
      </c>
      <c s="34" t="s">
        <v>2030</v>
      </c>
      <c s="35" t="s">
        <v>5</v>
      </c>
      <c s="6" t="s">
        <v>2031</v>
      </c>
      <c s="36" t="s">
        <v>1478</v>
      </c>
      <c s="37">
        <v>210</v>
      </c>
      <c s="36">
        <v>0</v>
      </c>
      <c s="36">
        <f>ROUND(G92*H92,6)</f>
      </c>
      <c r="L92" s="38">
        <v>0</v>
      </c>
      <c s="32">
        <f>ROUND(ROUND(L92,2)*ROUND(G92,3),2)</f>
      </c>
      <c s="36" t="s">
        <v>350</v>
      </c>
      <c>
        <f>(M92*21)/100</f>
      </c>
      <c t="s">
        <v>27</v>
      </c>
    </row>
    <row r="93" spans="1:5" ht="12.75">
      <c r="A93" s="35" t="s">
        <v>58</v>
      </c>
      <c r="E93" s="39" t="s">
        <v>5</v>
      </c>
    </row>
    <row r="94" spans="1:5" ht="12.75">
      <c r="A94" s="35" t="s">
        <v>59</v>
      </c>
      <c r="E94" s="40" t="s">
        <v>5</v>
      </c>
    </row>
    <row r="95" spans="1:5" ht="25.5">
      <c r="A95" t="s">
        <v>60</v>
      </c>
      <c r="E95" s="39" t="s">
        <v>2003</v>
      </c>
    </row>
    <row r="96" spans="1:13" ht="12.75">
      <c r="A96" t="s">
        <v>49</v>
      </c>
      <c r="C96" s="31" t="s">
        <v>1288</v>
      </c>
      <c r="E96" s="33" t="s">
        <v>1289</v>
      </c>
      <c r="J96" s="32">
        <f>0</f>
      </c>
      <c s="32">
        <f>0</f>
      </c>
      <c s="32">
        <f>0+L97+L101+L105</f>
      </c>
      <c s="32">
        <f>0+M97+M101+M105</f>
      </c>
    </row>
    <row r="97" spans="1:16" ht="12.75">
      <c r="A97" t="s">
        <v>52</v>
      </c>
      <c s="34" t="s">
        <v>87</v>
      </c>
      <c s="34" t="s">
        <v>78</v>
      </c>
      <c s="35" t="s">
        <v>5</v>
      </c>
      <c s="6" t="s">
        <v>79</v>
      </c>
      <c s="36" t="s">
        <v>80</v>
      </c>
      <c s="37">
        <v>395</v>
      </c>
      <c s="36">
        <v>0</v>
      </c>
      <c s="36">
        <f>ROUND(G97*H97,6)</f>
      </c>
      <c r="L97" s="38">
        <v>0</v>
      </c>
      <c s="32">
        <f>ROUND(ROUND(L97,2)*ROUND(G97,3),2)</f>
      </c>
      <c s="36" t="s">
        <v>350</v>
      </c>
      <c>
        <f>(M97*21)/100</f>
      </c>
      <c t="s">
        <v>27</v>
      </c>
    </row>
    <row r="98" spans="1:5" ht="12.75">
      <c r="A98" s="35" t="s">
        <v>58</v>
      </c>
      <c r="E98" s="39" t="s">
        <v>5</v>
      </c>
    </row>
    <row r="99" spans="1:5" ht="12.75">
      <c r="A99" s="35" t="s">
        <v>59</v>
      </c>
      <c r="E99" s="40" t="s">
        <v>5</v>
      </c>
    </row>
    <row r="100" spans="1:5" ht="51">
      <c r="A100" t="s">
        <v>60</v>
      </c>
      <c r="E100" s="39" t="s">
        <v>2032</v>
      </c>
    </row>
    <row r="101" spans="1:16" ht="12.75">
      <c r="A101" t="s">
        <v>52</v>
      </c>
      <c s="34" t="s">
        <v>91</v>
      </c>
      <c s="34" t="s">
        <v>1299</v>
      </c>
      <c s="35" t="s">
        <v>5</v>
      </c>
      <c s="6" t="s">
        <v>1300</v>
      </c>
      <c s="36" t="s">
        <v>85</v>
      </c>
      <c s="37">
        <v>30</v>
      </c>
      <c s="36">
        <v>0</v>
      </c>
      <c s="36">
        <f>ROUND(G101*H101,6)</f>
      </c>
      <c r="L101" s="38">
        <v>0</v>
      </c>
      <c s="32">
        <f>ROUND(ROUND(L101,2)*ROUND(G101,3),2)</f>
      </c>
      <c s="36" t="s">
        <v>350</v>
      </c>
      <c>
        <f>(M101*21)/100</f>
      </c>
      <c t="s">
        <v>27</v>
      </c>
    </row>
    <row r="102" spans="1:5" ht="12.75">
      <c r="A102" s="35" t="s">
        <v>58</v>
      </c>
      <c r="E102" s="39" t="s">
        <v>5</v>
      </c>
    </row>
    <row r="103" spans="1:5" ht="12.75">
      <c r="A103" s="35" t="s">
        <v>59</v>
      </c>
      <c r="E103" s="40" t="s">
        <v>5</v>
      </c>
    </row>
    <row r="104" spans="1:5" ht="38.25">
      <c r="A104" t="s">
        <v>60</v>
      </c>
      <c r="E104" s="39" t="s">
        <v>1301</v>
      </c>
    </row>
    <row r="105" spans="1:16" ht="12.75">
      <c r="A105" t="s">
        <v>52</v>
      </c>
      <c s="34" t="s">
        <v>96</v>
      </c>
      <c s="34" t="s">
        <v>88</v>
      </c>
      <c s="35" t="s">
        <v>5</v>
      </c>
      <c s="6" t="s">
        <v>89</v>
      </c>
      <c s="36" t="s">
        <v>85</v>
      </c>
      <c s="37">
        <v>10</v>
      </c>
      <c s="36">
        <v>0</v>
      </c>
      <c s="36">
        <f>ROUND(G105*H105,6)</f>
      </c>
      <c r="L105" s="38">
        <v>0</v>
      </c>
      <c s="32">
        <f>ROUND(ROUND(L105,2)*ROUND(G105,3),2)</f>
      </c>
      <c s="36" t="s">
        <v>350</v>
      </c>
      <c>
        <f>(M105*21)/100</f>
      </c>
      <c t="s">
        <v>27</v>
      </c>
    </row>
    <row r="106" spans="1:5" ht="12.75">
      <c r="A106" s="35" t="s">
        <v>58</v>
      </c>
      <c r="E106" s="39" t="s">
        <v>5</v>
      </c>
    </row>
    <row r="107" spans="1:5" ht="12.75">
      <c r="A107" s="35" t="s">
        <v>59</v>
      </c>
      <c r="E107" s="40" t="s">
        <v>5</v>
      </c>
    </row>
    <row r="108" spans="1:5" ht="51">
      <c r="A108" t="s">
        <v>60</v>
      </c>
      <c r="E108" s="39" t="s">
        <v>1302</v>
      </c>
    </row>
    <row r="109" spans="1:13" ht="12.75">
      <c r="A109" t="s">
        <v>49</v>
      </c>
      <c r="C109" s="31" t="s">
        <v>1303</v>
      </c>
      <c r="E109" s="33" t="s">
        <v>1304</v>
      </c>
      <c r="J109" s="32">
        <f>0</f>
      </c>
      <c s="32">
        <f>0</f>
      </c>
      <c s="32">
        <f>0+L110+L114+L118+L122</f>
      </c>
      <c s="32">
        <f>0+M110+M114+M118+M122</f>
      </c>
    </row>
    <row r="110" spans="1:16" ht="25.5">
      <c r="A110" t="s">
        <v>52</v>
      </c>
      <c s="34" t="s">
        <v>181</v>
      </c>
      <c s="34" t="s">
        <v>2033</v>
      </c>
      <c s="35" t="s">
        <v>5</v>
      </c>
      <c s="6" t="s">
        <v>2034</v>
      </c>
      <c s="36" t="s">
        <v>80</v>
      </c>
      <c s="37">
        <v>565</v>
      </c>
      <c s="36">
        <v>0</v>
      </c>
      <c s="36">
        <f>ROUND(G110*H110,6)</f>
      </c>
      <c r="L110" s="38">
        <v>0</v>
      </c>
      <c s="32">
        <f>ROUND(ROUND(L110,2)*ROUND(G110,3),2)</f>
      </c>
      <c s="36" t="s">
        <v>350</v>
      </c>
      <c>
        <f>(M110*21)/100</f>
      </c>
      <c t="s">
        <v>27</v>
      </c>
    </row>
    <row r="111" spans="1:5" ht="12.75">
      <c r="A111" s="35" t="s">
        <v>58</v>
      </c>
      <c r="E111" s="39" t="s">
        <v>5</v>
      </c>
    </row>
    <row r="112" spans="1:5" ht="12.75">
      <c r="A112" s="35" t="s">
        <v>59</v>
      </c>
      <c r="E112" s="40" t="s">
        <v>5</v>
      </c>
    </row>
    <row r="113" spans="1:5" ht="38.25">
      <c r="A113" t="s">
        <v>60</v>
      </c>
      <c r="E113" s="39" t="s">
        <v>1305</v>
      </c>
    </row>
    <row r="114" spans="1:16" ht="25.5">
      <c r="A114" t="s">
        <v>52</v>
      </c>
      <c s="34" t="s">
        <v>186</v>
      </c>
      <c s="34" t="s">
        <v>1320</v>
      </c>
      <c s="35" t="s">
        <v>5</v>
      </c>
      <c s="6" t="s">
        <v>1321</v>
      </c>
      <c s="36" t="s">
        <v>85</v>
      </c>
      <c s="37">
        <v>20</v>
      </c>
      <c s="36">
        <v>0</v>
      </c>
      <c s="36">
        <f>ROUND(G114*H114,6)</f>
      </c>
      <c r="L114" s="38">
        <v>0</v>
      </c>
      <c s="32">
        <f>ROUND(ROUND(L114,2)*ROUND(G114,3),2)</f>
      </c>
      <c s="36" t="s">
        <v>350</v>
      </c>
      <c>
        <f>(M114*21)/100</f>
      </c>
      <c t="s">
        <v>27</v>
      </c>
    </row>
    <row r="115" spans="1:5" ht="12.75">
      <c r="A115" s="35" t="s">
        <v>58</v>
      </c>
      <c r="E115" s="39" t="s">
        <v>5</v>
      </c>
    </row>
    <row r="116" spans="1:5" ht="12.75">
      <c r="A116" s="35" t="s">
        <v>59</v>
      </c>
      <c r="E116" s="40" t="s">
        <v>5</v>
      </c>
    </row>
    <row r="117" spans="1:5" ht="38.25">
      <c r="A117" t="s">
        <v>60</v>
      </c>
      <c r="E117" s="39" t="s">
        <v>1319</v>
      </c>
    </row>
    <row r="118" spans="1:16" ht="25.5">
      <c r="A118" t="s">
        <v>52</v>
      </c>
      <c s="34" t="s">
        <v>189</v>
      </c>
      <c s="34" t="s">
        <v>2035</v>
      </c>
      <c s="35" t="s">
        <v>5</v>
      </c>
      <c s="6" t="s">
        <v>2036</v>
      </c>
      <c s="36" t="s">
        <v>85</v>
      </c>
      <c s="37">
        <v>2</v>
      </c>
      <c s="36">
        <v>0</v>
      </c>
      <c s="36">
        <f>ROUND(G118*H118,6)</f>
      </c>
      <c r="L118" s="38">
        <v>0</v>
      </c>
      <c s="32">
        <f>ROUND(ROUND(L118,2)*ROUND(G118,3),2)</f>
      </c>
      <c s="36" t="s">
        <v>350</v>
      </c>
      <c>
        <f>(M118*21)/100</f>
      </c>
      <c t="s">
        <v>27</v>
      </c>
    </row>
    <row r="119" spans="1:5" ht="12.75">
      <c r="A119" s="35" t="s">
        <v>58</v>
      </c>
      <c r="E119" s="39" t="s">
        <v>5</v>
      </c>
    </row>
    <row r="120" spans="1:5" ht="12.75">
      <c r="A120" s="35" t="s">
        <v>59</v>
      </c>
      <c r="E120" s="40" t="s">
        <v>5</v>
      </c>
    </row>
    <row r="121" spans="1:5" ht="38.25">
      <c r="A121" t="s">
        <v>60</v>
      </c>
      <c r="E121" s="39" t="s">
        <v>1319</v>
      </c>
    </row>
    <row r="122" spans="1:16" ht="12.75">
      <c r="A122" t="s">
        <v>52</v>
      </c>
      <c s="34" t="s">
        <v>193</v>
      </c>
      <c s="34" t="s">
        <v>2037</v>
      </c>
      <c s="35" t="s">
        <v>5</v>
      </c>
      <c s="6" t="s">
        <v>2038</v>
      </c>
      <c s="36" t="s">
        <v>80</v>
      </c>
      <c s="37">
        <v>565</v>
      </c>
      <c s="36">
        <v>0</v>
      </c>
      <c s="36">
        <f>ROUND(G122*H122,6)</f>
      </c>
      <c r="L122" s="38">
        <v>0</v>
      </c>
      <c s="32">
        <f>ROUND(ROUND(L122,2)*ROUND(G122,3),2)</f>
      </c>
      <c s="36" t="s">
        <v>350</v>
      </c>
      <c>
        <f>(M122*21)/100</f>
      </c>
      <c t="s">
        <v>27</v>
      </c>
    </row>
    <row r="123" spans="1:5" ht="12.75">
      <c r="A123" s="35" t="s">
        <v>58</v>
      </c>
      <c r="E123" s="39" t="s">
        <v>5</v>
      </c>
    </row>
    <row r="124" spans="1:5" ht="12.75">
      <c r="A124" s="35" t="s">
        <v>59</v>
      </c>
      <c r="E124" s="40" t="s">
        <v>5</v>
      </c>
    </row>
    <row r="125" spans="1:5" ht="63.75">
      <c r="A125" t="s">
        <v>60</v>
      </c>
      <c r="E125" s="39" t="s">
        <v>2039</v>
      </c>
    </row>
    <row r="126" spans="1:13" ht="12.75">
      <c r="A126" t="s">
        <v>49</v>
      </c>
      <c r="C126" s="31" t="s">
        <v>1331</v>
      </c>
      <c r="E126" s="33" t="s">
        <v>1332</v>
      </c>
      <c r="J126" s="32">
        <f>0</f>
      </c>
      <c s="32">
        <f>0</f>
      </c>
      <c s="32">
        <f>0+L127</f>
      </c>
      <c s="32">
        <f>0+M127</f>
      </c>
    </row>
    <row r="127" spans="1:16" ht="12.75">
      <c r="A127" t="s">
        <v>52</v>
      </c>
      <c s="34" t="s">
        <v>196</v>
      </c>
      <c s="34" t="s">
        <v>2040</v>
      </c>
      <c s="35" t="s">
        <v>5</v>
      </c>
      <c s="6" t="s">
        <v>2041</v>
      </c>
      <c s="36" t="s">
        <v>85</v>
      </c>
      <c s="37">
        <v>7</v>
      </c>
      <c s="36">
        <v>0</v>
      </c>
      <c s="36">
        <f>ROUND(G127*H127,6)</f>
      </c>
      <c r="L127" s="38">
        <v>0</v>
      </c>
      <c s="32">
        <f>ROUND(ROUND(L127,2)*ROUND(G127,3),2)</f>
      </c>
      <c s="36" t="s">
        <v>350</v>
      </c>
      <c>
        <f>(M127*21)/100</f>
      </c>
      <c t="s">
        <v>27</v>
      </c>
    </row>
    <row r="128" spans="1:5" ht="12.75">
      <c r="A128" s="35" t="s">
        <v>58</v>
      </c>
      <c r="E128" s="39" t="s">
        <v>5</v>
      </c>
    </row>
    <row r="129" spans="1:5" ht="12.75">
      <c r="A129" s="35" t="s">
        <v>59</v>
      </c>
      <c r="E129" s="40" t="s">
        <v>5</v>
      </c>
    </row>
    <row r="130" spans="1:5" ht="63.75">
      <c r="A130" t="s">
        <v>60</v>
      </c>
      <c r="E130" s="39" t="s">
        <v>2042</v>
      </c>
    </row>
    <row r="131" spans="1:13" ht="12.75">
      <c r="A131" t="s">
        <v>49</v>
      </c>
      <c r="C131" s="31" t="s">
        <v>1347</v>
      </c>
      <c r="E131" s="33" t="s">
        <v>1348</v>
      </c>
      <c r="J131" s="32">
        <f>0</f>
      </c>
      <c s="32">
        <f>0</f>
      </c>
      <c s="32">
        <f>0+L132+L136+L140+L144+L148+L152</f>
      </c>
      <c s="32">
        <f>0+M132+M136+M140+M144+M148+M152</f>
      </c>
    </row>
    <row r="132" spans="1:16" ht="25.5">
      <c r="A132" t="s">
        <v>52</v>
      </c>
      <c s="34" t="s">
        <v>200</v>
      </c>
      <c s="34" t="s">
        <v>2043</v>
      </c>
      <c s="35" t="s">
        <v>5</v>
      </c>
      <c s="6" t="s">
        <v>2044</v>
      </c>
      <c s="36" t="s">
        <v>85</v>
      </c>
      <c s="37">
        <v>1</v>
      </c>
      <c s="36">
        <v>0</v>
      </c>
      <c s="36">
        <f>ROUND(G132*H132,6)</f>
      </c>
      <c r="L132" s="38">
        <v>0</v>
      </c>
      <c s="32">
        <f>ROUND(ROUND(L132,2)*ROUND(G132,3),2)</f>
      </c>
      <c s="36" t="s">
        <v>350</v>
      </c>
      <c>
        <f>(M132*21)/100</f>
      </c>
      <c t="s">
        <v>27</v>
      </c>
    </row>
    <row r="133" spans="1:5" ht="12.75">
      <c r="A133" s="35" t="s">
        <v>58</v>
      </c>
      <c r="E133" s="39" t="s">
        <v>5</v>
      </c>
    </row>
    <row r="134" spans="1:5" ht="12.75">
      <c r="A134" s="35" t="s">
        <v>59</v>
      </c>
      <c r="E134" s="40" t="s">
        <v>5</v>
      </c>
    </row>
    <row r="135" spans="1:5" ht="63.75">
      <c r="A135" t="s">
        <v>60</v>
      </c>
      <c r="E135" s="39" t="s">
        <v>1354</v>
      </c>
    </row>
    <row r="136" spans="1:16" ht="25.5">
      <c r="A136" t="s">
        <v>52</v>
      </c>
      <c s="34" t="s">
        <v>203</v>
      </c>
      <c s="34" t="s">
        <v>1136</v>
      </c>
      <c s="35" t="s">
        <v>5</v>
      </c>
      <c s="6" t="s">
        <v>1137</v>
      </c>
      <c s="36" t="s">
        <v>85</v>
      </c>
      <c s="37">
        <v>1</v>
      </c>
      <c s="36">
        <v>0</v>
      </c>
      <c s="36">
        <f>ROUND(G136*H136,6)</f>
      </c>
      <c r="L136" s="38">
        <v>0</v>
      </c>
      <c s="32">
        <f>ROUND(ROUND(L136,2)*ROUND(G136,3),2)</f>
      </c>
      <c s="36" t="s">
        <v>350</v>
      </c>
      <c>
        <f>(M136*21)/100</f>
      </c>
      <c t="s">
        <v>27</v>
      </c>
    </row>
    <row r="137" spans="1:5" ht="12.75">
      <c r="A137" s="35" t="s">
        <v>58</v>
      </c>
      <c r="E137" s="39" t="s">
        <v>5</v>
      </c>
    </row>
    <row r="138" spans="1:5" ht="12.75">
      <c r="A138" s="35" t="s">
        <v>59</v>
      </c>
      <c r="E138" s="40" t="s">
        <v>5</v>
      </c>
    </row>
    <row r="139" spans="1:5" ht="38.25">
      <c r="A139" t="s">
        <v>60</v>
      </c>
      <c r="E139" s="39" t="s">
        <v>1357</v>
      </c>
    </row>
    <row r="140" spans="1:16" ht="12.75">
      <c r="A140" t="s">
        <v>52</v>
      </c>
      <c s="34" t="s">
        <v>207</v>
      </c>
      <c s="34" t="s">
        <v>1358</v>
      </c>
      <c s="35" t="s">
        <v>5</v>
      </c>
      <c s="6" t="s">
        <v>1359</v>
      </c>
      <c s="36" t="s">
        <v>85</v>
      </c>
      <c s="37">
        <v>2</v>
      </c>
      <c s="36">
        <v>0</v>
      </c>
      <c s="36">
        <f>ROUND(G140*H140,6)</f>
      </c>
      <c r="L140" s="38">
        <v>0</v>
      </c>
      <c s="32">
        <f>ROUND(ROUND(L140,2)*ROUND(G140,3),2)</f>
      </c>
      <c s="36" t="s">
        <v>350</v>
      </c>
      <c>
        <f>(M140*21)/100</f>
      </c>
      <c t="s">
        <v>27</v>
      </c>
    </row>
    <row r="141" spans="1:5" ht="12.75">
      <c r="A141" s="35" t="s">
        <v>58</v>
      </c>
      <c r="E141" s="39" t="s">
        <v>5</v>
      </c>
    </row>
    <row r="142" spans="1:5" ht="12.75">
      <c r="A142" s="35" t="s">
        <v>59</v>
      </c>
      <c r="E142" s="40" t="s">
        <v>5</v>
      </c>
    </row>
    <row r="143" spans="1:5" ht="38.25">
      <c r="A143" t="s">
        <v>60</v>
      </c>
      <c r="E143" s="39" t="s">
        <v>1360</v>
      </c>
    </row>
    <row r="144" spans="1:16" ht="12.75">
      <c r="A144" t="s">
        <v>52</v>
      </c>
      <c s="34" t="s">
        <v>159</v>
      </c>
      <c s="34" t="s">
        <v>1366</v>
      </c>
      <c s="35" t="s">
        <v>5</v>
      </c>
      <c s="6" t="s">
        <v>1367</v>
      </c>
      <c s="36" t="s">
        <v>310</v>
      </c>
      <c s="37">
        <v>24</v>
      </c>
      <c s="36">
        <v>0</v>
      </c>
      <c s="36">
        <f>ROUND(G144*H144,6)</f>
      </c>
      <c r="L144" s="38">
        <v>0</v>
      </c>
      <c s="32">
        <f>ROUND(ROUND(L144,2)*ROUND(G144,3),2)</f>
      </c>
      <c s="36" t="s">
        <v>350</v>
      </c>
      <c>
        <f>(M144*21)/100</f>
      </c>
      <c t="s">
        <v>27</v>
      </c>
    </row>
    <row r="145" spans="1:5" ht="12.75">
      <c r="A145" s="35" t="s">
        <v>58</v>
      </c>
      <c r="E145" s="39" t="s">
        <v>5</v>
      </c>
    </row>
    <row r="146" spans="1:5" ht="12.75">
      <c r="A146" s="35" t="s">
        <v>59</v>
      </c>
      <c r="E146" s="40" t="s">
        <v>5</v>
      </c>
    </row>
    <row r="147" spans="1:5" ht="38.25">
      <c r="A147" t="s">
        <v>60</v>
      </c>
      <c r="E147" s="39" t="s">
        <v>1368</v>
      </c>
    </row>
    <row r="148" spans="1:16" ht="12.75">
      <c r="A148" t="s">
        <v>52</v>
      </c>
      <c s="34" t="s">
        <v>210</v>
      </c>
      <c s="34" t="s">
        <v>1138</v>
      </c>
      <c s="35" t="s">
        <v>5</v>
      </c>
      <c s="6" t="s">
        <v>1139</v>
      </c>
      <c s="36" t="s">
        <v>310</v>
      </c>
      <c s="37">
        <v>10</v>
      </c>
      <c s="36">
        <v>0</v>
      </c>
      <c s="36">
        <f>ROUND(G148*H148,6)</f>
      </c>
      <c r="L148" s="38">
        <v>0</v>
      </c>
      <c s="32">
        <f>ROUND(ROUND(L148,2)*ROUND(G148,3),2)</f>
      </c>
      <c s="36" t="s">
        <v>350</v>
      </c>
      <c>
        <f>(M148*21)/100</f>
      </c>
      <c t="s">
        <v>27</v>
      </c>
    </row>
    <row r="149" spans="1:5" ht="12.75">
      <c r="A149" s="35" t="s">
        <v>58</v>
      </c>
      <c r="E149" s="39" t="s">
        <v>5</v>
      </c>
    </row>
    <row r="150" spans="1:5" ht="12.75">
      <c r="A150" s="35" t="s">
        <v>59</v>
      </c>
      <c r="E150" s="40" t="s">
        <v>5</v>
      </c>
    </row>
    <row r="151" spans="1:5" ht="38.25">
      <c r="A151" t="s">
        <v>60</v>
      </c>
      <c r="E151" s="39" t="s">
        <v>1369</v>
      </c>
    </row>
    <row r="152" spans="1:16" ht="12.75">
      <c r="A152" t="s">
        <v>52</v>
      </c>
      <c s="34" t="s">
        <v>215</v>
      </c>
      <c s="34" t="s">
        <v>1142</v>
      </c>
      <c s="35" t="s">
        <v>5</v>
      </c>
      <c s="6" t="s">
        <v>1143</v>
      </c>
      <c s="36" t="s">
        <v>310</v>
      </c>
      <c s="37">
        <v>12</v>
      </c>
      <c s="36">
        <v>0</v>
      </c>
      <c s="36">
        <f>ROUND(G152*H152,6)</f>
      </c>
      <c r="L152" s="38">
        <v>0</v>
      </c>
      <c s="32">
        <f>ROUND(ROUND(L152,2)*ROUND(G152,3),2)</f>
      </c>
      <c s="36" t="s">
        <v>350</v>
      </c>
      <c>
        <f>(M152*21)/100</f>
      </c>
      <c t="s">
        <v>27</v>
      </c>
    </row>
    <row r="153" spans="1:5" ht="12.75">
      <c r="A153" s="35" t="s">
        <v>58</v>
      </c>
      <c r="E153" s="39" t="s">
        <v>5</v>
      </c>
    </row>
    <row r="154" spans="1:5" ht="12.75">
      <c r="A154" s="35" t="s">
        <v>59</v>
      </c>
      <c r="E154" s="40" t="s">
        <v>5</v>
      </c>
    </row>
    <row r="155" spans="1:5" ht="38.25">
      <c r="A155" t="s">
        <v>60</v>
      </c>
      <c r="E155" s="39" t="s">
        <v>1371</v>
      </c>
    </row>
    <row r="156" spans="1:13" ht="12.75">
      <c r="A156" t="s">
        <v>49</v>
      </c>
      <c r="C156" s="31" t="s">
        <v>367</v>
      </c>
      <c r="E156" s="33" t="s">
        <v>592</v>
      </c>
      <c r="J156" s="32">
        <f>0</f>
      </c>
      <c s="32">
        <f>0</f>
      </c>
      <c s="32">
        <f>0+L157+L161+L165+L169+L173</f>
      </c>
      <c s="32">
        <f>0+M157+M161+M165+M169+M173</f>
      </c>
    </row>
    <row r="157" spans="1:16" ht="38.25">
      <c r="A157" t="s">
        <v>52</v>
      </c>
      <c s="34" t="s">
        <v>232</v>
      </c>
      <c s="34" t="s">
        <v>1509</v>
      </c>
      <c s="35" t="s">
        <v>1510</v>
      </c>
      <c s="6" t="s">
        <v>1511</v>
      </c>
      <c s="36" t="s">
        <v>373</v>
      </c>
      <c s="37">
        <v>54</v>
      </c>
      <c s="36">
        <v>0</v>
      </c>
      <c s="36">
        <f>ROUND(G157*H157,6)</f>
      </c>
      <c r="L157" s="38">
        <v>0</v>
      </c>
      <c s="32">
        <f>ROUND(ROUND(L157,2)*ROUND(G157,3),2)</f>
      </c>
      <c s="36" t="s">
        <v>350</v>
      </c>
      <c>
        <f>(M157*21)/100</f>
      </c>
      <c t="s">
        <v>27</v>
      </c>
    </row>
    <row r="158" spans="1:5" ht="12.75">
      <c r="A158" s="35" t="s">
        <v>58</v>
      </c>
      <c r="E158" s="39" t="s">
        <v>374</v>
      </c>
    </row>
    <row r="159" spans="1:5" ht="12.75">
      <c r="A159" s="35" t="s">
        <v>59</v>
      </c>
      <c r="E159" s="40" t="s">
        <v>5</v>
      </c>
    </row>
    <row r="160" spans="1:5" ht="165.75">
      <c r="A160" t="s">
        <v>60</v>
      </c>
      <c r="E160" s="39" t="s">
        <v>524</v>
      </c>
    </row>
    <row r="161" spans="1:16" ht="25.5">
      <c r="A161" t="s">
        <v>52</v>
      </c>
      <c s="34" t="s">
        <v>236</v>
      </c>
      <c s="34" t="s">
        <v>1857</v>
      </c>
      <c s="35" t="s">
        <v>1858</v>
      </c>
      <c s="6" t="s">
        <v>1859</v>
      </c>
      <c s="36" t="s">
        <v>373</v>
      </c>
      <c s="37">
        <v>14</v>
      </c>
      <c s="36">
        <v>0</v>
      </c>
      <c s="36">
        <f>ROUND(G161*H161,6)</f>
      </c>
      <c r="L161" s="38">
        <v>0</v>
      </c>
      <c s="32">
        <f>ROUND(ROUND(L161,2)*ROUND(G161,3),2)</f>
      </c>
      <c s="36" t="s">
        <v>350</v>
      </c>
      <c>
        <f>(M161*21)/100</f>
      </c>
      <c t="s">
        <v>27</v>
      </c>
    </row>
    <row r="162" spans="1:5" ht="12.75">
      <c r="A162" s="35" t="s">
        <v>58</v>
      </c>
      <c r="E162" s="39" t="s">
        <v>374</v>
      </c>
    </row>
    <row r="163" spans="1:5" ht="12.75">
      <c r="A163" s="35" t="s">
        <v>59</v>
      </c>
      <c r="E163" s="40" t="s">
        <v>5</v>
      </c>
    </row>
    <row r="164" spans="1:5" ht="165.75">
      <c r="A164" t="s">
        <v>60</v>
      </c>
      <c r="E164" s="39" t="s">
        <v>524</v>
      </c>
    </row>
    <row r="165" spans="1:16" ht="38.25">
      <c r="A165" t="s">
        <v>52</v>
      </c>
      <c s="34" t="s">
        <v>240</v>
      </c>
      <c s="34" t="s">
        <v>377</v>
      </c>
      <c s="35" t="s">
        <v>378</v>
      </c>
      <c s="6" t="s">
        <v>379</v>
      </c>
      <c s="36" t="s">
        <v>373</v>
      </c>
      <c s="37">
        <v>7</v>
      </c>
      <c s="36">
        <v>0</v>
      </c>
      <c s="36">
        <f>ROUND(G165*H165,6)</f>
      </c>
      <c r="L165" s="38">
        <v>0</v>
      </c>
      <c s="32">
        <f>ROUND(ROUND(L165,2)*ROUND(G165,3),2)</f>
      </c>
      <c s="36" t="s">
        <v>350</v>
      </c>
      <c>
        <f>(M165*21)/100</f>
      </c>
      <c t="s">
        <v>27</v>
      </c>
    </row>
    <row r="166" spans="1:5" ht="12.75">
      <c r="A166" s="35" t="s">
        <v>58</v>
      </c>
      <c r="E166" s="39" t="s">
        <v>374</v>
      </c>
    </row>
    <row r="167" spans="1:5" ht="12.75">
      <c r="A167" s="35" t="s">
        <v>59</v>
      </c>
      <c r="E167" s="40" t="s">
        <v>5</v>
      </c>
    </row>
    <row r="168" spans="1:5" ht="165.75">
      <c r="A168" t="s">
        <v>60</v>
      </c>
      <c r="E168" s="39" t="s">
        <v>524</v>
      </c>
    </row>
    <row r="169" spans="1:16" ht="38.25">
      <c r="A169" t="s">
        <v>52</v>
      </c>
      <c s="34" t="s">
        <v>244</v>
      </c>
      <c s="34" t="s">
        <v>1519</v>
      </c>
      <c s="35" t="s">
        <v>1520</v>
      </c>
      <c s="6" t="s">
        <v>2045</v>
      </c>
      <c s="36" t="s">
        <v>373</v>
      </c>
      <c s="37">
        <v>0.14</v>
      </c>
      <c s="36">
        <v>0</v>
      </c>
      <c s="36">
        <f>ROUND(G169*H169,6)</f>
      </c>
      <c r="L169" s="38">
        <v>0</v>
      </c>
      <c s="32">
        <f>ROUND(ROUND(L169,2)*ROUND(G169,3),2)</f>
      </c>
      <c s="36" t="s">
        <v>350</v>
      </c>
      <c>
        <f>(M169*21)/100</f>
      </c>
      <c t="s">
        <v>27</v>
      </c>
    </row>
    <row r="170" spans="1:5" ht="12.75">
      <c r="A170" s="35" t="s">
        <v>58</v>
      </c>
      <c r="E170" s="39" t="s">
        <v>374</v>
      </c>
    </row>
    <row r="171" spans="1:5" ht="12.75">
      <c r="A171" s="35" t="s">
        <v>59</v>
      </c>
      <c r="E171" s="40" t="s">
        <v>5</v>
      </c>
    </row>
    <row r="172" spans="1:5" ht="165.75">
      <c r="A172" t="s">
        <v>60</v>
      </c>
      <c r="E172" s="39" t="s">
        <v>524</v>
      </c>
    </row>
    <row r="173" spans="1:16" ht="38.25">
      <c r="A173" t="s">
        <v>52</v>
      </c>
      <c s="34" t="s">
        <v>247</v>
      </c>
      <c s="34" t="s">
        <v>525</v>
      </c>
      <c s="35" t="s">
        <v>526</v>
      </c>
      <c s="6" t="s">
        <v>527</v>
      </c>
      <c s="36" t="s">
        <v>373</v>
      </c>
      <c s="37">
        <v>0.5</v>
      </c>
      <c s="36">
        <v>0</v>
      </c>
      <c s="36">
        <f>ROUND(G173*H173,6)</f>
      </c>
      <c r="L173" s="38">
        <v>0</v>
      </c>
      <c s="32">
        <f>ROUND(ROUND(L173,2)*ROUND(G173,3),2)</f>
      </c>
      <c s="36" t="s">
        <v>350</v>
      </c>
      <c>
        <f>(M173*21)/100</f>
      </c>
      <c t="s">
        <v>27</v>
      </c>
    </row>
    <row r="174" spans="1:5" ht="25.5">
      <c r="A174" s="35" t="s">
        <v>58</v>
      </c>
      <c r="E174" s="39" t="s">
        <v>528</v>
      </c>
    </row>
    <row r="175" spans="1:5" ht="12.75">
      <c r="A175" s="35" t="s">
        <v>59</v>
      </c>
      <c r="E175" s="40" t="s">
        <v>5</v>
      </c>
    </row>
    <row r="176" spans="1:5" ht="165.75">
      <c r="A176" t="s">
        <v>60</v>
      </c>
      <c r="E176" s="39" t="s">
        <v>524</v>
      </c>
    </row>
    <row r="177" spans="1:13" ht="12.75">
      <c r="A177" t="s">
        <v>46</v>
      </c>
      <c r="C177" s="31" t="s">
        <v>2046</v>
      </c>
      <c r="E177" s="33" t="s">
        <v>2047</v>
      </c>
      <c r="J177" s="32">
        <f>0+J178+J187+J240+J269</f>
      </c>
      <c s="32">
        <f>0+K178+K187+K240+K269</f>
      </c>
      <c s="32">
        <f>0+L178+L187+L240+L269</f>
      </c>
      <c s="32">
        <f>0+M178+M187+M240+M269</f>
      </c>
    </row>
    <row r="178" spans="1:13" ht="12.75">
      <c r="A178" t="s">
        <v>49</v>
      </c>
      <c r="C178" s="31" t="s">
        <v>53</v>
      </c>
      <c r="E178" s="33" t="s">
        <v>412</v>
      </c>
      <c r="J178" s="32">
        <f>0</f>
      </c>
      <c s="32">
        <f>0</f>
      </c>
      <c s="32">
        <f>0+L179+L183</f>
      </c>
      <c s="32">
        <f>0+M179+M183</f>
      </c>
    </row>
    <row r="179" spans="1:16" ht="12.75">
      <c r="A179" t="s">
        <v>52</v>
      </c>
      <c s="34" t="s">
        <v>53</v>
      </c>
      <c s="34" t="s">
        <v>827</v>
      </c>
      <c s="35" t="s">
        <v>5</v>
      </c>
      <c s="6" t="s">
        <v>828</v>
      </c>
      <c s="36" t="s">
        <v>56</v>
      </c>
      <c s="37">
        <v>16.2</v>
      </c>
      <c s="36">
        <v>0</v>
      </c>
      <c s="36">
        <f>ROUND(G179*H179,6)</f>
      </c>
      <c r="L179" s="38">
        <v>0</v>
      </c>
      <c s="32">
        <f>ROUND(ROUND(L179,2)*ROUND(G179,3),2)</f>
      </c>
      <c s="36" t="s">
        <v>57</v>
      </c>
      <c>
        <f>(M179*21)/100</f>
      </c>
      <c t="s">
        <v>27</v>
      </c>
    </row>
    <row r="180" spans="1:5" ht="12.75">
      <c r="A180" s="35" t="s">
        <v>58</v>
      </c>
      <c r="E180" s="39" t="s">
        <v>5</v>
      </c>
    </row>
    <row r="181" spans="1:5" ht="25.5">
      <c r="A181" s="35" t="s">
        <v>59</v>
      </c>
      <c r="E181" s="40" t="s">
        <v>2048</v>
      </c>
    </row>
    <row r="182" spans="1:5" ht="344.25">
      <c r="A182" t="s">
        <v>60</v>
      </c>
      <c r="E182" s="39" t="s">
        <v>61</v>
      </c>
    </row>
    <row r="183" spans="1:16" ht="12.75">
      <c r="A183" t="s">
        <v>52</v>
      </c>
      <c s="34" t="s">
        <v>27</v>
      </c>
      <c s="34" t="s">
        <v>2049</v>
      </c>
      <c s="35" t="s">
        <v>5</v>
      </c>
      <c s="6" t="s">
        <v>2050</v>
      </c>
      <c s="36" t="s">
        <v>73</v>
      </c>
      <c s="37">
        <v>100</v>
      </c>
      <c s="36">
        <v>0</v>
      </c>
      <c s="36">
        <f>ROUND(G183*H183,6)</f>
      </c>
      <c r="L183" s="38">
        <v>0</v>
      </c>
      <c s="32">
        <f>ROUND(ROUND(L183,2)*ROUND(G183,3),2)</f>
      </c>
      <c s="36" t="s">
        <v>57</v>
      </c>
      <c>
        <f>(M183*21)/100</f>
      </c>
      <c t="s">
        <v>27</v>
      </c>
    </row>
    <row r="184" spans="1:5" ht="12.75">
      <c r="A184" s="35" t="s">
        <v>58</v>
      </c>
      <c r="E184" s="39" t="s">
        <v>5</v>
      </c>
    </row>
    <row r="185" spans="1:5" ht="12.75">
      <c r="A185" s="35" t="s">
        <v>59</v>
      </c>
      <c r="E185" s="40" t="s">
        <v>5</v>
      </c>
    </row>
    <row r="186" spans="1:5" ht="38.25">
      <c r="A186" t="s">
        <v>60</v>
      </c>
      <c r="E186" s="39" t="s">
        <v>2014</v>
      </c>
    </row>
    <row r="187" spans="1:13" ht="12.75">
      <c r="A187" t="s">
        <v>49</v>
      </c>
      <c r="C187" s="31" t="s">
        <v>75</v>
      </c>
      <c r="E187" s="33" t="s">
        <v>76</v>
      </c>
      <c r="J187" s="32">
        <f>0</f>
      </c>
      <c s="32">
        <f>0</f>
      </c>
      <c s="32">
        <f>0+L188+L192+L196+L200+L204+L208+L212+L216+L220+L224+L228+L232+L236</f>
      </c>
      <c s="32">
        <f>0+M188+M192+M196+M200+M204+M208+M212+M216+M220+M224+M228+M232+M236</f>
      </c>
    </row>
    <row r="188" spans="1:16" ht="12.75">
      <c r="A188" t="s">
        <v>52</v>
      </c>
      <c s="34" t="s">
        <v>26</v>
      </c>
      <c s="34" t="s">
        <v>2051</v>
      </c>
      <c s="35" t="s">
        <v>5</v>
      </c>
      <c s="6" t="s">
        <v>2052</v>
      </c>
      <c s="36" t="s">
        <v>80</v>
      </c>
      <c s="37">
        <v>20</v>
      </c>
      <c s="36">
        <v>0</v>
      </c>
      <c s="36">
        <f>ROUND(G188*H188,6)</f>
      </c>
      <c r="L188" s="38">
        <v>0</v>
      </c>
      <c s="32">
        <f>ROUND(ROUND(L188,2)*ROUND(G188,3),2)</f>
      </c>
      <c s="36" t="s">
        <v>1640</v>
      </c>
      <c>
        <f>(M188*21)/100</f>
      </c>
      <c t="s">
        <v>27</v>
      </c>
    </row>
    <row r="189" spans="1:5" ht="12.75">
      <c r="A189" s="35" t="s">
        <v>58</v>
      </c>
      <c r="E189" s="39" t="s">
        <v>5</v>
      </c>
    </row>
    <row r="190" spans="1:5" ht="12.75">
      <c r="A190" s="35" t="s">
        <v>59</v>
      </c>
      <c r="E190" s="40" t="s">
        <v>5</v>
      </c>
    </row>
    <row r="191" spans="1:5" ht="140.25">
      <c r="A191" t="s">
        <v>60</v>
      </c>
      <c r="E191" s="39" t="s">
        <v>2053</v>
      </c>
    </row>
    <row r="192" spans="1:16" ht="12.75">
      <c r="A192" t="s">
        <v>52</v>
      </c>
      <c s="34" t="s">
        <v>70</v>
      </c>
      <c s="34" t="s">
        <v>148</v>
      </c>
      <c s="35" t="s">
        <v>5</v>
      </c>
      <c s="6" t="s">
        <v>149</v>
      </c>
      <c s="36" t="s">
        <v>85</v>
      </c>
      <c s="37">
        <v>20</v>
      </c>
      <c s="36">
        <v>0</v>
      </c>
      <c s="36">
        <f>ROUND(G192*H192,6)</f>
      </c>
      <c r="L192" s="38">
        <v>0</v>
      </c>
      <c s="32">
        <f>ROUND(ROUND(L192,2)*ROUND(G192,3),2)</f>
      </c>
      <c s="36" t="s">
        <v>1640</v>
      </c>
      <c>
        <f>(M192*21)/100</f>
      </c>
      <c t="s">
        <v>27</v>
      </c>
    </row>
    <row r="193" spans="1:5" ht="12.75">
      <c r="A193" s="35" t="s">
        <v>58</v>
      </c>
      <c r="E193" s="39" t="s">
        <v>5</v>
      </c>
    </row>
    <row r="194" spans="1:5" ht="12.75">
      <c r="A194" s="35" t="s">
        <v>59</v>
      </c>
      <c r="E194" s="40" t="s">
        <v>5</v>
      </c>
    </row>
    <row r="195" spans="1:5" ht="102">
      <c r="A195" t="s">
        <v>60</v>
      </c>
      <c r="E195" s="39" t="s">
        <v>2054</v>
      </c>
    </row>
    <row r="196" spans="1:16" ht="25.5">
      <c r="A196" t="s">
        <v>52</v>
      </c>
      <c s="34" t="s">
        <v>110</v>
      </c>
      <c s="34" t="s">
        <v>152</v>
      </c>
      <c s="35" t="s">
        <v>5</v>
      </c>
      <c s="6" t="s">
        <v>153</v>
      </c>
      <c s="36" t="s">
        <v>85</v>
      </c>
      <c s="37">
        <v>3</v>
      </c>
      <c s="36">
        <v>0</v>
      </c>
      <c s="36">
        <f>ROUND(G196*H196,6)</f>
      </c>
      <c r="L196" s="38">
        <v>0</v>
      </c>
      <c s="32">
        <f>ROUND(ROUND(L196,2)*ROUND(G196,3),2)</f>
      </c>
      <c s="36" t="s">
        <v>57</v>
      </c>
      <c>
        <f>(M196*21)/100</f>
      </c>
      <c t="s">
        <v>27</v>
      </c>
    </row>
    <row r="197" spans="1:5" ht="12.75">
      <c r="A197" s="35" t="s">
        <v>58</v>
      </c>
      <c r="E197" s="39" t="s">
        <v>5</v>
      </c>
    </row>
    <row r="198" spans="1:5" ht="12.75">
      <c r="A198" s="35" t="s">
        <v>59</v>
      </c>
      <c r="E198" s="40" t="s">
        <v>5</v>
      </c>
    </row>
    <row r="199" spans="1:5" ht="102">
      <c r="A199" t="s">
        <v>60</v>
      </c>
      <c r="E199" s="39" t="s">
        <v>129</v>
      </c>
    </row>
    <row r="200" spans="1:16" ht="12.75">
      <c r="A200" t="s">
        <v>52</v>
      </c>
      <c s="34" t="s">
        <v>115</v>
      </c>
      <c s="34" t="s">
        <v>2055</v>
      </c>
      <c s="35" t="s">
        <v>5</v>
      </c>
      <c s="6" t="s">
        <v>2056</v>
      </c>
      <c s="36" t="s">
        <v>441</v>
      </c>
      <c s="37">
        <v>1.06</v>
      </c>
      <c s="36">
        <v>0</v>
      </c>
      <c s="36">
        <f>ROUND(G200*H200,6)</f>
      </c>
      <c r="L200" s="38">
        <v>0</v>
      </c>
      <c s="32">
        <f>ROUND(ROUND(L200,2)*ROUND(G200,3),2)</f>
      </c>
      <c s="36" t="s">
        <v>57</v>
      </c>
      <c>
        <f>(M200*21)/100</f>
      </c>
      <c t="s">
        <v>27</v>
      </c>
    </row>
    <row r="201" spans="1:5" ht="12.75">
      <c r="A201" s="35" t="s">
        <v>58</v>
      </c>
      <c r="E201" s="39" t="s">
        <v>5</v>
      </c>
    </row>
    <row r="202" spans="1:5" ht="140.25">
      <c r="A202" s="35" t="s">
        <v>59</v>
      </c>
      <c r="E202" s="40" t="s">
        <v>2057</v>
      </c>
    </row>
    <row r="203" spans="1:5" ht="153">
      <c r="A203" t="s">
        <v>60</v>
      </c>
      <c r="E203" s="39" t="s">
        <v>2058</v>
      </c>
    </row>
    <row r="204" spans="1:16" ht="25.5">
      <c r="A204" t="s">
        <v>52</v>
      </c>
      <c s="34" t="s">
        <v>75</v>
      </c>
      <c s="34" t="s">
        <v>2059</v>
      </c>
      <c s="35" t="s">
        <v>5</v>
      </c>
      <c s="6" t="s">
        <v>2060</v>
      </c>
      <c s="36" t="s">
        <v>441</v>
      </c>
      <c s="37">
        <v>1</v>
      </c>
      <c s="36">
        <v>0</v>
      </c>
      <c s="36">
        <f>ROUND(G204*H204,6)</f>
      </c>
      <c r="L204" s="38">
        <v>0</v>
      </c>
      <c s="32">
        <f>ROUND(ROUND(L204,2)*ROUND(G204,3),2)</f>
      </c>
      <c s="36" t="s">
        <v>57</v>
      </c>
      <c>
        <f>(M204*21)/100</f>
      </c>
      <c t="s">
        <v>27</v>
      </c>
    </row>
    <row r="205" spans="1:5" ht="12.75">
      <c r="A205" s="35" t="s">
        <v>58</v>
      </c>
      <c r="E205" s="39" t="s">
        <v>5</v>
      </c>
    </row>
    <row r="206" spans="1:5" ht="63.75">
      <c r="A206" s="35" t="s">
        <v>59</v>
      </c>
      <c r="E206" s="40" t="s">
        <v>2061</v>
      </c>
    </row>
    <row r="207" spans="1:5" ht="153">
      <c r="A207" t="s">
        <v>60</v>
      </c>
      <c r="E207" s="39" t="s">
        <v>2058</v>
      </c>
    </row>
    <row r="208" spans="1:16" ht="25.5">
      <c r="A208" t="s">
        <v>52</v>
      </c>
      <c s="34" t="s">
        <v>122</v>
      </c>
      <c s="34" t="s">
        <v>2062</v>
      </c>
      <c s="35" t="s">
        <v>5</v>
      </c>
      <c s="6" t="s">
        <v>2063</v>
      </c>
      <c s="36" t="s">
        <v>80</v>
      </c>
      <c s="37">
        <v>360</v>
      </c>
      <c s="36">
        <v>0</v>
      </c>
      <c s="36">
        <f>ROUND(G208*H208,6)</f>
      </c>
      <c r="L208" s="38">
        <v>0</v>
      </c>
      <c s="32">
        <f>ROUND(ROUND(L208,2)*ROUND(G208,3),2)</f>
      </c>
      <c s="36" t="s">
        <v>57</v>
      </c>
      <c>
        <f>(M208*21)/100</f>
      </c>
      <c t="s">
        <v>27</v>
      </c>
    </row>
    <row r="209" spans="1:5" ht="12.75">
      <c r="A209" s="35" t="s">
        <v>58</v>
      </c>
      <c r="E209" s="39" t="s">
        <v>5</v>
      </c>
    </row>
    <row r="210" spans="1:5" ht="12.75">
      <c r="A210" s="35" t="s">
        <v>59</v>
      </c>
      <c r="E210" s="40" t="s">
        <v>5</v>
      </c>
    </row>
    <row r="211" spans="1:5" ht="114.75">
      <c r="A211" t="s">
        <v>60</v>
      </c>
      <c r="E211" s="39" t="s">
        <v>2064</v>
      </c>
    </row>
    <row r="212" spans="1:16" ht="12.75">
      <c r="A212" t="s">
        <v>52</v>
      </c>
      <c s="34" t="s">
        <v>126</v>
      </c>
      <c s="34" t="s">
        <v>2065</v>
      </c>
      <c s="35" t="s">
        <v>5</v>
      </c>
      <c s="6" t="s">
        <v>2066</v>
      </c>
      <c s="36" t="s">
        <v>85</v>
      </c>
      <c s="37">
        <v>1</v>
      </c>
      <c s="36">
        <v>0</v>
      </c>
      <c s="36">
        <f>ROUND(G212*H212,6)</f>
      </c>
      <c r="L212" s="38">
        <v>0</v>
      </c>
      <c s="32">
        <f>ROUND(ROUND(L212,2)*ROUND(G212,3),2)</f>
      </c>
      <c s="36" t="s">
        <v>57</v>
      </c>
      <c>
        <f>(M212*21)/100</f>
      </c>
      <c t="s">
        <v>27</v>
      </c>
    </row>
    <row r="213" spans="1:5" ht="12.75">
      <c r="A213" s="35" t="s">
        <v>58</v>
      </c>
      <c r="E213" s="39" t="s">
        <v>5</v>
      </c>
    </row>
    <row r="214" spans="1:5" ht="12.75">
      <c r="A214" s="35" t="s">
        <v>59</v>
      </c>
      <c r="E214" s="40" t="s">
        <v>5</v>
      </c>
    </row>
    <row r="215" spans="1:5" ht="178.5">
      <c r="A215" t="s">
        <v>60</v>
      </c>
      <c r="E215" s="39" t="s">
        <v>2067</v>
      </c>
    </row>
    <row r="216" spans="1:16" ht="12.75">
      <c r="A216" t="s">
        <v>52</v>
      </c>
      <c s="34" t="s">
        <v>130</v>
      </c>
      <c s="34" t="s">
        <v>2068</v>
      </c>
      <c s="35" t="s">
        <v>5</v>
      </c>
      <c s="6" t="s">
        <v>2069</v>
      </c>
      <c s="36" t="s">
        <v>85</v>
      </c>
      <c s="37">
        <v>1</v>
      </c>
      <c s="36">
        <v>0</v>
      </c>
      <c s="36">
        <f>ROUND(G216*H216,6)</f>
      </c>
      <c r="L216" s="38">
        <v>0</v>
      </c>
      <c s="32">
        <f>ROUND(ROUND(L216,2)*ROUND(G216,3),2)</f>
      </c>
      <c s="36" t="s">
        <v>57</v>
      </c>
      <c>
        <f>(M216*21)/100</f>
      </c>
      <c t="s">
        <v>27</v>
      </c>
    </row>
    <row r="217" spans="1:5" ht="12.75">
      <c r="A217" s="35" t="s">
        <v>58</v>
      </c>
      <c r="E217" s="39" t="s">
        <v>5</v>
      </c>
    </row>
    <row r="218" spans="1:5" ht="12.75">
      <c r="A218" s="35" t="s">
        <v>59</v>
      </c>
      <c r="E218" s="40" t="s">
        <v>5</v>
      </c>
    </row>
    <row r="219" spans="1:5" ht="127.5">
      <c r="A219" t="s">
        <v>60</v>
      </c>
      <c r="E219" s="39" t="s">
        <v>2070</v>
      </c>
    </row>
    <row r="220" spans="1:16" ht="12.75">
      <c r="A220" t="s">
        <v>52</v>
      </c>
      <c s="34" t="s">
        <v>134</v>
      </c>
      <c s="34" t="s">
        <v>2071</v>
      </c>
      <c s="35" t="s">
        <v>5</v>
      </c>
      <c s="6" t="s">
        <v>2072</v>
      </c>
      <c s="36" t="s">
        <v>85</v>
      </c>
      <c s="37">
        <v>1</v>
      </c>
      <c s="36">
        <v>0</v>
      </c>
      <c s="36">
        <f>ROUND(G220*H220,6)</f>
      </c>
      <c r="L220" s="38">
        <v>0</v>
      </c>
      <c s="32">
        <f>ROUND(ROUND(L220,2)*ROUND(G220,3),2)</f>
      </c>
      <c s="36" t="s">
        <v>57</v>
      </c>
      <c>
        <f>(M220*21)/100</f>
      </c>
      <c t="s">
        <v>27</v>
      </c>
    </row>
    <row r="221" spans="1:5" ht="12.75">
      <c r="A221" s="35" t="s">
        <v>58</v>
      </c>
      <c r="E221" s="39" t="s">
        <v>5</v>
      </c>
    </row>
    <row r="222" spans="1:5" ht="12.75">
      <c r="A222" s="35" t="s">
        <v>59</v>
      </c>
      <c r="E222" s="40" t="s">
        <v>5</v>
      </c>
    </row>
    <row r="223" spans="1:5" ht="165.75">
      <c r="A223" t="s">
        <v>60</v>
      </c>
      <c r="E223" s="39" t="s">
        <v>2073</v>
      </c>
    </row>
    <row r="224" spans="1:16" ht="12.75">
      <c r="A224" t="s">
        <v>52</v>
      </c>
      <c s="34" t="s">
        <v>138</v>
      </c>
      <c s="34" t="s">
        <v>474</v>
      </c>
      <c s="35" t="s">
        <v>5</v>
      </c>
      <c s="6" t="s">
        <v>475</v>
      </c>
      <c s="36" t="s">
        <v>85</v>
      </c>
      <c s="37">
        <v>6</v>
      </c>
      <c s="36">
        <v>0</v>
      </c>
      <c s="36">
        <f>ROUND(G224*H224,6)</f>
      </c>
      <c r="L224" s="38">
        <v>0</v>
      </c>
      <c s="32">
        <f>ROUND(ROUND(L224,2)*ROUND(G224,3),2)</f>
      </c>
      <c s="36" t="s">
        <v>57</v>
      </c>
      <c>
        <f>(M224*21)/100</f>
      </c>
      <c t="s">
        <v>27</v>
      </c>
    </row>
    <row r="225" spans="1:5" ht="12.75">
      <c r="A225" s="35" t="s">
        <v>58</v>
      </c>
      <c r="E225" s="39" t="s">
        <v>5</v>
      </c>
    </row>
    <row r="226" spans="1:5" ht="12.75">
      <c r="A226" s="35" t="s">
        <v>59</v>
      </c>
      <c r="E226" s="40" t="s">
        <v>5</v>
      </c>
    </row>
    <row r="227" spans="1:5" ht="140.25">
      <c r="A227" t="s">
        <v>60</v>
      </c>
      <c r="E227" s="39" t="s">
        <v>2074</v>
      </c>
    </row>
    <row r="228" spans="1:16" ht="12.75">
      <c r="A228" t="s">
        <v>52</v>
      </c>
      <c s="34" t="s">
        <v>143</v>
      </c>
      <c s="34" t="s">
        <v>807</v>
      </c>
      <c s="35" t="s">
        <v>5</v>
      </c>
      <c s="6" t="s">
        <v>808</v>
      </c>
      <c s="36" t="s">
        <v>85</v>
      </c>
      <c s="37">
        <v>2</v>
      </c>
      <c s="36">
        <v>0</v>
      </c>
      <c s="36">
        <f>ROUND(G228*H228,6)</f>
      </c>
      <c r="L228" s="38">
        <v>0</v>
      </c>
      <c s="32">
        <f>ROUND(ROUND(L228,2)*ROUND(G228,3),2)</f>
      </c>
      <c s="36" t="s">
        <v>57</v>
      </c>
      <c>
        <f>(M228*21)/100</f>
      </c>
      <c t="s">
        <v>27</v>
      </c>
    </row>
    <row r="229" spans="1:5" ht="12.75">
      <c r="A229" s="35" t="s">
        <v>58</v>
      </c>
      <c r="E229" s="39" t="s">
        <v>5</v>
      </c>
    </row>
    <row r="230" spans="1:5" ht="12.75">
      <c r="A230" s="35" t="s">
        <v>59</v>
      </c>
      <c r="E230" s="40" t="s">
        <v>5</v>
      </c>
    </row>
    <row r="231" spans="1:5" ht="165.75">
      <c r="A231" t="s">
        <v>60</v>
      </c>
      <c r="E231" s="39" t="s">
        <v>2075</v>
      </c>
    </row>
    <row r="232" spans="1:16" ht="12.75">
      <c r="A232" t="s">
        <v>52</v>
      </c>
      <c s="34" t="s">
        <v>147</v>
      </c>
      <c s="34" t="s">
        <v>810</v>
      </c>
      <c s="35" t="s">
        <v>5</v>
      </c>
      <c s="6" t="s">
        <v>811</v>
      </c>
      <c s="36" t="s">
        <v>85</v>
      </c>
      <c s="37">
        <v>2</v>
      </c>
      <c s="36">
        <v>0</v>
      </c>
      <c s="36">
        <f>ROUND(G232*H232,6)</f>
      </c>
      <c r="L232" s="38">
        <v>0</v>
      </c>
      <c s="32">
        <f>ROUND(ROUND(L232,2)*ROUND(G232,3),2)</f>
      </c>
      <c s="36" t="s">
        <v>57</v>
      </c>
      <c>
        <f>(M232*21)/100</f>
      </c>
      <c t="s">
        <v>27</v>
      </c>
    </row>
    <row r="233" spans="1:5" ht="12.75">
      <c r="A233" s="35" t="s">
        <v>58</v>
      </c>
      <c r="E233" s="39" t="s">
        <v>5</v>
      </c>
    </row>
    <row r="234" spans="1:5" ht="12.75">
      <c r="A234" s="35" t="s">
        <v>59</v>
      </c>
      <c r="E234" s="40" t="s">
        <v>5</v>
      </c>
    </row>
    <row r="235" spans="1:5" ht="127.5">
      <c r="A235" t="s">
        <v>60</v>
      </c>
      <c r="E235" s="39" t="s">
        <v>2070</v>
      </c>
    </row>
    <row r="236" spans="1:16" ht="25.5">
      <c r="A236" t="s">
        <v>52</v>
      </c>
      <c s="34" t="s">
        <v>151</v>
      </c>
      <c s="34" t="s">
        <v>2076</v>
      </c>
      <c s="35" t="s">
        <v>5</v>
      </c>
      <c s="6" t="s">
        <v>2077</v>
      </c>
      <c s="36" t="s">
        <v>2078</v>
      </c>
      <c s="37">
        <v>18</v>
      </c>
      <c s="36">
        <v>0</v>
      </c>
      <c s="36">
        <f>ROUND(G236*H236,6)</f>
      </c>
      <c r="L236" s="38">
        <v>0</v>
      </c>
      <c s="32">
        <f>ROUND(ROUND(L236,2)*ROUND(G236,3),2)</f>
      </c>
      <c s="36" t="s">
        <v>57</v>
      </c>
      <c>
        <f>(M236*21)/100</f>
      </c>
      <c t="s">
        <v>27</v>
      </c>
    </row>
    <row r="237" spans="1:5" ht="12.75">
      <c r="A237" s="35" t="s">
        <v>58</v>
      </c>
      <c r="E237" s="39" t="s">
        <v>5</v>
      </c>
    </row>
    <row r="238" spans="1:5" ht="12.75">
      <c r="A238" s="35" t="s">
        <v>59</v>
      </c>
      <c r="E238" s="40" t="s">
        <v>5</v>
      </c>
    </row>
    <row r="239" spans="1:5" ht="127.5">
      <c r="A239" t="s">
        <v>60</v>
      </c>
      <c r="E239" s="39" t="s">
        <v>2079</v>
      </c>
    </row>
    <row r="240" spans="1:13" ht="12.75">
      <c r="A240" t="s">
        <v>49</v>
      </c>
      <c r="C240" s="31" t="s">
        <v>367</v>
      </c>
      <c r="E240" s="33" t="s">
        <v>592</v>
      </c>
      <c r="J240" s="32">
        <f>0</f>
      </c>
      <c s="32">
        <f>0</f>
      </c>
      <c s="32">
        <f>0+L241+L245+L249+L253+L257+L261+L265</f>
      </c>
      <c s="32">
        <f>0+M241+M245+M249+M253+M257+M261+M265</f>
      </c>
    </row>
    <row r="241" spans="1:16" ht="38.25">
      <c r="A241" t="s">
        <v>52</v>
      </c>
      <c s="34" t="s">
        <v>82</v>
      </c>
      <c s="34" t="s">
        <v>593</v>
      </c>
      <c s="35" t="s">
        <v>594</v>
      </c>
      <c s="6" t="s">
        <v>595</v>
      </c>
      <c s="36" t="s">
        <v>373</v>
      </c>
      <c s="37">
        <v>2</v>
      </c>
      <c s="36">
        <v>0</v>
      </c>
      <c s="36">
        <f>ROUND(G241*H241,6)</f>
      </c>
      <c r="L241" s="38">
        <v>0</v>
      </c>
      <c s="32">
        <f>ROUND(ROUND(L241,2)*ROUND(G241,3),2)</f>
      </c>
      <c s="36" t="s">
        <v>350</v>
      </c>
      <c>
        <f>(M241*21)/100</f>
      </c>
      <c t="s">
        <v>27</v>
      </c>
    </row>
    <row r="242" spans="1:5" ht="12.75">
      <c r="A242" s="35" t="s">
        <v>58</v>
      </c>
      <c r="E242" s="39" t="s">
        <v>374</v>
      </c>
    </row>
    <row r="243" spans="1:5" ht="12.75">
      <c r="A243" s="35" t="s">
        <v>59</v>
      </c>
      <c r="E243" s="40" t="s">
        <v>5</v>
      </c>
    </row>
    <row r="244" spans="1:5" ht="165.75">
      <c r="A244" t="s">
        <v>60</v>
      </c>
      <c r="E244" s="39" t="s">
        <v>375</v>
      </c>
    </row>
    <row r="245" spans="1:16" ht="25.5">
      <c r="A245" t="s">
        <v>52</v>
      </c>
      <c s="34" t="s">
        <v>87</v>
      </c>
      <c s="34" t="s">
        <v>596</v>
      </c>
      <c s="35" t="s">
        <v>597</v>
      </c>
      <c s="6" t="s">
        <v>598</v>
      </c>
      <c s="36" t="s">
        <v>373</v>
      </c>
      <c s="37">
        <v>0.5</v>
      </c>
      <c s="36">
        <v>0</v>
      </c>
      <c s="36">
        <f>ROUND(G245*H245,6)</f>
      </c>
      <c r="L245" s="38">
        <v>0</v>
      </c>
      <c s="32">
        <f>ROUND(ROUND(L245,2)*ROUND(G245,3),2)</f>
      </c>
      <c s="36" t="s">
        <v>350</v>
      </c>
      <c>
        <f>(M245*21)/100</f>
      </c>
      <c t="s">
        <v>27</v>
      </c>
    </row>
    <row r="246" spans="1:5" ht="12.75">
      <c r="A246" s="35" t="s">
        <v>58</v>
      </c>
      <c r="E246" s="39" t="s">
        <v>374</v>
      </c>
    </row>
    <row r="247" spans="1:5" ht="12.75">
      <c r="A247" s="35" t="s">
        <v>59</v>
      </c>
      <c r="E247" s="40" t="s">
        <v>5</v>
      </c>
    </row>
    <row r="248" spans="1:5" ht="165.75">
      <c r="A248" t="s">
        <v>60</v>
      </c>
      <c r="E248" s="39" t="s">
        <v>375</v>
      </c>
    </row>
    <row r="249" spans="1:16" ht="38.25">
      <c r="A249" t="s">
        <v>52</v>
      </c>
      <c s="34" t="s">
        <v>91</v>
      </c>
      <c s="34" t="s">
        <v>525</v>
      </c>
      <c s="35" t="s">
        <v>526</v>
      </c>
      <c s="6" t="s">
        <v>527</v>
      </c>
      <c s="36" t="s">
        <v>373</v>
      </c>
      <c s="37">
        <v>0.1</v>
      </c>
      <c s="36">
        <v>0</v>
      </c>
      <c s="36">
        <f>ROUND(G249*H249,6)</f>
      </c>
      <c r="L249" s="38">
        <v>0</v>
      </c>
      <c s="32">
        <f>ROUND(ROUND(L249,2)*ROUND(G249,3),2)</f>
      </c>
      <c s="36" t="s">
        <v>350</v>
      </c>
      <c>
        <f>(M249*21)/100</f>
      </c>
      <c t="s">
        <v>27</v>
      </c>
    </row>
    <row r="250" spans="1:5" ht="25.5">
      <c r="A250" s="35" t="s">
        <v>58</v>
      </c>
      <c r="E250" s="39" t="s">
        <v>2080</v>
      </c>
    </row>
    <row r="251" spans="1:5" ht="12.75">
      <c r="A251" s="35" t="s">
        <v>59</v>
      </c>
      <c r="E251" s="40" t="s">
        <v>5</v>
      </c>
    </row>
    <row r="252" spans="1:5" ht="165.75">
      <c r="A252" t="s">
        <v>60</v>
      </c>
      <c r="E252" s="39" t="s">
        <v>375</v>
      </c>
    </row>
    <row r="253" spans="1:16" ht="38.25">
      <c r="A253" t="s">
        <v>52</v>
      </c>
      <c s="34" t="s">
        <v>96</v>
      </c>
      <c s="34" t="s">
        <v>599</v>
      </c>
      <c s="35" t="s">
        <v>600</v>
      </c>
      <c s="6" t="s">
        <v>601</v>
      </c>
      <c s="36" t="s">
        <v>373</v>
      </c>
      <c s="37">
        <v>0.05</v>
      </c>
      <c s="36">
        <v>0</v>
      </c>
      <c s="36">
        <f>ROUND(G253*H253,6)</f>
      </c>
      <c r="L253" s="38">
        <v>0</v>
      </c>
      <c s="32">
        <f>ROUND(ROUND(L253,2)*ROUND(G253,3),2)</f>
      </c>
      <c s="36" t="s">
        <v>350</v>
      </c>
      <c>
        <f>(M253*21)/100</f>
      </c>
      <c t="s">
        <v>27</v>
      </c>
    </row>
    <row r="254" spans="1:5" ht="25.5">
      <c r="A254" s="35" t="s">
        <v>58</v>
      </c>
      <c r="E254" s="39" t="s">
        <v>388</v>
      </c>
    </row>
    <row r="255" spans="1:5" ht="12.75">
      <c r="A255" s="35" t="s">
        <v>59</v>
      </c>
      <c r="E255" s="40" t="s">
        <v>5</v>
      </c>
    </row>
    <row r="256" spans="1:5" ht="165.75">
      <c r="A256" t="s">
        <v>60</v>
      </c>
      <c r="E256" s="39" t="s">
        <v>375</v>
      </c>
    </row>
    <row r="257" spans="1:16" ht="25.5">
      <c r="A257" t="s">
        <v>52</v>
      </c>
      <c s="34" t="s">
        <v>181</v>
      </c>
      <c s="34" t="s">
        <v>389</v>
      </c>
      <c s="35" t="s">
        <v>390</v>
      </c>
      <c s="6" t="s">
        <v>391</v>
      </c>
      <c s="36" t="s">
        <v>373</v>
      </c>
      <c s="37">
        <v>0.05</v>
      </c>
      <c s="36">
        <v>0</v>
      </c>
      <c s="36">
        <f>ROUND(G257*H257,6)</f>
      </c>
      <c r="L257" s="38">
        <v>0</v>
      </c>
      <c s="32">
        <f>ROUND(ROUND(L257,2)*ROUND(G257,3),2)</f>
      </c>
      <c s="36" t="s">
        <v>350</v>
      </c>
      <c>
        <f>(M257*21)/100</f>
      </c>
      <c t="s">
        <v>27</v>
      </c>
    </row>
    <row r="258" spans="1:5" ht="12.75">
      <c r="A258" s="35" t="s">
        <v>58</v>
      </c>
      <c r="E258" s="39" t="s">
        <v>374</v>
      </c>
    </row>
    <row r="259" spans="1:5" ht="12.75">
      <c r="A259" s="35" t="s">
        <v>59</v>
      </c>
      <c r="E259" s="40" t="s">
        <v>5</v>
      </c>
    </row>
    <row r="260" spans="1:5" ht="165.75">
      <c r="A260" t="s">
        <v>60</v>
      </c>
      <c r="E260" s="39" t="s">
        <v>375</v>
      </c>
    </row>
    <row r="261" spans="1:16" ht="25.5">
      <c r="A261" t="s">
        <v>52</v>
      </c>
      <c s="34" t="s">
        <v>186</v>
      </c>
      <c s="34" t="s">
        <v>393</v>
      </c>
      <c s="35" t="s">
        <v>394</v>
      </c>
      <c s="6" t="s">
        <v>395</v>
      </c>
      <c s="36" t="s">
        <v>373</v>
      </c>
      <c s="37">
        <v>0.05</v>
      </c>
      <c s="36">
        <v>0</v>
      </c>
      <c s="36">
        <f>ROUND(G261*H261,6)</f>
      </c>
      <c r="L261" s="38">
        <v>0</v>
      </c>
      <c s="32">
        <f>ROUND(ROUND(L261,2)*ROUND(G261,3),2)</f>
      </c>
      <c s="36" t="s">
        <v>350</v>
      </c>
      <c>
        <f>(M261*21)/100</f>
      </c>
      <c t="s">
        <v>27</v>
      </c>
    </row>
    <row r="262" spans="1:5" ht="12.75">
      <c r="A262" s="35" t="s">
        <v>58</v>
      </c>
      <c r="E262" s="39" t="s">
        <v>374</v>
      </c>
    </row>
    <row r="263" spans="1:5" ht="12.75">
      <c r="A263" s="35" t="s">
        <v>59</v>
      </c>
      <c r="E263" s="40" t="s">
        <v>5</v>
      </c>
    </row>
    <row r="264" spans="1:5" ht="165.75">
      <c r="A264" t="s">
        <v>60</v>
      </c>
      <c r="E264" s="39" t="s">
        <v>375</v>
      </c>
    </row>
    <row r="265" spans="1:16" ht="25.5">
      <c r="A265" t="s">
        <v>52</v>
      </c>
      <c s="34" t="s">
        <v>189</v>
      </c>
      <c s="34" t="s">
        <v>397</v>
      </c>
      <c s="35" t="s">
        <v>398</v>
      </c>
      <c s="6" t="s">
        <v>399</v>
      </c>
      <c s="36" t="s">
        <v>373</v>
      </c>
      <c s="37">
        <v>0.05</v>
      </c>
      <c s="36">
        <v>0</v>
      </c>
      <c s="36">
        <f>ROUND(G265*H265,6)</f>
      </c>
      <c r="L265" s="38">
        <v>0</v>
      </c>
      <c s="32">
        <f>ROUND(ROUND(L265,2)*ROUND(G265,3),2)</f>
      </c>
      <c s="36" t="s">
        <v>350</v>
      </c>
      <c>
        <f>(M265*21)/100</f>
      </c>
      <c t="s">
        <v>27</v>
      </c>
    </row>
    <row r="266" spans="1:5" ht="12.75">
      <c r="A266" s="35" t="s">
        <v>58</v>
      </c>
      <c r="E266" s="39" t="s">
        <v>374</v>
      </c>
    </row>
    <row r="267" spans="1:5" ht="12.75">
      <c r="A267" s="35" t="s">
        <v>59</v>
      </c>
      <c r="E267" s="40" t="s">
        <v>5</v>
      </c>
    </row>
    <row r="268" spans="1:5" ht="165.75">
      <c r="A268" t="s">
        <v>60</v>
      </c>
      <c r="E268" s="39" t="s">
        <v>375</v>
      </c>
    </row>
    <row r="269" spans="1:13" ht="12.75">
      <c r="A269" t="s">
        <v>49</v>
      </c>
      <c r="C269" s="31" t="s">
        <v>2081</v>
      </c>
      <c r="E269" s="33" t="s">
        <v>2082</v>
      </c>
      <c r="J269" s="32">
        <f>0</f>
      </c>
      <c s="32">
        <f>0</f>
      </c>
      <c s="32">
        <f>0+L270+L274</f>
      </c>
      <c s="32">
        <f>0+M270+M274</f>
      </c>
    </row>
    <row r="270" spans="1:16" ht="12.75">
      <c r="A270" t="s">
        <v>52</v>
      </c>
      <c s="34" t="s">
        <v>155</v>
      </c>
      <c s="34" t="s">
        <v>2081</v>
      </c>
      <c s="35" t="s">
        <v>5</v>
      </c>
      <c s="6" t="s">
        <v>2083</v>
      </c>
      <c s="36" t="s">
        <v>1392</v>
      </c>
      <c s="37">
        <v>0.5</v>
      </c>
      <c s="36">
        <v>0</v>
      </c>
      <c s="36">
        <f>ROUND(G270*H270,6)</f>
      </c>
      <c r="L270" s="38">
        <v>0</v>
      </c>
      <c s="32">
        <f>ROUND(ROUND(L270,2)*ROUND(G270,3),2)</f>
      </c>
      <c s="36" t="s">
        <v>57</v>
      </c>
      <c>
        <f>(M270*21)/100</f>
      </c>
      <c t="s">
        <v>27</v>
      </c>
    </row>
    <row r="271" spans="1:5" ht="12.75">
      <c r="A271" s="35" t="s">
        <v>58</v>
      </c>
      <c r="E271" s="39" t="s">
        <v>5</v>
      </c>
    </row>
    <row r="272" spans="1:5" ht="12.75">
      <c r="A272" s="35" t="s">
        <v>59</v>
      </c>
      <c r="E272" s="40" t="s">
        <v>5</v>
      </c>
    </row>
    <row r="273" spans="1:5" ht="12.75">
      <c r="A273" t="s">
        <v>60</v>
      </c>
      <c r="E273" s="39" t="s">
        <v>5</v>
      </c>
    </row>
    <row r="274" spans="1:16" ht="12.75">
      <c r="A274" t="s">
        <v>52</v>
      </c>
      <c s="34" t="s">
        <v>77</v>
      </c>
      <c s="34" t="s">
        <v>2081</v>
      </c>
      <c s="35" t="s">
        <v>53</v>
      </c>
      <c s="6" t="s">
        <v>2084</v>
      </c>
      <c s="36" t="s">
        <v>80</v>
      </c>
      <c s="37">
        <v>300</v>
      </c>
      <c s="36">
        <v>0</v>
      </c>
      <c s="36">
        <f>ROUND(G274*H274,6)</f>
      </c>
      <c r="L274" s="38">
        <v>0</v>
      </c>
      <c s="32">
        <f>ROUND(ROUND(L274,2)*ROUND(G274,3),2)</f>
      </c>
      <c s="36" t="s">
        <v>57</v>
      </c>
      <c>
        <f>(M274*21)/100</f>
      </c>
      <c t="s">
        <v>27</v>
      </c>
    </row>
    <row r="275" spans="1:5" ht="12.75">
      <c r="A275" s="35" t="s">
        <v>58</v>
      </c>
      <c r="E275" s="39" t="s">
        <v>5</v>
      </c>
    </row>
    <row r="276" spans="1:5" ht="12.75">
      <c r="A276" s="35" t="s">
        <v>59</v>
      </c>
      <c r="E276" s="40" t="s">
        <v>2085</v>
      </c>
    </row>
    <row r="277" spans="1:5" ht="191.25">
      <c r="A277" t="s">
        <v>60</v>
      </c>
      <c r="E277" s="39" t="s">
        <v>2086</v>
      </c>
    </row>
    <row r="278" spans="1:13" ht="12.75">
      <c r="A278" t="s">
        <v>46</v>
      </c>
      <c r="C278" s="31" t="s">
        <v>2087</v>
      </c>
      <c r="E278" s="33" t="s">
        <v>2088</v>
      </c>
      <c r="J278" s="32">
        <f>0+J279+J284</f>
      </c>
      <c s="32">
        <f>0+K279+K284</f>
      </c>
      <c s="32">
        <f>0+L279+L284</f>
      </c>
      <c s="32">
        <f>0+M279+M284</f>
      </c>
    </row>
    <row r="279" spans="1:13" ht="12.75">
      <c r="A279" t="s">
        <v>49</v>
      </c>
      <c r="C279" s="31" t="s">
        <v>53</v>
      </c>
      <c r="E279" s="33" t="s">
        <v>412</v>
      </c>
      <c r="J279" s="32">
        <f>0</f>
      </c>
      <c s="32">
        <f>0</f>
      </c>
      <c s="32">
        <f>0+L280</f>
      </c>
      <c s="32">
        <f>0+M280</f>
      </c>
    </row>
    <row r="280" spans="1:16" ht="12.75">
      <c r="A280" t="s">
        <v>52</v>
      </c>
      <c s="34" t="s">
        <v>53</v>
      </c>
      <c s="34" t="s">
        <v>2049</v>
      </c>
      <c s="35" t="s">
        <v>5</v>
      </c>
      <c s="6" t="s">
        <v>2050</v>
      </c>
      <c s="36" t="s">
        <v>73</v>
      </c>
      <c s="37">
        <v>100</v>
      </c>
      <c s="36">
        <v>0</v>
      </c>
      <c s="36">
        <f>ROUND(G280*H280,6)</f>
      </c>
      <c r="L280" s="38">
        <v>0</v>
      </c>
      <c s="32">
        <f>ROUND(ROUND(L280,2)*ROUND(G280,3),2)</f>
      </c>
      <c s="36" t="s">
        <v>57</v>
      </c>
      <c>
        <f>(M280*21)/100</f>
      </c>
      <c t="s">
        <v>27</v>
      </c>
    </row>
    <row r="281" spans="1:5" ht="12.75">
      <c r="A281" s="35" t="s">
        <v>58</v>
      </c>
      <c r="E281" s="39" t="s">
        <v>5</v>
      </c>
    </row>
    <row r="282" spans="1:5" ht="12.75">
      <c r="A282" s="35" t="s">
        <v>59</v>
      </c>
      <c r="E282" s="40" t="s">
        <v>5</v>
      </c>
    </row>
    <row r="283" spans="1:5" ht="38.25">
      <c r="A283" t="s">
        <v>60</v>
      </c>
      <c r="E283" s="39" t="s">
        <v>2014</v>
      </c>
    </row>
    <row r="284" spans="1:13" ht="12.75">
      <c r="A284" t="s">
        <v>49</v>
      </c>
      <c r="C284" s="31" t="s">
        <v>75</v>
      </c>
      <c r="E284" s="33" t="s">
        <v>76</v>
      </c>
      <c r="J284" s="32">
        <f>0</f>
      </c>
      <c s="32">
        <f>0</f>
      </c>
      <c s="32">
        <f>0+L285+L289</f>
      </c>
      <c s="32">
        <f>0+M285+M289</f>
      </c>
    </row>
    <row r="285" spans="1:16" ht="12.75">
      <c r="A285" t="s">
        <v>52</v>
      </c>
      <c s="34" t="s">
        <v>27</v>
      </c>
      <c s="34" t="s">
        <v>2051</v>
      </c>
      <c s="35" t="s">
        <v>5</v>
      </c>
      <c s="6" t="s">
        <v>2052</v>
      </c>
      <c s="36" t="s">
        <v>80</v>
      </c>
      <c s="37">
        <v>10</v>
      </c>
      <c s="36">
        <v>0</v>
      </c>
      <c s="36">
        <f>ROUND(G285*H285,6)</f>
      </c>
      <c r="L285" s="38">
        <v>0</v>
      </c>
      <c s="32">
        <f>ROUND(ROUND(L285,2)*ROUND(G285,3),2)</f>
      </c>
      <c s="36" t="s">
        <v>1640</v>
      </c>
      <c>
        <f>(M285*21)/100</f>
      </c>
      <c t="s">
        <v>27</v>
      </c>
    </row>
    <row r="286" spans="1:5" ht="12.75">
      <c r="A286" s="35" t="s">
        <v>58</v>
      </c>
      <c r="E286" s="39" t="s">
        <v>5</v>
      </c>
    </row>
    <row r="287" spans="1:5" ht="12.75">
      <c r="A287" s="35" t="s">
        <v>59</v>
      </c>
      <c r="E287" s="40" t="s">
        <v>5</v>
      </c>
    </row>
    <row r="288" spans="1:5" ht="140.25">
      <c r="A288" t="s">
        <v>60</v>
      </c>
      <c r="E288" s="39" t="s">
        <v>2053</v>
      </c>
    </row>
    <row r="289" spans="1:16" ht="12.75">
      <c r="A289" t="s">
        <v>52</v>
      </c>
      <c s="34" t="s">
        <v>26</v>
      </c>
      <c s="34" t="s">
        <v>148</v>
      </c>
      <c s="35" t="s">
        <v>5</v>
      </c>
      <c s="6" t="s">
        <v>149</v>
      </c>
      <c s="36" t="s">
        <v>85</v>
      </c>
      <c s="37">
        <v>10</v>
      </c>
      <c s="36">
        <v>0</v>
      </c>
      <c s="36">
        <f>ROUND(G289*H289,6)</f>
      </c>
      <c r="L289" s="38">
        <v>0</v>
      </c>
      <c s="32">
        <f>ROUND(ROUND(L289,2)*ROUND(G289,3),2)</f>
      </c>
      <c s="36" t="s">
        <v>1640</v>
      </c>
      <c>
        <f>(M289*21)/100</f>
      </c>
      <c t="s">
        <v>27</v>
      </c>
    </row>
    <row r="290" spans="1:5" ht="12.75">
      <c r="A290" s="35" t="s">
        <v>58</v>
      </c>
      <c r="E290" s="39" t="s">
        <v>5</v>
      </c>
    </row>
    <row r="291" spans="1:5" ht="12.75">
      <c r="A291" s="35" t="s">
        <v>59</v>
      </c>
      <c r="E291" s="40" t="s">
        <v>5</v>
      </c>
    </row>
    <row r="292" spans="1:5" ht="102">
      <c r="A292" t="s">
        <v>60</v>
      </c>
      <c r="E292" s="39" t="s">
        <v>2054</v>
      </c>
    </row>
    <row r="293" spans="1:13" ht="12.75">
      <c r="A293" t="s">
        <v>46</v>
      </c>
      <c r="C293" s="31" t="s">
        <v>2089</v>
      </c>
      <c r="E293" s="33" t="s">
        <v>2090</v>
      </c>
      <c r="J293" s="32">
        <f>0+J294+J303+J356+J373+J378+J411</f>
      </c>
      <c s="32">
        <f>0+K294+K303+K356+K373+K378+K411</f>
      </c>
      <c s="32">
        <f>0+L294+L303+L356+L373+L378+L411</f>
      </c>
      <c s="32">
        <f>0+M294+M303+M356+M373+M378+M411</f>
      </c>
    </row>
    <row r="294" spans="1:13" ht="12.75">
      <c r="A294" t="s">
        <v>49</v>
      </c>
      <c r="C294" s="31" t="s">
        <v>108</v>
      </c>
      <c r="E294" s="33" t="s">
        <v>1278</v>
      </c>
      <c r="J294" s="32">
        <f>0</f>
      </c>
      <c s="32">
        <f>0</f>
      </c>
      <c s="32">
        <f>0+L295+L299</f>
      </c>
      <c s="32">
        <f>0+M295+M299</f>
      </c>
    </row>
    <row r="295" spans="1:16" ht="12.75">
      <c r="A295" t="s">
        <v>52</v>
      </c>
      <c s="34" t="s">
        <v>143</v>
      </c>
      <c s="34" t="s">
        <v>1988</v>
      </c>
      <c s="35" t="s">
        <v>5</v>
      </c>
      <c s="6" t="s">
        <v>1989</v>
      </c>
      <c s="36" t="s">
        <v>80</v>
      </c>
      <c s="37">
        <v>830</v>
      </c>
      <c s="36">
        <v>0</v>
      </c>
      <c s="36">
        <f>ROUND(G295*H295,6)</f>
      </c>
      <c r="L295" s="38">
        <v>0</v>
      </c>
      <c s="32">
        <f>ROUND(ROUND(L295,2)*ROUND(G295,3),2)</f>
      </c>
      <c s="36" t="s">
        <v>350</v>
      </c>
      <c>
        <f>(M295*21)/100</f>
      </c>
      <c t="s">
        <v>27</v>
      </c>
    </row>
    <row r="296" spans="1:5" ht="12.75">
      <c r="A296" s="35" t="s">
        <v>58</v>
      </c>
      <c r="E296" s="39" t="s">
        <v>5</v>
      </c>
    </row>
    <row r="297" spans="1:5" ht="12.75">
      <c r="A297" s="35" t="s">
        <v>59</v>
      </c>
      <c r="E297" s="40" t="s">
        <v>1279</v>
      </c>
    </row>
    <row r="298" spans="1:5" ht="51">
      <c r="A298" t="s">
        <v>60</v>
      </c>
      <c r="E298" s="39" t="s">
        <v>1987</v>
      </c>
    </row>
    <row r="299" spans="1:16" ht="12.75">
      <c r="A299" t="s">
        <v>52</v>
      </c>
      <c s="34" t="s">
        <v>147</v>
      </c>
      <c s="34" t="s">
        <v>1991</v>
      </c>
      <c s="35" t="s">
        <v>5</v>
      </c>
      <c s="6" t="s">
        <v>1992</v>
      </c>
      <c s="36" t="s">
        <v>80</v>
      </c>
      <c s="37">
        <v>830</v>
      </c>
      <c s="36">
        <v>0</v>
      </c>
      <c s="36">
        <f>ROUND(G299*H299,6)</f>
      </c>
      <c r="L299" s="38">
        <v>0</v>
      </c>
      <c s="32">
        <f>ROUND(ROUND(L299,2)*ROUND(G299,3),2)</f>
      </c>
      <c s="36" t="s">
        <v>350</v>
      </c>
      <c>
        <f>(M299*21)/100</f>
      </c>
      <c t="s">
        <v>27</v>
      </c>
    </row>
    <row r="300" spans="1:5" ht="12.75">
      <c r="A300" s="35" t="s">
        <v>58</v>
      </c>
      <c r="E300" s="39" t="s">
        <v>5</v>
      </c>
    </row>
    <row r="301" spans="1:5" ht="12.75">
      <c r="A301" s="35" t="s">
        <v>59</v>
      </c>
      <c r="E301" s="40" t="s">
        <v>1279</v>
      </c>
    </row>
    <row r="302" spans="1:5" ht="38.25">
      <c r="A302" t="s">
        <v>60</v>
      </c>
      <c r="E302" s="39" t="s">
        <v>1295</v>
      </c>
    </row>
    <row r="303" spans="1:13" ht="12.75">
      <c r="A303" t="s">
        <v>49</v>
      </c>
      <c r="C303" s="31" t="s">
        <v>1993</v>
      </c>
      <c r="E303" s="33" t="s">
        <v>412</v>
      </c>
      <c r="J303" s="32">
        <f>0</f>
      </c>
      <c s="32">
        <f>0</f>
      </c>
      <c s="32">
        <f>0+L304+L308+L312+L316+L320+L324+L328+L332+L336+L340+L344+L348+L352</f>
      </c>
      <c s="32">
        <f>0+M304+M308+M312+M316+M320+M324+M328+M332+M336+M340+M344+M348+M352</f>
      </c>
    </row>
    <row r="304" spans="1:16" ht="12.75">
      <c r="A304" t="s">
        <v>52</v>
      </c>
      <c s="34" t="s">
        <v>53</v>
      </c>
      <c s="34" t="s">
        <v>1994</v>
      </c>
      <c s="35" t="s">
        <v>5</v>
      </c>
      <c s="6" t="s">
        <v>1995</v>
      </c>
      <c s="36" t="s">
        <v>73</v>
      </c>
      <c s="37">
        <v>385</v>
      </c>
      <c s="36">
        <v>0</v>
      </c>
      <c s="36">
        <f>ROUND(G304*H304,6)</f>
      </c>
      <c r="L304" s="38">
        <v>0</v>
      </c>
      <c s="32">
        <f>ROUND(ROUND(L304,2)*ROUND(G304,3),2)</f>
      </c>
      <c s="36" t="s">
        <v>350</v>
      </c>
      <c>
        <f>(M304*21)/100</f>
      </c>
      <c t="s">
        <v>27</v>
      </c>
    </row>
    <row r="305" spans="1:5" ht="12.75">
      <c r="A305" s="35" t="s">
        <v>58</v>
      </c>
      <c r="E305" s="39" t="s">
        <v>5</v>
      </c>
    </row>
    <row r="306" spans="1:5" ht="12.75">
      <c r="A306" s="35" t="s">
        <v>59</v>
      </c>
      <c r="E306" s="40" t="s">
        <v>1279</v>
      </c>
    </row>
    <row r="307" spans="1:5" ht="12.75">
      <c r="A307" t="s">
        <v>60</v>
      </c>
      <c r="E307" s="39" t="s">
        <v>1996</v>
      </c>
    </row>
    <row r="308" spans="1:16" ht="12.75">
      <c r="A308" t="s">
        <v>52</v>
      </c>
      <c s="34" t="s">
        <v>27</v>
      </c>
      <c s="34" t="s">
        <v>1998</v>
      </c>
      <c s="35" t="s">
        <v>5</v>
      </c>
      <c s="6" t="s">
        <v>1999</v>
      </c>
      <c s="36" t="s">
        <v>56</v>
      </c>
      <c s="37">
        <v>7.5</v>
      </c>
      <c s="36">
        <v>0</v>
      </c>
      <c s="36">
        <f>ROUND(G308*H308,6)</f>
      </c>
      <c r="L308" s="38">
        <v>0</v>
      </c>
      <c s="32">
        <f>ROUND(ROUND(L308,2)*ROUND(G308,3),2)</f>
      </c>
      <c s="36" t="s">
        <v>350</v>
      </c>
      <c>
        <f>(M308*21)/100</f>
      </c>
      <c t="s">
        <v>27</v>
      </c>
    </row>
    <row r="309" spans="1:5" ht="12.75">
      <c r="A309" s="35" t="s">
        <v>58</v>
      </c>
      <c r="E309" s="39" t="s">
        <v>5</v>
      </c>
    </row>
    <row r="310" spans="1:5" ht="12.75">
      <c r="A310" s="35" t="s">
        <v>59</v>
      </c>
      <c r="E310" s="40" t="s">
        <v>1279</v>
      </c>
    </row>
    <row r="311" spans="1:5" ht="63.75">
      <c r="A311" t="s">
        <v>60</v>
      </c>
      <c r="E311" s="39" t="s">
        <v>2000</v>
      </c>
    </row>
    <row r="312" spans="1:16" ht="25.5">
      <c r="A312" t="s">
        <v>52</v>
      </c>
      <c s="34" t="s">
        <v>26</v>
      </c>
      <c s="34" t="s">
        <v>2091</v>
      </c>
      <c s="35" t="s">
        <v>5</v>
      </c>
      <c s="6" t="s">
        <v>2092</v>
      </c>
      <c s="36" t="s">
        <v>56</v>
      </c>
      <c s="37">
        <v>315</v>
      </c>
      <c s="36">
        <v>0</v>
      </c>
      <c s="36">
        <f>ROUND(G312*H312,6)</f>
      </c>
      <c r="L312" s="38">
        <v>0</v>
      </c>
      <c s="32">
        <f>ROUND(ROUND(L312,2)*ROUND(G312,3),2)</f>
      </c>
      <c s="36" t="s">
        <v>350</v>
      </c>
      <c>
        <f>(M312*21)/100</f>
      </c>
      <c t="s">
        <v>27</v>
      </c>
    </row>
    <row r="313" spans="1:5" ht="12.75">
      <c r="A313" s="35" t="s">
        <v>58</v>
      </c>
      <c r="E313" s="39" t="s">
        <v>5</v>
      </c>
    </row>
    <row r="314" spans="1:5" ht="12.75">
      <c r="A314" s="35" t="s">
        <v>59</v>
      </c>
      <c r="E314" s="40" t="s">
        <v>1279</v>
      </c>
    </row>
    <row r="315" spans="1:5" ht="63.75">
      <c r="A315" t="s">
        <v>60</v>
      </c>
      <c r="E315" s="39" t="s">
        <v>2000</v>
      </c>
    </row>
    <row r="316" spans="1:16" ht="12.75">
      <c r="A316" t="s">
        <v>52</v>
      </c>
      <c s="34" t="s">
        <v>70</v>
      </c>
      <c s="34" t="s">
        <v>2004</v>
      </c>
      <c s="35" t="s">
        <v>5</v>
      </c>
      <c s="6" t="s">
        <v>2005</v>
      </c>
      <c s="36" t="s">
        <v>56</v>
      </c>
      <c s="37">
        <v>2.2</v>
      </c>
      <c s="36">
        <v>0</v>
      </c>
      <c s="36">
        <f>ROUND(G316*H316,6)</f>
      </c>
      <c r="L316" s="38">
        <v>0</v>
      </c>
      <c s="32">
        <f>ROUND(ROUND(L316,2)*ROUND(G316,3),2)</f>
      </c>
      <c s="36" t="s">
        <v>350</v>
      </c>
      <c>
        <f>(M316*21)/100</f>
      </c>
      <c t="s">
        <v>27</v>
      </c>
    </row>
    <row r="317" spans="1:5" ht="12.75">
      <c r="A317" s="35" t="s">
        <v>58</v>
      </c>
      <c r="E317" s="39" t="s">
        <v>5</v>
      </c>
    </row>
    <row r="318" spans="1:5" ht="12.75">
      <c r="A318" s="35" t="s">
        <v>59</v>
      </c>
      <c r="E318" s="40" t="s">
        <v>1279</v>
      </c>
    </row>
    <row r="319" spans="1:5" ht="63.75">
      <c r="A319" t="s">
        <v>60</v>
      </c>
      <c r="E319" s="39" t="s">
        <v>2000</v>
      </c>
    </row>
    <row r="320" spans="1:16" ht="25.5">
      <c r="A320" t="s">
        <v>52</v>
      </c>
      <c s="34" t="s">
        <v>110</v>
      </c>
      <c s="34" t="s">
        <v>2006</v>
      </c>
      <c s="35" t="s">
        <v>5</v>
      </c>
      <c s="6" t="s">
        <v>2007</v>
      </c>
      <c s="36" t="s">
        <v>1478</v>
      </c>
      <c s="37">
        <v>15</v>
      </c>
      <c s="36">
        <v>0</v>
      </c>
      <c s="36">
        <f>ROUND(G320*H320,6)</f>
      </c>
      <c r="L320" s="38">
        <v>0</v>
      </c>
      <c s="32">
        <f>ROUND(ROUND(L320,2)*ROUND(G320,3),2)</f>
      </c>
      <c s="36" t="s">
        <v>350</v>
      </c>
      <c>
        <f>(M320*21)/100</f>
      </c>
      <c t="s">
        <v>27</v>
      </c>
    </row>
    <row r="321" spans="1:5" ht="12.75">
      <c r="A321" s="35" t="s">
        <v>58</v>
      </c>
      <c r="E321" s="39" t="s">
        <v>5</v>
      </c>
    </row>
    <row r="322" spans="1:5" ht="12.75">
      <c r="A322" s="35" t="s">
        <v>59</v>
      </c>
      <c r="E322" s="40" t="s">
        <v>1279</v>
      </c>
    </row>
    <row r="323" spans="1:5" ht="25.5">
      <c r="A323" t="s">
        <v>60</v>
      </c>
      <c r="E323" s="39" t="s">
        <v>2003</v>
      </c>
    </row>
    <row r="324" spans="1:16" ht="12.75">
      <c r="A324" t="s">
        <v>52</v>
      </c>
      <c s="34" t="s">
        <v>115</v>
      </c>
      <c s="34" t="s">
        <v>413</v>
      </c>
      <c s="35" t="s">
        <v>5</v>
      </c>
      <c s="6" t="s">
        <v>414</v>
      </c>
      <c s="36" t="s">
        <v>56</v>
      </c>
      <c s="37">
        <v>88</v>
      </c>
      <c s="36">
        <v>0</v>
      </c>
      <c s="36">
        <f>ROUND(G324*H324,6)</f>
      </c>
      <c r="L324" s="38">
        <v>0</v>
      </c>
      <c s="32">
        <f>ROUND(ROUND(L324,2)*ROUND(G324,3),2)</f>
      </c>
      <c s="36" t="s">
        <v>350</v>
      </c>
      <c>
        <f>(M324*21)/100</f>
      </c>
      <c t="s">
        <v>27</v>
      </c>
    </row>
    <row r="325" spans="1:5" ht="12.75">
      <c r="A325" s="35" t="s">
        <v>58</v>
      </c>
      <c r="E325" s="39" t="s">
        <v>5</v>
      </c>
    </row>
    <row r="326" spans="1:5" ht="12.75">
      <c r="A326" s="35" t="s">
        <v>59</v>
      </c>
      <c r="E326" s="40" t="s">
        <v>1279</v>
      </c>
    </row>
    <row r="327" spans="1:5" ht="216.75">
      <c r="A327" t="s">
        <v>60</v>
      </c>
      <c r="E327" s="39" t="s">
        <v>2008</v>
      </c>
    </row>
    <row r="328" spans="1:16" ht="12.75">
      <c r="A328" t="s">
        <v>52</v>
      </c>
      <c s="34" t="s">
        <v>75</v>
      </c>
      <c s="34" t="s">
        <v>2009</v>
      </c>
      <c s="35" t="s">
        <v>5</v>
      </c>
      <c s="6" t="s">
        <v>2010</v>
      </c>
      <c s="36" t="s">
        <v>1471</v>
      </c>
      <c s="37">
        <v>720</v>
      </c>
      <c s="36">
        <v>0</v>
      </c>
      <c s="36">
        <f>ROUND(G328*H328,6)</f>
      </c>
      <c r="L328" s="38">
        <v>0</v>
      </c>
      <c s="32">
        <f>ROUND(ROUND(L328,2)*ROUND(G328,3),2)</f>
      </c>
      <c s="36" t="s">
        <v>350</v>
      </c>
      <c>
        <f>(M328*21)/100</f>
      </c>
      <c t="s">
        <v>27</v>
      </c>
    </row>
    <row r="329" spans="1:5" ht="12.75">
      <c r="A329" s="35" t="s">
        <v>58</v>
      </c>
      <c r="E329" s="39" t="s">
        <v>5</v>
      </c>
    </row>
    <row r="330" spans="1:5" ht="12.75">
      <c r="A330" s="35" t="s">
        <v>59</v>
      </c>
      <c r="E330" s="40" t="s">
        <v>1279</v>
      </c>
    </row>
    <row r="331" spans="1:5" ht="25.5">
      <c r="A331" t="s">
        <v>60</v>
      </c>
      <c r="E331" s="39" t="s">
        <v>1661</v>
      </c>
    </row>
    <row r="332" spans="1:16" ht="12.75">
      <c r="A332" t="s">
        <v>52</v>
      </c>
      <c s="34" t="s">
        <v>122</v>
      </c>
      <c s="34" t="s">
        <v>67</v>
      </c>
      <c s="35" t="s">
        <v>5</v>
      </c>
      <c s="6" t="s">
        <v>421</v>
      </c>
      <c s="36" t="s">
        <v>56</v>
      </c>
      <c s="37">
        <v>64</v>
      </c>
      <c s="36">
        <v>0</v>
      </c>
      <c s="36">
        <f>ROUND(G332*H332,6)</f>
      </c>
      <c r="L332" s="38">
        <v>0</v>
      </c>
      <c s="32">
        <f>ROUND(ROUND(L332,2)*ROUND(G332,3),2)</f>
      </c>
      <c s="36" t="s">
        <v>350</v>
      </c>
      <c>
        <f>(M332*21)/100</f>
      </c>
      <c t="s">
        <v>27</v>
      </c>
    </row>
    <row r="333" spans="1:5" ht="12.75">
      <c r="A333" s="35" t="s">
        <v>58</v>
      </c>
      <c r="E333" s="39" t="s">
        <v>5</v>
      </c>
    </row>
    <row r="334" spans="1:5" ht="12.75">
      <c r="A334" s="35" t="s">
        <v>59</v>
      </c>
      <c r="E334" s="40" t="s">
        <v>1279</v>
      </c>
    </row>
    <row r="335" spans="1:5" ht="153">
      <c r="A335" t="s">
        <v>60</v>
      </c>
      <c r="E335" s="39" t="s">
        <v>2011</v>
      </c>
    </row>
    <row r="336" spans="1:16" ht="12.75">
      <c r="A336" t="s">
        <v>52</v>
      </c>
      <c s="34" t="s">
        <v>126</v>
      </c>
      <c s="34" t="s">
        <v>2012</v>
      </c>
      <c s="35" t="s">
        <v>5</v>
      </c>
      <c s="6" t="s">
        <v>2013</v>
      </c>
      <c s="36" t="s">
        <v>73</v>
      </c>
      <c s="37">
        <v>385</v>
      </c>
      <c s="36">
        <v>0</v>
      </c>
      <c s="36">
        <f>ROUND(G336*H336,6)</f>
      </c>
      <c r="L336" s="38">
        <v>0</v>
      </c>
      <c s="32">
        <f>ROUND(ROUND(L336,2)*ROUND(G336,3),2)</f>
      </c>
      <c s="36" t="s">
        <v>350</v>
      </c>
      <c>
        <f>(M336*21)/100</f>
      </c>
      <c t="s">
        <v>27</v>
      </c>
    </row>
    <row r="337" spans="1:5" ht="12.75">
      <c r="A337" s="35" t="s">
        <v>58</v>
      </c>
      <c r="E337" s="39" t="s">
        <v>5</v>
      </c>
    </row>
    <row r="338" spans="1:5" ht="12.75">
      <c r="A338" s="35" t="s">
        <v>59</v>
      </c>
      <c r="E338" s="40" t="s">
        <v>1279</v>
      </c>
    </row>
    <row r="339" spans="1:5" ht="38.25">
      <c r="A339" t="s">
        <v>60</v>
      </c>
      <c r="E339" s="39" t="s">
        <v>2014</v>
      </c>
    </row>
    <row r="340" spans="1:16" ht="12.75">
      <c r="A340" t="s">
        <v>52</v>
      </c>
      <c s="34" t="s">
        <v>130</v>
      </c>
      <c s="34" t="s">
        <v>2015</v>
      </c>
      <c s="35" t="s">
        <v>5</v>
      </c>
      <c s="6" t="s">
        <v>2016</v>
      </c>
      <c s="36" t="s">
        <v>56</v>
      </c>
      <c s="37">
        <v>18</v>
      </c>
      <c s="36">
        <v>0</v>
      </c>
      <c s="36">
        <f>ROUND(G340*H340,6)</f>
      </c>
      <c r="L340" s="38">
        <v>0</v>
      </c>
      <c s="32">
        <f>ROUND(ROUND(L340,2)*ROUND(G340,3),2)</f>
      </c>
      <c s="36" t="s">
        <v>350</v>
      </c>
      <c>
        <f>(M340*21)/100</f>
      </c>
      <c t="s">
        <v>27</v>
      </c>
    </row>
    <row r="341" spans="1:5" ht="12.75">
      <c r="A341" s="35" t="s">
        <v>58</v>
      </c>
      <c r="E341" s="39" t="s">
        <v>5</v>
      </c>
    </row>
    <row r="342" spans="1:5" ht="12.75">
      <c r="A342" s="35" t="s">
        <v>59</v>
      </c>
      <c r="E342" s="40" t="s">
        <v>1279</v>
      </c>
    </row>
    <row r="343" spans="1:5" ht="38.25">
      <c r="A343" t="s">
        <v>60</v>
      </c>
      <c r="E343" s="39" t="s">
        <v>2017</v>
      </c>
    </row>
    <row r="344" spans="1:16" ht="12.75">
      <c r="A344" t="s">
        <v>52</v>
      </c>
      <c s="34" t="s">
        <v>134</v>
      </c>
      <c s="34" t="s">
        <v>2018</v>
      </c>
      <c s="35" t="s">
        <v>5</v>
      </c>
      <c s="6" t="s">
        <v>2019</v>
      </c>
      <c s="36" t="s">
        <v>73</v>
      </c>
      <c s="37">
        <v>75</v>
      </c>
      <c s="36">
        <v>0</v>
      </c>
      <c s="36">
        <f>ROUND(G344*H344,6)</f>
      </c>
      <c r="L344" s="38">
        <v>0</v>
      </c>
      <c s="32">
        <f>ROUND(ROUND(L344,2)*ROUND(G344,3),2)</f>
      </c>
      <c s="36" t="s">
        <v>350</v>
      </c>
      <c>
        <f>(M344*21)/100</f>
      </c>
      <c t="s">
        <v>27</v>
      </c>
    </row>
    <row r="345" spans="1:5" ht="12.75">
      <c r="A345" s="35" t="s">
        <v>58</v>
      </c>
      <c r="E345" s="39" t="s">
        <v>5</v>
      </c>
    </row>
    <row r="346" spans="1:5" ht="12.75">
      <c r="A346" s="35" t="s">
        <v>59</v>
      </c>
      <c r="E346" s="40" t="s">
        <v>1279</v>
      </c>
    </row>
    <row r="347" spans="1:5" ht="89.25">
      <c r="A347" t="s">
        <v>60</v>
      </c>
      <c r="E347" s="39" t="s">
        <v>2020</v>
      </c>
    </row>
    <row r="348" spans="1:16" ht="12.75">
      <c r="A348" t="s">
        <v>52</v>
      </c>
      <c s="34" t="s">
        <v>138</v>
      </c>
      <c s="34" t="s">
        <v>2021</v>
      </c>
      <c s="35" t="s">
        <v>5</v>
      </c>
      <c s="6" t="s">
        <v>2022</v>
      </c>
      <c s="36" t="s">
        <v>73</v>
      </c>
      <c s="37">
        <v>11</v>
      </c>
      <c s="36">
        <v>0</v>
      </c>
      <c s="36">
        <f>ROUND(G348*H348,6)</f>
      </c>
      <c r="L348" s="38">
        <v>0</v>
      </c>
      <c s="32">
        <f>ROUND(ROUND(L348,2)*ROUND(G348,3),2)</f>
      </c>
      <c s="36" t="s">
        <v>350</v>
      </c>
      <c>
        <f>(M348*21)/100</f>
      </c>
      <c t="s">
        <v>27</v>
      </c>
    </row>
    <row r="349" spans="1:5" ht="12.75">
      <c r="A349" s="35" t="s">
        <v>58</v>
      </c>
      <c r="E349" s="39" t="s">
        <v>5</v>
      </c>
    </row>
    <row r="350" spans="1:5" ht="12.75">
      <c r="A350" s="35" t="s">
        <v>59</v>
      </c>
      <c r="E350" s="40" t="s">
        <v>1279</v>
      </c>
    </row>
    <row r="351" spans="1:5" ht="114.75">
      <c r="A351" t="s">
        <v>60</v>
      </c>
      <c r="E351" s="39" t="s">
        <v>2023</v>
      </c>
    </row>
    <row r="352" spans="1:16" ht="12.75">
      <c r="A352" t="s">
        <v>52</v>
      </c>
      <c s="34" t="s">
        <v>203</v>
      </c>
      <c s="34" t="s">
        <v>2024</v>
      </c>
      <c s="35" t="s">
        <v>5</v>
      </c>
      <c s="6" t="s">
        <v>2025</v>
      </c>
      <c s="36" t="s">
        <v>56</v>
      </c>
      <c s="37">
        <v>6</v>
      </c>
      <c s="36">
        <v>0</v>
      </c>
      <c s="36">
        <f>ROUND(G352*H352,6)</f>
      </c>
      <c r="L352" s="38">
        <v>0</v>
      </c>
      <c s="32">
        <f>ROUND(ROUND(L352,2)*ROUND(G352,3),2)</f>
      </c>
      <c s="36" t="s">
        <v>350</v>
      </c>
      <c>
        <f>(M352*21)/100</f>
      </c>
      <c t="s">
        <v>27</v>
      </c>
    </row>
    <row r="353" spans="1:5" ht="12.75">
      <c r="A353" s="35" t="s">
        <v>58</v>
      </c>
      <c r="E353" s="39" t="s">
        <v>5</v>
      </c>
    </row>
    <row r="354" spans="1:5" ht="12.75">
      <c r="A354" s="35" t="s">
        <v>59</v>
      </c>
      <c r="E354" s="40" t="s">
        <v>1279</v>
      </c>
    </row>
    <row r="355" spans="1:5" ht="267.75">
      <c r="A355" t="s">
        <v>60</v>
      </c>
      <c r="E355" s="39" t="s">
        <v>2026</v>
      </c>
    </row>
    <row r="356" spans="1:13" ht="12.75">
      <c r="A356" t="s">
        <v>49</v>
      </c>
      <c r="C356" s="31" t="s">
        <v>1303</v>
      </c>
      <c r="E356" s="33" t="s">
        <v>1304</v>
      </c>
      <c r="J356" s="32">
        <f>0</f>
      </c>
      <c s="32">
        <f>0</f>
      </c>
      <c s="32">
        <f>0+L357+L361+L365+L369</f>
      </c>
      <c s="32">
        <f>0+M357+M361+M365+M369</f>
      </c>
    </row>
    <row r="357" spans="1:16" ht="12.75">
      <c r="A357" t="s">
        <v>52</v>
      </c>
      <c s="34" t="s">
        <v>151</v>
      </c>
      <c s="34" t="s">
        <v>1312</v>
      </c>
      <c s="35" t="s">
        <v>5</v>
      </c>
      <c s="6" t="s">
        <v>1313</v>
      </c>
      <c s="36" t="s">
        <v>80</v>
      </c>
      <c s="37">
        <v>845</v>
      </c>
      <c s="36">
        <v>0</v>
      </c>
      <c s="36">
        <f>ROUND(G357*H357,6)</f>
      </c>
      <c r="L357" s="38">
        <v>0</v>
      </c>
      <c s="32">
        <f>ROUND(ROUND(L357,2)*ROUND(G357,3),2)</f>
      </c>
      <c s="36" t="s">
        <v>350</v>
      </c>
      <c>
        <f>(M357*21)/100</f>
      </c>
      <c t="s">
        <v>27</v>
      </c>
    </row>
    <row r="358" spans="1:5" ht="12.75">
      <c r="A358" s="35" t="s">
        <v>58</v>
      </c>
      <c r="E358" s="39" t="s">
        <v>5</v>
      </c>
    </row>
    <row r="359" spans="1:5" ht="12.75">
      <c r="A359" s="35" t="s">
        <v>59</v>
      </c>
      <c r="E359" s="40" t="s">
        <v>1279</v>
      </c>
    </row>
    <row r="360" spans="1:5" ht="38.25">
      <c r="A360" t="s">
        <v>60</v>
      </c>
      <c r="E360" s="39" t="s">
        <v>1305</v>
      </c>
    </row>
    <row r="361" spans="1:16" ht="25.5">
      <c r="A361" t="s">
        <v>52</v>
      </c>
      <c s="34" t="s">
        <v>155</v>
      </c>
      <c s="34" t="s">
        <v>1324</v>
      </c>
      <c s="35" t="s">
        <v>5</v>
      </c>
      <c s="6" t="s">
        <v>1325</v>
      </c>
      <c s="36" t="s">
        <v>85</v>
      </c>
      <c s="37">
        <v>8</v>
      </c>
      <c s="36">
        <v>0</v>
      </c>
      <c s="36">
        <f>ROUND(G361*H361,6)</f>
      </c>
      <c r="L361" s="38">
        <v>0</v>
      </c>
      <c s="32">
        <f>ROUND(ROUND(L361,2)*ROUND(G361,3),2)</f>
      </c>
      <c s="36" t="s">
        <v>350</v>
      </c>
      <c>
        <f>(M361*21)/100</f>
      </c>
      <c t="s">
        <v>27</v>
      </c>
    </row>
    <row r="362" spans="1:5" ht="12.75">
      <c r="A362" s="35" t="s">
        <v>58</v>
      </c>
      <c r="E362" s="39" t="s">
        <v>5</v>
      </c>
    </row>
    <row r="363" spans="1:5" ht="12.75">
      <c r="A363" s="35" t="s">
        <v>59</v>
      </c>
      <c r="E363" s="40" t="s">
        <v>1279</v>
      </c>
    </row>
    <row r="364" spans="1:5" ht="38.25">
      <c r="A364" t="s">
        <v>60</v>
      </c>
      <c r="E364" s="39" t="s">
        <v>1319</v>
      </c>
    </row>
    <row r="365" spans="1:16" ht="25.5">
      <c r="A365" t="s">
        <v>52</v>
      </c>
      <c s="34" t="s">
        <v>77</v>
      </c>
      <c s="34" t="s">
        <v>2093</v>
      </c>
      <c s="35" t="s">
        <v>5</v>
      </c>
      <c s="6" t="s">
        <v>2094</v>
      </c>
      <c s="36" t="s">
        <v>85</v>
      </c>
      <c s="37">
        <v>6</v>
      </c>
      <c s="36">
        <v>0</v>
      </c>
      <c s="36">
        <f>ROUND(G365*H365,6)</f>
      </c>
      <c r="L365" s="38">
        <v>0</v>
      </c>
      <c s="32">
        <f>ROUND(ROUND(L365,2)*ROUND(G365,3),2)</f>
      </c>
      <c s="36" t="s">
        <v>350</v>
      </c>
      <c>
        <f>(M365*21)/100</f>
      </c>
      <c t="s">
        <v>27</v>
      </c>
    </row>
    <row r="366" spans="1:5" ht="12.75">
      <c r="A366" s="35" t="s">
        <v>58</v>
      </c>
      <c r="E366" s="39" t="s">
        <v>5</v>
      </c>
    </row>
    <row r="367" spans="1:5" ht="12.75">
      <c r="A367" s="35" t="s">
        <v>59</v>
      </c>
      <c r="E367" s="40" t="s">
        <v>1279</v>
      </c>
    </row>
    <row r="368" spans="1:5" ht="38.25">
      <c r="A368" t="s">
        <v>60</v>
      </c>
      <c r="E368" s="39" t="s">
        <v>1319</v>
      </c>
    </row>
    <row r="369" spans="1:16" ht="12.75">
      <c r="A369" t="s">
        <v>52</v>
      </c>
      <c s="34" t="s">
        <v>82</v>
      </c>
      <c s="34" t="s">
        <v>2037</v>
      </c>
      <c s="35" t="s">
        <v>5</v>
      </c>
      <c s="6" t="s">
        <v>2038</v>
      </c>
      <c s="36" t="s">
        <v>80</v>
      </c>
      <c s="37">
        <v>845</v>
      </c>
      <c s="36">
        <v>0</v>
      </c>
      <c s="36">
        <f>ROUND(G369*H369,6)</f>
      </c>
      <c r="L369" s="38">
        <v>0</v>
      </c>
      <c s="32">
        <f>ROUND(ROUND(L369,2)*ROUND(G369,3),2)</f>
      </c>
      <c s="36" t="s">
        <v>350</v>
      </c>
      <c>
        <f>(M369*21)/100</f>
      </c>
      <c t="s">
        <v>27</v>
      </c>
    </row>
    <row r="370" spans="1:5" ht="12.75">
      <c r="A370" s="35" t="s">
        <v>58</v>
      </c>
      <c r="E370" s="39" t="s">
        <v>5</v>
      </c>
    </row>
    <row r="371" spans="1:5" ht="12.75">
      <c r="A371" s="35" t="s">
        <v>59</v>
      </c>
      <c r="E371" s="40" t="s">
        <v>1279</v>
      </c>
    </row>
    <row r="372" spans="1:5" ht="63.75">
      <c r="A372" t="s">
        <v>60</v>
      </c>
      <c r="E372" s="39" t="s">
        <v>2039</v>
      </c>
    </row>
    <row r="373" spans="1:13" ht="12.75">
      <c r="A373" t="s">
        <v>49</v>
      </c>
      <c r="C373" s="31" t="s">
        <v>1331</v>
      </c>
      <c r="E373" s="33" t="s">
        <v>1332</v>
      </c>
      <c r="J373" s="32">
        <f>0</f>
      </c>
      <c s="32">
        <f>0</f>
      </c>
      <c s="32">
        <f>0+L374</f>
      </c>
      <c s="32">
        <f>0+M374</f>
      </c>
    </row>
    <row r="374" spans="1:16" ht="12.75">
      <c r="A374" t="s">
        <v>52</v>
      </c>
      <c s="34" t="s">
        <v>87</v>
      </c>
      <c s="34" t="s">
        <v>2095</v>
      </c>
      <c s="35" t="s">
        <v>5</v>
      </c>
      <c s="6" t="s">
        <v>2096</v>
      </c>
      <c s="36" t="s">
        <v>85</v>
      </c>
      <c s="37">
        <v>1</v>
      </c>
      <c s="36">
        <v>0</v>
      </c>
      <c s="36">
        <f>ROUND(G374*H374,6)</f>
      </c>
      <c r="L374" s="38">
        <v>0</v>
      </c>
      <c s="32">
        <f>ROUND(ROUND(L374,2)*ROUND(G374,3),2)</f>
      </c>
      <c s="36" t="s">
        <v>350</v>
      </c>
      <c>
        <f>(M374*21)/100</f>
      </c>
      <c t="s">
        <v>27</v>
      </c>
    </row>
    <row r="375" spans="1:5" ht="12.75">
      <c r="A375" s="35" t="s">
        <v>58</v>
      </c>
      <c r="E375" s="39" t="s">
        <v>5</v>
      </c>
    </row>
    <row r="376" spans="1:5" ht="12.75">
      <c r="A376" s="35" t="s">
        <v>59</v>
      </c>
      <c r="E376" s="40" t="s">
        <v>1279</v>
      </c>
    </row>
    <row r="377" spans="1:5" ht="63.75">
      <c r="A377" t="s">
        <v>60</v>
      </c>
      <c r="E377" s="39" t="s">
        <v>2042</v>
      </c>
    </row>
    <row r="378" spans="1:13" ht="12.75">
      <c r="A378" t="s">
        <v>49</v>
      </c>
      <c r="C378" s="31" t="s">
        <v>1347</v>
      </c>
      <c r="E378" s="33" t="s">
        <v>1348</v>
      </c>
      <c r="J378" s="32">
        <f>0</f>
      </c>
      <c s="32">
        <f>0</f>
      </c>
      <c s="32">
        <f>0+L379+L383+L387+L391+L395+L399+L403+L407</f>
      </c>
      <c s="32">
        <f>0+M379+M383+M387+M391+M395+M399+M403+M407</f>
      </c>
    </row>
    <row r="379" spans="1:16" ht="12.75">
      <c r="A379" t="s">
        <v>52</v>
      </c>
      <c s="34" t="s">
        <v>91</v>
      </c>
      <c s="34" t="s">
        <v>1349</v>
      </c>
      <c s="35" t="s">
        <v>5</v>
      </c>
      <c s="6" t="s">
        <v>1350</v>
      </c>
      <c s="36" t="s">
        <v>85</v>
      </c>
      <c s="37">
        <v>2</v>
      </c>
      <c s="36">
        <v>0</v>
      </c>
      <c s="36">
        <f>ROUND(G379*H379,6)</f>
      </c>
      <c r="L379" s="38">
        <v>0</v>
      </c>
      <c s="32">
        <f>ROUND(ROUND(L379,2)*ROUND(G379,3),2)</f>
      </c>
      <c s="36" t="s">
        <v>350</v>
      </c>
      <c>
        <f>(M379*21)/100</f>
      </c>
      <c t="s">
        <v>27</v>
      </c>
    </row>
    <row r="380" spans="1:5" ht="12.75">
      <c r="A380" s="35" t="s">
        <v>58</v>
      </c>
      <c r="E380" s="39" t="s">
        <v>5</v>
      </c>
    </row>
    <row r="381" spans="1:5" ht="12.75">
      <c r="A381" s="35" t="s">
        <v>59</v>
      </c>
      <c r="E381" s="40" t="s">
        <v>1279</v>
      </c>
    </row>
    <row r="382" spans="1:5" ht="51">
      <c r="A382" t="s">
        <v>60</v>
      </c>
      <c r="E382" s="39" t="s">
        <v>1351</v>
      </c>
    </row>
    <row r="383" spans="1:16" ht="25.5">
      <c r="A383" t="s">
        <v>52</v>
      </c>
      <c s="34" t="s">
        <v>96</v>
      </c>
      <c s="34" t="s">
        <v>1352</v>
      </c>
      <c s="35" t="s">
        <v>5</v>
      </c>
      <c s="6" t="s">
        <v>1353</v>
      </c>
      <c s="36" t="s">
        <v>85</v>
      </c>
      <c s="37">
        <v>1</v>
      </c>
      <c s="36">
        <v>0</v>
      </c>
      <c s="36">
        <f>ROUND(G383*H383,6)</f>
      </c>
      <c r="L383" s="38">
        <v>0</v>
      </c>
      <c s="32">
        <f>ROUND(ROUND(L383,2)*ROUND(G383,3),2)</f>
      </c>
      <c s="36" t="s">
        <v>350</v>
      </c>
      <c>
        <f>(M383*21)/100</f>
      </c>
      <c t="s">
        <v>27</v>
      </c>
    </row>
    <row r="384" spans="1:5" ht="12.75">
      <c r="A384" s="35" t="s">
        <v>58</v>
      </c>
      <c r="E384" s="39" t="s">
        <v>5</v>
      </c>
    </row>
    <row r="385" spans="1:5" ht="12.75">
      <c r="A385" s="35" t="s">
        <v>59</v>
      </c>
      <c r="E385" s="40" t="s">
        <v>1279</v>
      </c>
    </row>
    <row r="386" spans="1:5" ht="63.75">
      <c r="A386" t="s">
        <v>60</v>
      </c>
      <c r="E386" s="39" t="s">
        <v>1354</v>
      </c>
    </row>
    <row r="387" spans="1:16" ht="25.5">
      <c r="A387" t="s">
        <v>52</v>
      </c>
      <c s="34" t="s">
        <v>181</v>
      </c>
      <c s="34" t="s">
        <v>1136</v>
      </c>
      <c s="35" t="s">
        <v>5</v>
      </c>
      <c s="6" t="s">
        <v>1137</v>
      </c>
      <c s="36" t="s">
        <v>85</v>
      </c>
      <c s="37">
        <v>1</v>
      </c>
      <c s="36">
        <v>0</v>
      </c>
      <c s="36">
        <f>ROUND(G387*H387,6)</f>
      </c>
      <c r="L387" s="38">
        <v>0</v>
      </c>
      <c s="32">
        <f>ROUND(ROUND(L387,2)*ROUND(G387,3),2)</f>
      </c>
      <c s="36" t="s">
        <v>350</v>
      </c>
      <c>
        <f>(M387*21)/100</f>
      </c>
      <c t="s">
        <v>27</v>
      </c>
    </row>
    <row r="388" spans="1:5" ht="12.75">
      <c r="A388" s="35" t="s">
        <v>58</v>
      </c>
      <c r="E388" s="39" t="s">
        <v>5</v>
      </c>
    </row>
    <row r="389" spans="1:5" ht="12.75">
      <c r="A389" s="35" t="s">
        <v>59</v>
      </c>
      <c r="E389" s="40" t="s">
        <v>1279</v>
      </c>
    </row>
    <row r="390" spans="1:5" ht="38.25">
      <c r="A390" t="s">
        <v>60</v>
      </c>
      <c r="E390" s="39" t="s">
        <v>1357</v>
      </c>
    </row>
    <row r="391" spans="1:16" ht="12.75">
      <c r="A391" t="s">
        <v>52</v>
      </c>
      <c s="34" t="s">
        <v>186</v>
      </c>
      <c s="34" t="s">
        <v>1361</v>
      </c>
      <c s="35" t="s">
        <v>5</v>
      </c>
      <c s="6" t="s">
        <v>1362</v>
      </c>
      <c s="36" t="s">
        <v>85</v>
      </c>
      <c s="37">
        <v>6</v>
      </c>
      <c s="36">
        <v>0</v>
      </c>
      <c s="36">
        <f>ROUND(G391*H391,6)</f>
      </c>
      <c r="L391" s="38">
        <v>0</v>
      </c>
      <c s="32">
        <f>ROUND(ROUND(L391,2)*ROUND(G391,3),2)</f>
      </c>
      <c s="36" t="s">
        <v>350</v>
      </c>
      <c>
        <f>(M391*21)/100</f>
      </c>
      <c t="s">
        <v>27</v>
      </c>
    </row>
    <row r="392" spans="1:5" ht="12.75">
      <c r="A392" s="35" t="s">
        <v>58</v>
      </c>
      <c r="E392" s="39" t="s">
        <v>5</v>
      </c>
    </row>
    <row r="393" spans="1:5" ht="12.75">
      <c r="A393" s="35" t="s">
        <v>59</v>
      </c>
      <c r="E393" s="40" t="s">
        <v>1279</v>
      </c>
    </row>
    <row r="394" spans="1:5" ht="38.25">
      <c r="A394" t="s">
        <v>60</v>
      </c>
      <c r="E394" s="39" t="s">
        <v>1360</v>
      </c>
    </row>
    <row r="395" spans="1:16" ht="12.75">
      <c r="A395" t="s">
        <v>52</v>
      </c>
      <c s="34" t="s">
        <v>189</v>
      </c>
      <c s="34" t="s">
        <v>1366</v>
      </c>
      <c s="35" t="s">
        <v>5</v>
      </c>
      <c s="6" t="s">
        <v>1367</v>
      </c>
      <c s="36" t="s">
        <v>310</v>
      </c>
      <c s="37">
        <v>12</v>
      </c>
      <c s="36">
        <v>0</v>
      </c>
      <c s="36">
        <f>ROUND(G395*H395,6)</f>
      </c>
      <c r="L395" s="38">
        <v>0</v>
      </c>
      <c s="32">
        <f>ROUND(ROUND(L395,2)*ROUND(G395,3),2)</f>
      </c>
      <c s="36" t="s">
        <v>350</v>
      </c>
      <c>
        <f>(M395*21)/100</f>
      </c>
      <c t="s">
        <v>27</v>
      </c>
    </row>
    <row r="396" spans="1:5" ht="12.75">
      <c r="A396" s="35" t="s">
        <v>58</v>
      </c>
      <c r="E396" s="39" t="s">
        <v>5</v>
      </c>
    </row>
    <row r="397" spans="1:5" ht="12.75">
      <c r="A397" s="35" t="s">
        <v>59</v>
      </c>
      <c r="E397" s="40" t="s">
        <v>1279</v>
      </c>
    </row>
    <row r="398" spans="1:5" ht="38.25">
      <c r="A398" t="s">
        <v>60</v>
      </c>
      <c r="E398" s="39" t="s">
        <v>1368</v>
      </c>
    </row>
    <row r="399" spans="1:16" ht="12.75">
      <c r="A399" t="s">
        <v>52</v>
      </c>
      <c s="34" t="s">
        <v>193</v>
      </c>
      <c s="34" t="s">
        <v>2097</v>
      </c>
      <c s="35" t="s">
        <v>5</v>
      </c>
      <c s="6" t="s">
        <v>2098</v>
      </c>
      <c s="36" t="s">
        <v>310</v>
      </c>
      <c s="37">
        <v>12</v>
      </c>
      <c s="36">
        <v>0</v>
      </c>
      <c s="36">
        <f>ROUND(G399*H399,6)</f>
      </c>
      <c r="L399" s="38">
        <v>0</v>
      </c>
      <c s="32">
        <f>ROUND(ROUND(L399,2)*ROUND(G399,3),2)</f>
      </c>
      <c s="36" t="s">
        <v>350</v>
      </c>
      <c>
        <f>(M399*21)/100</f>
      </c>
      <c t="s">
        <v>27</v>
      </c>
    </row>
    <row r="400" spans="1:5" ht="12.75">
      <c r="A400" s="35" t="s">
        <v>58</v>
      </c>
      <c r="E400" s="39" t="s">
        <v>5</v>
      </c>
    </row>
    <row r="401" spans="1:5" ht="12.75">
      <c r="A401" s="35" t="s">
        <v>59</v>
      </c>
      <c r="E401" s="40" t="s">
        <v>1279</v>
      </c>
    </row>
    <row r="402" spans="1:5" ht="51">
      <c r="A402" t="s">
        <v>60</v>
      </c>
      <c r="E402" s="39" t="s">
        <v>2099</v>
      </c>
    </row>
    <row r="403" spans="1:16" ht="12.75">
      <c r="A403" t="s">
        <v>52</v>
      </c>
      <c s="34" t="s">
        <v>196</v>
      </c>
      <c s="34" t="s">
        <v>1138</v>
      </c>
      <c s="35" t="s">
        <v>5</v>
      </c>
      <c s="6" t="s">
        <v>1139</v>
      </c>
      <c s="36" t="s">
        <v>310</v>
      </c>
      <c s="37">
        <v>6</v>
      </c>
      <c s="36">
        <v>0</v>
      </c>
      <c s="36">
        <f>ROUND(G403*H403,6)</f>
      </c>
      <c r="L403" s="38">
        <v>0</v>
      </c>
      <c s="32">
        <f>ROUND(ROUND(L403,2)*ROUND(G403,3),2)</f>
      </c>
      <c s="36" t="s">
        <v>350</v>
      </c>
      <c>
        <f>(M403*21)/100</f>
      </c>
      <c t="s">
        <v>27</v>
      </c>
    </row>
    <row r="404" spans="1:5" ht="12.75">
      <c r="A404" s="35" t="s">
        <v>58</v>
      </c>
      <c r="E404" s="39" t="s">
        <v>5</v>
      </c>
    </row>
    <row r="405" spans="1:5" ht="12.75">
      <c r="A405" s="35" t="s">
        <v>59</v>
      </c>
      <c r="E405" s="40" t="s">
        <v>1279</v>
      </c>
    </row>
    <row r="406" spans="1:5" ht="38.25">
      <c r="A406" t="s">
        <v>60</v>
      </c>
      <c r="E406" s="39" t="s">
        <v>1369</v>
      </c>
    </row>
    <row r="407" spans="1:16" ht="12.75">
      <c r="A407" t="s">
        <v>52</v>
      </c>
      <c s="34" t="s">
        <v>200</v>
      </c>
      <c s="34" t="s">
        <v>1142</v>
      </c>
      <c s="35" t="s">
        <v>5</v>
      </c>
      <c s="6" t="s">
        <v>1143</v>
      </c>
      <c s="36" t="s">
        <v>310</v>
      </c>
      <c s="37">
        <v>6</v>
      </c>
      <c s="36">
        <v>0</v>
      </c>
      <c s="36">
        <f>ROUND(G407*H407,6)</f>
      </c>
      <c r="L407" s="38">
        <v>0</v>
      </c>
      <c s="32">
        <f>ROUND(ROUND(L407,2)*ROUND(G407,3),2)</f>
      </c>
      <c s="36" t="s">
        <v>350</v>
      </c>
      <c>
        <f>(M407*21)/100</f>
      </c>
      <c t="s">
        <v>27</v>
      </c>
    </row>
    <row r="408" spans="1:5" ht="12.75">
      <c r="A408" s="35" t="s">
        <v>58</v>
      </c>
      <c r="E408" s="39" t="s">
        <v>5</v>
      </c>
    </row>
    <row r="409" spans="1:5" ht="12.75">
      <c r="A409" s="35" t="s">
        <v>59</v>
      </c>
      <c r="E409" s="40" t="s">
        <v>1279</v>
      </c>
    </row>
    <row r="410" spans="1:5" ht="38.25">
      <c r="A410" t="s">
        <v>60</v>
      </c>
      <c r="E410" s="39" t="s">
        <v>1371</v>
      </c>
    </row>
    <row r="411" spans="1:13" ht="12.75">
      <c r="A411" t="s">
        <v>49</v>
      </c>
      <c r="C411" s="31" t="s">
        <v>367</v>
      </c>
      <c r="E411" s="33" t="s">
        <v>592</v>
      </c>
      <c r="J411" s="32">
        <f>0</f>
      </c>
      <c s="32">
        <f>0</f>
      </c>
      <c s="32">
        <f>0+L412+L416+L420+L424</f>
      </c>
      <c s="32">
        <f>0+M412+M416+M420+M424</f>
      </c>
    </row>
    <row r="412" spans="1:16" ht="38.25">
      <c r="A412" t="s">
        <v>52</v>
      </c>
      <c s="34" t="s">
        <v>207</v>
      </c>
      <c s="34" t="s">
        <v>1509</v>
      </c>
      <c s="35" t="s">
        <v>1510</v>
      </c>
      <c s="6" t="s">
        <v>1511</v>
      </c>
      <c s="36" t="s">
        <v>373</v>
      </c>
      <c s="37">
        <v>44</v>
      </c>
      <c s="36">
        <v>0</v>
      </c>
      <c s="36">
        <f>ROUND(G412*H412,6)</f>
      </c>
      <c r="L412" s="38">
        <v>0</v>
      </c>
      <c s="32">
        <f>ROUND(ROUND(L412,2)*ROUND(G412,3),2)</f>
      </c>
      <c s="36" t="s">
        <v>350</v>
      </c>
      <c>
        <f>(M412*21)/100</f>
      </c>
      <c t="s">
        <v>27</v>
      </c>
    </row>
    <row r="413" spans="1:5" ht="12.75">
      <c r="A413" s="35" t="s">
        <v>58</v>
      </c>
      <c r="E413" s="39" t="s">
        <v>374</v>
      </c>
    </row>
    <row r="414" spans="1:5" ht="12.75">
      <c r="A414" s="35" t="s">
        <v>59</v>
      </c>
      <c r="E414" s="40" t="s">
        <v>1279</v>
      </c>
    </row>
    <row r="415" spans="1:5" ht="165.75">
      <c r="A415" t="s">
        <v>60</v>
      </c>
      <c r="E415" s="39" t="s">
        <v>823</v>
      </c>
    </row>
    <row r="416" spans="1:16" ht="25.5">
      <c r="A416" t="s">
        <v>52</v>
      </c>
      <c s="34" t="s">
        <v>159</v>
      </c>
      <c s="34" t="s">
        <v>2100</v>
      </c>
      <c s="35" t="s">
        <v>2101</v>
      </c>
      <c s="6" t="s">
        <v>2102</v>
      </c>
      <c s="36" t="s">
        <v>373</v>
      </c>
      <c s="37">
        <v>0.1</v>
      </c>
      <c s="36">
        <v>0</v>
      </c>
      <c s="36">
        <f>ROUND(G416*H416,6)</f>
      </c>
      <c r="L416" s="38">
        <v>0</v>
      </c>
      <c s="32">
        <f>ROUND(ROUND(L416,2)*ROUND(G416,3),2)</f>
      </c>
      <c s="36" t="s">
        <v>350</v>
      </c>
      <c>
        <f>(M416*21)/100</f>
      </c>
      <c t="s">
        <v>27</v>
      </c>
    </row>
    <row r="417" spans="1:5" ht="12.75">
      <c r="A417" s="35" t="s">
        <v>58</v>
      </c>
      <c r="E417" s="39" t="s">
        <v>374</v>
      </c>
    </row>
    <row r="418" spans="1:5" ht="12.75">
      <c r="A418" s="35" t="s">
        <v>59</v>
      </c>
      <c r="E418" s="40" t="s">
        <v>1279</v>
      </c>
    </row>
    <row r="419" spans="1:5" ht="165.75">
      <c r="A419" t="s">
        <v>60</v>
      </c>
      <c r="E419" s="39" t="s">
        <v>823</v>
      </c>
    </row>
    <row r="420" spans="1:16" ht="25.5">
      <c r="A420" t="s">
        <v>52</v>
      </c>
      <c s="34" t="s">
        <v>210</v>
      </c>
      <c s="34" t="s">
        <v>1857</v>
      </c>
      <c s="35" t="s">
        <v>1858</v>
      </c>
      <c s="6" t="s">
        <v>1859</v>
      </c>
      <c s="36" t="s">
        <v>373</v>
      </c>
      <c s="37">
        <v>10.5</v>
      </c>
      <c s="36">
        <v>0</v>
      </c>
      <c s="36">
        <f>ROUND(G420*H420,6)</f>
      </c>
      <c r="L420" s="38">
        <v>0</v>
      </c>
      <c s="32">
        <f>ROUND(ROUND(L420,2)*ROUND(G420,3),2)</f>
      </c>
      <c s="36" t="s">
        <v>350</v>
      </c>
      <c>
        <f>(M420*21)/100</f>
      </c>
      <c t="s">
        <v>27</v>
      </c>
    </row>
    <row r="421" spans="1:5" ht="12.75">
      <c r="A421" s="35" t="s">
        <v>58</v>
      </c>
      <c r="E421" s="39" t="s">
        <v>374</v>
      </c>
    </row>
    <row r="422" spans="1:5" ht="12.75">
      <c r="A422" s="35" t="s">
        <v>59</v>
      </c>
      <c r="E422" s="40" t="s">
        <v>1279</v>
      </c>
    </row>
    <row r="423" spans="1:5" ht="165.75">
      <c r="A423" t="s">
        <v>60</v>
      </c>
      <c r="E423" s="39" t="s">
        <v>823</v>
      </c>
    </row>
    <row r="424" spans="1:16" ht="38.25">
      <c r="A424" t="s">
        <v>52</v>
      </c>
      <c s="34" t="s">
        <v>215</v>
      </c>
      <c s="34" t="s">
        <v>1519</v>
      </c>
      <c s="35" t="s">
        <v>1520</v>
      </c>
      <c s="6" t="s">
        <v>2045</v>
      </c>
      <c s="36" t="s">
        <v>373</v>
      </c>
      <c s="37">
        <v>0.24</v>
      </c>
      <c s="36">
        <v>0</v>
      </c>
      <c s="36">
        <f>ROUND(G424*H424,6)</f>
      </c>
      <c r="L424" s="38">
        <v>0</v>
      </c>
      <c s="32">
        <f>ROUND(ROUND(L424,2)*ROUND(G424,3),2)</f>
      </c>
      <c s="36" t="s">
        <v>350</v>
      </c>
      <c>
        <f>(M424*21)/100</f>
      </c>
      <c t="s">
        <v>27</v>
      </c>
    </row>
    <row r="425" spans="1:5" ht="12.75">
      <c r="A425" s="35" t="s">
        <v>58</v>
      </c>
      <c r="E425" s="39" t="s">
        <v>374</v>
      </c>
    </row>
    <row r="426" spans="1:5" ht="12.75">
      <c r="A426" s="35" t="s">
        <v>59</v>
      </c>
      <c r="E426" s="40" t="s">
        <v>1279</v>
      </c>
    </row>
    <row r="427" spans="1:5" ht="165.75">
      <c r="A427" t="s">
        <v>60</v>
      </c>
      <c r="E427" s="39" t="s">
        <v>823</v>
      </c>
    </row>
    <row r="428" spans="1:13" ht="12.75">
      <c r="A428" t="s">
        <v>46</v>
      </c>
      <c r="C428" s="31" t="s">
        <v>2103</v>
      </c>
      <c r="E428" s="33" t="s">
        <v>2104</v>
      </c>
      <c r="J428" s="32">
        <f>0+J429+J438+J471+J484+J513</f>
      </c>
      <c s="32">
        <f>0+K429+K438+K471+K484+K513</f>
      </c>
      <c s="32">
        <f>0+L429+L438+L471+L484+L513</f>
      </c>
      <c s="32">
        <f>0+M429+M438+M471+M484+M513</f>
      </c>
    </row>
    <row r="429" spans="1:13" ht="12.75">
      <c r="A429" t="s">
        <v>49</v>
      </c>
      <c r="C429" s="31" t="s">
        <v>108</v>
      </c>
      <c r="E429" s="33" t="s">
        <v>1278</v>
      </c>
      <c r="J429" s="32">
        <f>0</f>
      </c>
      <c s="32">
        <f>0</f>
      </c>
      <c s="32">
        <f>0+L430+L434</f>
      </c>
      <c s="32">
        <f>0+M430+M434</f>
      </c>
    </row>
    <row r="430" spans="1:16" ht="12.75">
      <c r="A430" t="s">
        <v>52</v>
      </c>
      <c s="34" t="s">
        <v>126</v>
      </c>
      <c s="34" t="s">
        <v>536</v>
      </c>
      <c s="35" t="s">
        <v>5</v>
      </c>
      <c s="6" t="s">
        <v>537</v>
      </c>
      <c s="36" t="s">
        <v>80</v>
      </c>
      <c s="37">
        <v>40</v>
      </c>
      <c s="36">
        <v>0</v>
      </c>
      <c s="36">
        <f>ROUND(G430*H430,6)</f>
      </c>
      <c r="L430" s="38">
        <v>0</v>
      </c>
      <c s="32">
        <f>ROUND(ROUND(L430,2)*ROUND(G430,3),2)</f>
      </c>
      <c s="36" t="s">
        <v>350</v>
      </c>
      <c>
        <f>(M430*21)/100</f>
      </c>
      <c t="s">
        <v>27</v>
      </c>
    </row>
    <row r="431" spans="1:5" ht="12.75">
      <c r="A431" s="35" t="s">
        <v>58</v>
      </c>
      <c r="E431" s="39" t="s">
        <v>5</v>
      </c>
    </row>
    <row r="432" spans="1:5" ht="12.75">
      <c r="A432" s="35" t="s">
        <v>59</v>
      </c>
      <c r="E432" s="40" t="s">
        <v>1279</v>
      </c>
    </row>
    <row r="433" spans="1:5" ht="51">
      <c r="A433" t="s">
        <v>60</v>
      </c>
      <c r="E433" s="39" t="s">
        <v>1987</v>
      </c>
    </row>
    <row r="434" spans="1:16" ht="12.75">
      <c r="A434" t="s">
        <v>52</v>
      </c>
      <c s="34" t="s">
        <v>130</v>
      </c>
      <c s="34" t="s">
        <v>135</v>
      </c>
      <c s="35" t="s">
        <v>5</v>
      </c>
      <c s="6" t="s">
        <v>136</v>
      </c>
      <c s="36" t="s">
        <v>80</v>
      </c>
      <c s="37">
        <v>40</v>
      </c>
      <c s="36">
        <v>0</v>
      </c>
      <c s="36">
        <f>ROUND(G434*H434,6)</f>
      </c>
      <c r="L434" s="38">
        <v>0</v>
      </c>
      <c s="32">
        <f>ROUND(ROUND(L434,2)*ROUND(G434,3),2)</f>
      </c>
      <c s="36" t="s">
        <v>350</v>
      </c>
      <c>
        <f>(M434*21)/100</f>
      </c>
      <c t="s">
        <v>27</v>
      </c>
    </row>
    <row r="435" spans="1:5" ht="12.75">
      <c r="A435" s="35" t="s">
        <v>58</v>
      </c>
      <c r="E435" s="39" t="s">
        <v>5</v>
      </c>
    </row>
    <row r="436" spans="1:5" ht="12.75">
      <c r="A436" s="35" t="s">
        <v>59</v>
      </c>
      <c r="E436" s="40" t="s">
        <v>1279</v>
      </c>
    </row>
    <row r="437" spans="1:5" ht="76.5">
      <c r="A437" t="s">
        <v>60</v>
      </c>
      <c r="E437" s="39" t="s">
        <v>1990</v>
      </c>
    </row>
    <row r="438" spans="1:13" ht="12.75">
      <c r="A438" t="s">
        <v>49</v>
      </c>
      <c r="C438" s="31" t="s">
        <v>1993</v>
      </c>
      <c r="E438" s="33" t="s">
        <v>412</v>
      </c>
      <c r="J438" s="32">
        <f>0</f>
      </c>
      <c s="32">
        <f>0</f>
      </c>
      <c s="32">
        <f>0+L439+L443+L447+L451+L455+L459+L463+L467</f>
      </c>
      <c s="32">
        <f>0+M439+M443+M447+M451+M455+M459+M463+M467</f>
      </c>
    </row>
    <row r="439" spans="1:16" ht="12.75">
      <c r="A439" t="s">
        <v>52</v>
      </c>
      <c s="34" t="s">
        <v>53</v>
      </c>
      <c s="34" t="s">
        <v>1994</v>
      </c>
      <c s="35" t="s">
        <v>5</v>
      </c>
      <c s="6" t="s">
        <v>1995</v>
      </c>
      <c s="36" t="s">
        <v>73</v>
      </c>
      <c s="37">
        <v>50</v>
      </c>
      <c s="36">
        <v>0</v>
      </c>
      <c s="36">
        <f>ROUND(G439*H439,6)</f>
      </c>
      <c r="L439" s="38">
        <v>0</v>
      </c>
      <c s="32">
        <f>ROUND(ROUND(L439,2)*ROUND(G439,3),2)</f>
      </c>
      <c s="36" t="s">
        <v>350</v>
      </c>
      <c>
        <f>(M439*21)/100</f>
      </c>
      <c t="s">
        <v>27</v>
      </c>
    </row>
    <row r="440" spans="1:5" ht="12.75">
      <c r="A440" s="35" t="s">
        <v>58</v>
      </c>
      <c r="E440" s="39" t="s">
        <v>5</v>
      </c>
    </row>
    <row r="441" spans="1:5" ht="12.75">
      <c r="A441" s="35" t="s">
        <v>59</v>
      </c>
      <c r="E441" s="40" t="s">
        <v>1279</v>
      </c>
    </row>
    <row r="442" spans="1:5" ht="12.75">
      <c r="A442" t="s">
        <v>60</v>
      </c>
      <c r="E442" s="39" t="s">
        <v>1996</v>
      </c>
    </row>
    <row r="443" spans="1:16" ht="12.75">
      <c r="A443" t="s">
        <v>52</v>
      </c>
      <c s="34" t="s">
        <v>27</v>
      </c>
      <c s="34" t="s">
        <v>1872</v>
      </c>
      <c s="35" t="s">
        <v>5</v>
      </c>
      <c s="6" t="s">
        <v>1873</v>
      </c>
      <c s="36" t="s">
        <v>73</v>
      </c>
      <c s="37">
        <v>5</v>
      </c>
      <c s="36">
        <v>0</v>
      </c>
      <c s="36">
        <f>ROUND(G443*H443,6)</f>
      </c>
      <c r="L443" s="38">
        <v>0</v>
      </c>
      <c s="32">
        <f>ROUND(ROUND(L443,2)*ROUND(G443,3),2)</f>
      </c>
      <c s="36" t="s">
        <v>350</v>
      </c>
      <c>
        <f>(M443*21)/100</f>
      </c>
      <c t="s">
        <v>27</v>
      </c>
    </row>
    <row r="444" spans="1:5" ht="12.75">
      <c r="A444" s="35" t="s">
        <v>58</v>
      </c>
      <c r="E444" s="39" t="s">
        <v>5</v>
      </c>
    </row>
    <row r="445" spans="1:5" ht="12.75">
      <c r="A445" s="35" t="s">
        <v>59</v>
      </c>
      <c r="E445" s="40" t="s">
        <v>1279</v>
      </c>
    </row>
    <row r="446" spans="1:5" ht="25.5">
      <c r="A446" t="s">
        <v>60</v>
      </c>
      <c r="E446" s="39" t="s">
        <v>1997</v>
      </c>
    </row>
    <row r="447" spans="1:16" ht="12.75">
      <c r="A447" t="s">
        <v>52</v>
      </c>
      <c s="34" t="s">
        <v>26</v>
      </c>
      <c s="34" t="s">
        <v>1876</v>
      </c>
      <c s="35" t="s">
        <v>5</v>
      </c>
      <c s="6" t="s">
        <v>1877</v>
      </c>
      <c s="36" t="s">
        <v>56</v>
      </c>
      <c s="37">
        <v>16</v>
      </c>
      <c s="36">
        <v>0</v>
      </c>
      <c s="36">
        <f>ROUND(G447*H447,6)</f>
      </c>
      <c r="L447" s="38">
        <v>0</v>
      </c>
      <c s="32">
        <f>ROUND(ROUND(L447,2)*ROUND(G447,3),2)</f>
      </c>
      <c s="36" t="s">
        <v>350</v>
      </c>
      <c>
        <f>(M447*21)/100</f>
      </c>
      <c t="s">
        <v>27</v>
      </c>
    </row>
    <row r="448" spans="1:5" ht="12.75">
      <c r="A448" s="35" t="s">
        <v>58</v>
      </c>
      <c r="E448" s="39" t="s">
        <v>5</v>
      </c>
    </row>
    <row r="449" spans="1:5" ht="12.75">
      <c r="A449" s="35" t="s">
        <v>59</v>
      </c>
      <c r="E449" s="40" t="s">
        <v>1279</v>
      </c>
    </row>
    <row r="450" spans="1:5" ht="216.75">
      <c r="A450" t="s">
        <v>60</v>
      </c>
      <c r="E450" s="39" t="s">
        <v>2008</v>
      </c>
    </row>
    <row r="451" spans="1:16" ht="12.75">
      <c r="A451" t="s">
        <v>52</v>
      </c>
      <c s="34" t="s">
        <v>70</v>
      </c>
      <c s="34" t="s">
        <v>413</v>
      </c>
      <c s="35" t="s">
        <v>5</v>
      </c>
      <c s="6" t="s">
        <v>414</v>
      </c>
      <c s="36" t="s">
        <v>56</v>
      </c>
      <c s="37">
        <v>11</v>
      </c>
      <c s="36">
        <v>0</v>
      </c>
      <c s="36">
        <f>ROUND(G451*H451,6)</f>
      </c>
      <c r="L451" s="38">
        <v>0</v>
      </c>
      <c s="32">
        <f>ROUND(ROUND(L451,2)*ROUND(G451,3),2)</f>
      </c>
      <c s="36" t="s">
        <v>350</v>
      </c>
      <c>
        <f>(M451*21)/100</f>
      </c>
      <c t="s">
        <v>27</v>
      </c>
    </row>
    <row r="452" spans="1:5" ht="12.75">
      <c r="A452" s="35" t="s">
        <v>58</v>
      </c>
      <c r="E452" s="39" t="s">
        <v>5</v>
      </c>
    </row>
    <row r="453" spans="1:5" ht="12.75">
      <c r="A453" s="35" t="s">
        <v>59</v>
      </c>
      <c r="E453" s="40" t="s">
        <v>1279</v>
      </c>
    </row>
    <row r="454" spans="1:5" ht="216.75">
      <c r="A454" t="s">
        <v>60</v>
      </c>
      <c r="E454" s="39" t="s">
        <v>2008</v>
      </c>
    </row>
    <row r="455" spans="1:16" ht="12.75">
      <c r="A455" t="s">
        <v>52</v>
      </c>
      <c s="34" t="s">
        <v>110</v>
      </c>
      <c s="34" t="s">
        <v>2105</v>
      </c>
      <c s="35" t="s">
        <v>5</v>
      </c>
      <c s="6" t="s">
        <v>2106</v>
      </c>
      <c s="36" t="s">
        <v>80</v>
      </c>
      <c s="37">
        <v>11</v>
      </c>
      <c s="36">
        <v>0</v>
      </c>
      <c s="36">
        <f>ROUND(G455*H455,6)</f>
      </c>
      <c r="L455" s="38">
        <v>0</v>
      </c>
      <c s="32">
        <f>ROUND(ROUND(L455,2)*ROUND(G455,3),2)</f>
      </c>
      <c s="36" t="s">
        <v>350</v>
      </c>
      <c>
        <f>(M455*21)/100</f>
      </c>
      <c t="s">
        <v>27</v>
      </c>
    </row>
    <row r="456" spans="1:5" ht="12.75">
      <c r="A456" s="35" t="s">
        <v>58</v>
      </c>
      <c r="E456" s="39" t="s">
        <v>5</v>
      </c>
    </row>
    <row r="457" spans="1:5" ht="12.75">
      <c r="A457" s="35" t="s">
        <v>59</v>
      </c>
      <c r="E457" s="40" t="s">
        <v>1279</v>
      </c>
    </row>
    <row r="458" spans="1:5" ht="25.5">
      <c r="A458" t="s">
        <v>60</v>
      </c>
      <c r="E458" s="39" t="s">
        <v>2107</v>
      </c>
    </row>
    <row r="459" spans="1:16" ht="12.75">
      <c r="A459" t="s">
        <v>52</v>
      </c>
      <c s="34" t="s">
        <v>115</v>
      </c>
      <c s="34" t="s">
        <v>67</v>
      </c>
      <c s="35" t="s">
        <v>5</v>
      </c>
      <c s="6" t="s">
        <v>421</v>
      </c>
      <c s="36" t="s">
        <v>56</v>
      </c>
      <c s="37">
        <v>25</v>
      </c>
      <c s="36">
        <v>0</v>
      </c>
      <c s="36">
        <f>ROUND(G459*H459,6)</f>
      </c>
      <c r="L459" s="38">
        <v>0</v>
      </c>
      <c s="32">
        <f>ROUND(ROUND(L459,2)*ROUND(G459,3),2)</f>
      </c>
      <c s="36" t="s">
        <v>350</v>
      </c>
      <c>
        <f>(M459*21)/100</f>
      </c>
      <c t="s">
        <v>27</v>
      </c>
    </row>
    <row r="460" spans="1:5" ht="12.75">
      <c r="A460" s="35" t="s">
        <v>58</v>
      </c>
      <c r="E460" s="39" t="s">
        <v>5</v>
      </c>
    </row>
    <row r="461" spans="1:5" ht="12.75">
      <c r="A461" s="35" t="s">
        <v>59</v>
      </c>
      <c r="E461" s="40" t="s">
        <v>1279</v>
      </c>
    </row>
    <row r="462" spans="1:5" ht="153">
      <c r="A462" t="s">
        <v>60</v>
      </c>
      <c r="E462" s="39" t="s">
        <v>2011</v>
      </c>
    </row>
    <row r="463" spans="1:16" ht="12.75">
      <c r="A463" t="s">
        <v>52</v>
      </c>
      <c s="34" t="s">
        <v>75</v>
      </c>
      <c s="34" t="s">
        <v>2012</v>
      </c>
      <c s="35" t="s">
        <v>5</v>
      </c>
      <c s="6" t="s">
        <v>2013</v>
      </c>
      <c s="36" t="s">
        <v>73</v>
      </c>
      <c s="37">
        <v>50</v>
      </c>
      <c s="36">
        <v>0</v>
      </c>
      <c s="36">
        <f>ROUND(G463*H463,6)</f>
      </c>
      <c r="L463" s="38">
        <v>0</v>
      </c>
      <c s="32">
        <f>ROUND(ROUND(L463,2)*ROUND(G463,3),2)</f>
      </c>
      <c s="36" t="s">
        <v>350</v>
      </c>
      <c>
        <f>(M463*21)/100</f>
      </c>
      <c t="s">
        <v>27</v>
      </c>
    </row>
    <row r="464" spans="1:5" ht="12.75">
      <c r="A464" s="35" t="s">
        <v>58</v>
      </c>
      <c r="E464" s="39" t="s">
        <v>5</v>
      </c>
    </row>
    <row r="465" spans="1:5" ht="12.75">
      <c r="A465" s="35" t="s">
        <v>59</v>
      </c>
      <c r="E465" s="40" t="s">
        <v>1279</v>
      </c>
    </row>
    <row r="466" spans="1:5" ht="38.25">
      <c r="A466" t="s">
        <v>60</v>
      </c>
      <c r="E466" s="39" t="s">
        <v>2014</v>
      </c>
    </row>
    <row r="467" spans="1:16" ht="12.75">
      <c r="A467" t="s">
        <v>52</v>
      </c>
      <c s="34" t="s">
        <v>122</v>
      </c>
      <c s="34" t="s">
        <v>2015</v>
      </c>
      <c s="35" t="s">
        <v>5</v>
      </c>
      <c s="6" t="s">
        <v>2016</v>
      </c>
      <c s="36" t="s">
        <v>56</v>
      </c>
      <c s="37">
        <v>2</v>
      </c>
      <c s="36">
        <v>0</v>
      </c>
      <c s="36">
        <f>ROUND(G467*H467,6)</f>
      </c>
      <c r="L467" s="38">
        <v>0</v>
      </c>
      <c s="32">
        <f>ROUND(ROUND(L467,2)*ROUND(G467,3),2)</f>
      </c>
      <c s="36" t="s">
        <v>350</v>
      </c>
      <c>
        <f>(M467*21)/100</f>
      </c>
      <c t="s">
        <v>27</v>
      </c>
    </row>
    <row r="468" spans="1:5" ht="12.75">
      <c r="A468" s="35" t="s">
        <v>58</v>
      </c>
      <c r="E468" s="39" t="s">
        <v>5</v>
      </c>
    </row>
    <row r="469" spans="1:5" ht="12.75">
      <c r="A469" s="35" t="s">
        <v>59</v>
      </c>
      <c r="E469" s="40" t="s">
        <v>1279</v>
      </c>
    </row>
    <row r="470" spans="1:5" ht="38.25">
      <c r="A470" t="s">
        <v>60</v>
      </c>
      <c r="E470" s="39" t="s">
        <v>2017</v>
      </c>
    </row>
    <row r="471" spans="1:13" ht="12.75">
      <c r="A471" t="s">
        <v>49</v>
      </c>
      <c r="C471" s="31" t="s">
        <v>1303</v>
      </c>
      <c r="E471" s="33" t="s">
        <v>1304</v>
      </c>
      <c r="J471" s="32">
        <f>0</f>
      </c>
      <c s="32">
        <f>0</f>
      </c>
      <c s="32">
        <f>0+L472+L476+L480</f>
      </c>
      <c s="32">
        <f>0+M472+M476+M480</f>
      </c>
    </row>
    <row r="472" spans="1:16" ht="12.75">
      <c r="A472" t="s">
        <v>52</v>
      </c>
      <c s="34" t="s">
        <v>134</v>
      </c>
      <c s="34" t="s">
        <v>1310</v>
      </c>
      <c s="35" t="s">
        <v>5</v>
      </c>
      <c s="6" t="s">
        <v>1311</v>
      </c>
      <c s="36" t="s">
        <v>80</v>
      </c>
      <c s="37">
        <v>94</v>
      </c>
      <c s="36">
        <v>0</v>
      </c>
      <c s="36">
        <f>ROUND(G472*H472,6)</f>
      </c>
      <c r="L472" s="38">
        <v>0</v>
      </c>
      <c s="32">
        <f>ROUND(ROUND(L472,2)*ROUND(G472,3),2)</f>
      </c>
      <c s="36" t="s">
        <v>350</v>
      </c>
      <c>
        <f>(M472*21)/100</f>
      </c>
      <c t="s">
        <v>27</v>
      </c>
    </row>
    <row r="473" spans="1:5" ht="12.75">
      <c r="A473" s="35" t="s">
        <v>58</v>
      </c>
      <c r="E473" s="39" t="s">
        <v>5</v>
      </c>
    </row>
    <row r="474" spans="1:5" ht="12.75">
      <c r="A474" s="35" t="s">
        <v>59</v>
      </c>
      <c r="E474" s="40" t="s">
        <v>1279</v>
      </c>
    </row>
    <row r="475" spans="1:5" ht="38.25">
      <c r="A475" t="s">
        <v>60</v>
      </c>
      <c r="E475" s="39" t="s">
        <v>1305</v>
      </c>
    </row>
    <row r="476" spans="1:16" ht="25.5">
      <c r="A476" t="s">
        <v>52</v>
      </c>
      <c s="34" t="s">
        <v>138</v>
      </c>
      <c s="34" t="s">
        <v>2035</v>
      </c>
      <c s="35" t="s">
        <v>5</v>
      </c>
      <c s="6" t="s">
        <v>2036</v>
      </c>
      <c s="36" t="s">
        <v>85</v>
      </c>
      <c s="37">
        <v>4</v>
      </c>
      <c s="36">
        <v>0</v>
      </c>
      <c s="36">
        <f>ROUND(G476*H476,6)</f>
      </c>
      <c r="L476" s="38">
        <v>0</v>
      </c>
      <c s="32">
        <f>ROUND(ROUND(L476,2)*ROUND(G476,3),2)</f>
      </c>
      <c s="36" t="s">
        <v>350</v>
      </c>
      <c>
        <f>(M476*21)/100</f>
      </c>
      <c t="s">
        <v>27</v>
      </c>
    </row>
    <row r="477" spans="1:5" ht="12.75">
      <c r="A477" s="35" t="s">
        <v>58</v>
      </c>
      <c r="E477" s="39" t="s">
        <v>5</v>
      </c>
    </row>
    <row r="478" spans="1:5" ht="12.75">
      <c r="A478" s="35" t="s">
        <v>59</v>
      </c>
      <c r="E478" s="40" t="s">
        <v>1279</v>
      </c>
    </row>
    <row r="479" spans="1:5" ht="38.25">
      <c r="A479" t="s">
        <v>60</v>
      </c>
      <c r="E479" s="39" t="s">
        <v>1319</v>
      </c>
    </row>
    <row r="480" spans="1:16" ht="12.75">
      <c r="A480" t="s">
        <v>52</v>
      </c>
      <c s="34" t="s">
        <v>143</v>
      </c>
      <c s="34" t="s">
        <v>2037</v>
      </c>
      <c s="35" t="s">
        <v>5</v>
      </c>
      <c s="6" t="s">
        <v>2038</v>
      </c>
      <c s="36" t="s">
        <v>80</v>
      </c>
      <c s="37">
        <v>94</v>
      </c>
      <c s="36">
        <v>0</v>
      </c>
      <c s="36">
        <f>ROUND(G480*H480,6)</f>
      </c>
      <c r="L480" s="38">
        <v>0</v>
      </c>
      <c s="32">
        <f>ROUND(ROUND(L480,2)*ROUND(G480,3),2)</f>
      </c>
      <c s="36" t="s">
        <v>350</v>
      </c>
      <c>
        <f>(M480*21)/100</f>
      </c>
      <c t="s">
        <v>27</v>
      </c>
    </row>
    <row r="481" spans="1:5" ht="12.75">
      <c r="A481" s="35" t="s">
        <v>58</v>
      </c>
      <c r="E481" s="39" t="s">
        <v>5</v>
      </c>
    </row>
    <row r="482" spans="1:5" ht="12.75">
      <c r="A482" s="35" t="s">
        <v>59</v>
      </c>
      <c r="E482" s="40" t="s">
        <v>1279</v>
      </c>
    </row>
    <row r="483" spans="1:5" ht="63.75">
      <c r="A483" t="s">
        <v>60</v>
      </c>
      <c r="E483" s="39" t="s">
        <v>2039</v>
      </c>
    </row>
    <row r="484" spans="1:13" ht="12.75">
      <c r="A484" t="s">
        <v>49</v>
      </c>
      <c r="C484" s="31" t="s">
        <v>1347</v>
      </c>
      <c r="E484" s="33" t="s">
        <v>1348</v>
      </c>
      <c r="J484" s="32">
        <f>0</f>
      </c>
      <c s="32">
        <f>0</f>
      </c>
      <c s="32">
        <f>0+L485+L489+L493+L497+L501+L505+L509</f>
      </c>
      <c s="32">
        <f>0+M485+M489+M493+M497+M501+M505+M509</f>
      </c>
    </row>
    <row r="485" spans="1:16" ht="25.5">
      <c r="A485" t="s">
        <v>52</v>
      </c>
      <c s="34" t="s">
        <v>147</v>
      </c>
      <c s="34" t="s">
        <v>2043</v>
      </c>
      <c s="35" t="s">
        <v>5</v>
      </c>
      <c s="6" t="s">
        <v>2044</v>
      </c>
      <c s="36" t="s">
        <v>85</v>
      </c>
      <c s="37">
        <v>1</v>
      </c>
      <c s="36">
        <v>0</v>
      </c>
      <c s="36">
        <f>ROUND(G485*H485,6)</f>
      </c>
      <c r="L485" s="38">
        <v>0</v>
      </c>
      <c s="32">
        <f>ROUND(ROUND(L485,2)*ROUND(G485,3),2)</f>
      </c>
      <c s="36" t="s">
        <v>350</v>
      </c>
      <c>
        <f>(M485*21)/100</f>
      </c>
      <c t="s">
        <v>27</v>
      </c>
    </row>
    <row r="486" spans="1:5" ht="12.75">
      <c r="A486" s="35" t="s">
        <v>58</v>
      </c>
      <c r="E486" s="39" t="s">
        <v>5</v>
      </c>
    </row>
    <row r="487" spans="1:5" ht="12.75">
      <c r="A487" s="35" t="s">
        <v>59</v>
      </c>
      <c r="E487" s="40" t="s">
        <v>1279</v>
      </c>
    </row>
    <row r="488" spans="1:5" ht="63.75">
      <c r="A488" t="s">
        <v>60</v>
      </c>
      <c r="E488" s="39" t="s">
        <v>1354</v>
      </c>
    </row>
    <row r="489" spans="1:16" ht="25.5">
      <c r="A489" t="s">
        <v>52</v>
      </c>
      <c s="34" t="s">
        <v>151</v>
      </c>
      <c s="34" t="s">
        <v>1136</v>
      </c>
      <c s="35" t="s">
        <v>5</v>
      </c>
      <c s="6" t="s">
        <v>1137</v>
      </c>
      <c s="36" t="s">
        <v>85</v>
      </c>
      <c s="37">
        <v>1</v>
      </c>
      <c s="36">
        <v>0</v>
      </c>
      <c s="36">
        <f>ROUND(G489*H489,6)</f>
      </c>
      <c r="L489" s="38">
        <v>0</v>
      </c>
      <c s="32">
        <f>ROUND(ROUND(L489,2)*ROUND(G489,3),2)</f>
      </c>
      <c s="36" t="s">
        <v>350</v>
      </c>
      <c>
        <f>(M489*21)/100</f>
      </c>
      <c t="s">
        <v>27</v>
      </c>
    </row>
    <row r="490" spans="1:5" ht="12.75">
      <c r="A490" s="35" t="s">
        <v>58</v>
      </c>
      <c r="E490" s="39" t="s">
        <v>5</v>
      </c>
    </row>
    <row r="491" spans="1:5" ht="12.75">
      <c r="A491" s="35" t="s">
        <v>59</v>
      </c>
      <c r="E491" s="40" t="s">
        <v>1279</v>
      </c>
    </row>
    <row r="492" spans="1:5" ht="38.25">
      <c r="A492" t="s">
        <v>60</v>
      </c>
      <c r="E492" s="39" t="s">
        <v>1357</v>
      </c>
    </row>
    <row r="493" spans="1:16" ht="12.75">
      <c r="A493" t="s">
        <v>52</v>
      </c>
      <c s="34" t="s">
        <v>155</v>
      </c>
      <c s="34" t="s">
        <v>1358</v>
      </c>
      <c s="35" t="s">
        <v>5</v>
      </c>
      <c s="6" t="s">
        <v>1359</v>
      </c>
      <c s="36" t="s">
        <v>85</v>
      </c>
      <c s="37">
        <v>2</v>
      </c>
      <c s="36">
        <v>0</v>
      </c>
      <c s="36">
        <f>ROUND(G493*H493,6)</f>
      </c>
      <c r="L493" s="38">
        <v>0</v>
      </c>
      <c s="32">
        <f>ROUND(ROUND(L493,2)*ROUND(G493,3),2)</f>
      </c>
      <c s="36" t="s">
        <v>350</v>
      </c>
      <c>
        <f>(M493*21)/100</f>
      </c>
      <c t="s">
        <v>27</v>
      </c>
    </row>
    <row r="494" spans="1:5" ht="12.75">
      <c r="A494" s="35" t="s">
        <v>58</v>
      </c>
      <c r="E494" s="39" t="s">
        <v>5</v>
      </c>
    </row>
    <row r="495" spans="1:5" ht="12.75">
      <c r="A495" s="35" t="s">
        <v>59</v>
      </c>
      <c r="E495" s="40" t="s">
        <v>1279</v>
      </c>
    </row>
    <row r="496" spans="1:5" ht="38.25">
      <c r="A496" t="s">
        <v>60</v>
      </c>
      <c r="E496" s="39" t="s">
        <v>1360</v>
      </c>
    </row>
    <row r="497" spans="1:16" ht="12.75">
      <c r="A497" t="s">
        <v>52</v>
      </c>
      <c s="34" t="s">
        <v>77</v>
      </c>
      <c s="34" t="s">
        <v>1366</v>
      </c>
      <c s="35" t="s">
        <v>5</v>
      </c>
      <c s="6" t="s">
        <v>1367</v>
      </c>
      <c s="36" t="s">
        <v>310</v>
      </c>
      <c s="37">
        <v>6</v>
      </c>
      <c s="36">
        <v>0</v>
      </c>
      <c s="36">
        <f>ROUND(G497*H497,6)</f>
      </c>
      <c r="L497" s="38">
        <v>0</v>
      </c>
      <c s="32">
        <f>ROUND(ROUND(L497,2)*ROUND(G497,3),2)</f>
      </c>
      <c s="36" t="s">
        <v>350</v>
      </c>
      <c>
        <f>(M497*21)/100</f>
      </c>
      <c t="s">
        <v>27</v>
      </c>
    </row>
    <row r="498" spans="1:5" ht="12.75">
      <c r="A498" s="35" t="s">
        <v>58</v>
      </c>
      <c r="E498" s="39" t="s">
        <v>5</v>
      </c>
    </row>
    <row r="499" spans="1:5" ht="12.75">
      <c r="A499" s="35" t="s">
        <v>59</v>
      </c>
      <c r="E499" s="40" t="s">
        <v>1279</v>
      </c>
    </row>
    <row r="500" spans="1:5" ht="38.25">
      <c r="A500" t="s">
        <v>60</v>
      </c>
      <c r="E500" s="39" t="s">
        <v>1368</v>
      </c>
    </row>
    <row r="501" spans="1:16" ht="12.75">
      <c r="A501" t="s">
        <v>52</v>
      </c>
      <c s="34" t="s">
        <v>82</v>
      </c>
      <c s="34" t="s">
        <v>2097</v>
      </c>
      <c s="35" t="s">
        <v>5</v>
      </c>
      <c s="6" t="s">
        <v>2098</v>
      </c>
      <c s="36" t="s">
        <v>310</v>
      </c>
      <c s="37">
        <v>6</v>
      </c>
      <c s="36">
        <v>0</v>
      </c>
      <c s="36">
        <f>ROUND(G501*H501,6)</f>
      </c>
      <c r="L501" s="38">
        <v>0</v>
      </c>
      <c s="32">
        <f>ROUND(ROUND(L501,2)*ROUND(G501,3),2)</f>
      </c>
      <c s="36" t="s">
        <v>350</v>
      </c>
      <c>
        <f>(M501*21)/100</f>
      </c>
      <c t="s">
        <v>27</v>
      </c>
    </row>
    <row r="502" spans="1:5" ht="12.75">
      <c r="A502" s="35" t="s">
        <v>58</v>
      </c>
      <c r="E502" s="39" t="s">
        <v>5</v>
      </c>
    </row>
    <row r="503" spans="1:5" ht="12.75">
      <c r="A503" s="35" t="s">
        <v>59</v>
      </c>
      <c r="E503" s="40" t="s">
        <v>1279</v>
      </c>
    </row>
    <row r="504" spans="1:5" ht="51">
      <c r="A504" t="s">
        <v>60</v>
      </c>
      <c r="E504" s="39" t="s">
        <v>2099</v>
      </c>
    </row>
    <row r="505" spans="1:16" ht="12.75">
      <c r="A505" t="s">
        <v>52</v>
      </c>
      <c s="34" t="s">
        <v>87</v>
      </c>
      <c s="34" t="s">
        <v>1138</v>
      </c>
      <c s="35" t="s">
        <v>5</v>
      </c>
      <c s="6" t="s">
        <v>1139</v>
      </c>
      <c s="36" t="s">
        <v>310</v>
      </c>
      <c s="37">
        <v>4</v>
      </c>
      <c s="36">
        <v>0</v>
      </c>
      <c s="36">
        <f>ROUND(G505*H505,6)</f>
      </c>
      <c r="L505" s="38">
        <v>0</v>
      </c>
      <c s="32">
        <f>ROUND(ROUND(L505,2)*ROUND(G505,3),2)</f>
      </c>
      <c s="36" t="s">
        <v>350</v>
      </c>
      <c>
        <f>(M505*21)/100</f>
      </c>
      <c t="s">
        <v>27</v>
      </c>
    </row>
    <row r="506" spans="1:5" ht="12.75">
      <c r="A506" s="35" t="s">
        <v>58</v>
      </c>
      <c r="E506" s="39" t="s">
        <v>5</v>
      </c>
    </row>
    <row r="507" spans="1:5" ht="12.75">
      <c r="A507" s="35" t="s">
        <v>59</v>
      </c>
      <c r="E507" s="40" t="s">
        <v>1279</v>
      </c>
    </row>
    <row r="508" spans="1:5" ht="38.25">
      <c r="A508" t="s">
        <v>60</v>
      </c>
      <c r="E508" s="39" t="s">
        <v>1369</v>
      </c>
    </row>
    <row r="509" spans="1:16" ht="12.75">
      <c r="A509" t="s">
        <v>52</v>
      </c>
      <c s="34" t="s">
        <v>91</v>
      </c>
      <c s="34" t="s">
        <v>1142</v>
      </c>
      <c s="35" t="s">
        <v>5</v>
      </c>
      <c s="6" t="s">
        <v>1143</v>
      </c>
      <c s="36" t="s">
        <v>310</v>
      </c>
      <c s="37">
        <v>6</v>
      </c>
      <c s="36">
        <v>0</v>
      </c>
      <c s="36">
        <f>ROUND(G509*H509,6)</f>
      </c>
      <c r="L509" s="38">
        <v>0</v>
      </c>
      <c s="32">
        <f>ROUND(ROUND(L509,2)*ROUND(G509,3),2)</f>
      </c>
      <c s="36" t="s">
        <v>350</v>
      </c>
      <c>
        <f>(M509*21)/100</f>
      </c>
      <c t="s">
        <v>27</v>
      </c>
    </row>
    <row r="510" spans="1:5" ht="12.75">
      <c r="A510" s="35" t="s">
        <v>58</v>
      </c>
      <c r="E510" s="39" t="s">
        <v>5</v>
      </c>
    </row>
    <row r="511" spans="1:5" ht="12.75">
      <c r="A511" s="35" t="s">
        <v>59</v>
      </c>
      <c r="E511" s="40" t="s">
        <v>1279</v>
      </c>
    </row>
    <row r="512" spans="1:5" ht="38.25">
      <c r="A512" t="s">
        <v>60</v>
      </c>
      <c r="E512" s="39" t="s">
        <v>1371</v>
      </c>
    </row>
    <row r="513" spans="1:13" ht="12.75">
      <c r="A513" t="s">
        <v>49</v>
      </c>
      <c r="C513" s="31" t="s">
        <v>367</v>
      </c>
      <c r="E513" s="33" t="s">
        <v>592</v>
      </c>
      <c r="J513" s="32">
        <f>0</f>
      </c>
      <c s="32">
        <f>0</f>
      </c>
      <c s="32">
        <f>0+L514</f>
      </c>
      <c s="32">
        <f>0+M514</f>
      </c>
    </row>
    <row r="514" spans="1:16" ht="38.25">
      <c r="A514" t="s">
        <v>52</v>
      </c>
      <c s="34" t="s">
        <v>96</v>
      </c>
      <c s="34" t="s">
        <v>1509</v>
      </c>
      <c s="35" t="s">
        <v>1510</v>
      </c>
      <c s="6" t="s">
        <v>1511</v>
      </c>
      <c s="36" t="s">
        <v>373</v>
      </c>
      <c s="37">
        <v>4</v>
      </c>
      <c s="36">
        <v>0</v>
      </c>
      <c s="36">
        <f>ROUND(G514*H514,6)</f>
      </c>
      <c r="L514" s="38">
        <v>0</v>
      </c>
      <c s="32">
        <f>ROUND(ROUND(L514,2)*ROUND(G514,3),2)</f>
      </c>
      <c s="36" t="s">
        <v>350</v>
      </c>
      <c>
        <f>(M514*21)/100</f>
      </c>
      <c t="s">
        <v>27</v>
      </c>
    </row>
    <row r="515" spans="1:5" ht="12.75">
      <c r="A515" s="35" t="s">
        <v>58</v>
      </c>
      <c r="E515" s="39" t="s">
        <v>374</v>
      </c>
    </row>
    <row r="516" spans="1:5" ht="12.75">
      <c r="A516" s="35" t="s">
        <v>59</v>
      </c>
      <c r="E516" s="40" t="s">
        <v>1279</v>
      </c>
    </row>
    <row r="517" spans="1:5" ht="165.75">
      <c r="A517" t="s">
        <v>60</v>
      </c>
      <c r="E517" s="39" t="s">
        <v>524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6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1380</v>
      </c>
      <c s="41">
        <f>Rekapitulace!C14</f>
      </c>
      <c s="20" t="s">
        <v>0</v>
      </c>
      <c t="s">
        <v>23</v>
      </c>
      <c t="s">
        <v>27</v>
      </c>
    </row>
    <row r="4" spans="1:16" ht="32" customHeight="1">
      <c r="A4" s="24" t="s">
        <v>20</v>
      </c>
      <c s="25" t="s">
        <v>28</v>
      </c>
      <c s="27" t="s">
        <v>1380</v>
      </c>
      <c r="E4" s="26" t="s">
        <v>1381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COUNTIFS(L8:L630,"=0",A8:A630,"P")+COUNTIFS(L8:L630,"",A8:A630,"P")+SUM(Q8:Q630)</f>
      </c>
    </row>
    <row r="8" spans="1:13" ht="12.75">
      <c r="A8" t="s">
        <v>44</v>
      </c>
      <c r="C8" s="28" t="s">
        <v>2110</v>
      </c>
      <c r="E8" s="30" t="s">
        <v>2109</v>
      </c>
      <c r="J8" s="29">
        <f>0+J9</f>
      </c>
      <c s="29">
        <f>0+K9</f>
      </c>
      <c s="29">
        <f>0+L9</f>
      </c>
      <c s="29">
        <f>0+M9</f>
      </c>
    </row>
    <row r="9" spans="1:13" ht="12.75">
      <c r="A9" t="s">
        <v>46</v>
      </c>
      <c r="C9" s="31" t="s">
        <v>2111</v>
      </c>
      <c r="E9" s="33" t="s">
        <v>2112</v>
      </c>
      <c r="J9" s="32">
        <f>0+J10+J15+J80+J89+J110+J123+J176+J189</f>
      </c>
      <c s="32">
        <f>0+K10+K15+K80+K89+K110+K123+K176+K189</f>
      </c>
      <c s="32">
        <f>0+L10+L15+L80+L89+L110+L123+L176+L189</f>
      </c>
      <c s="32">
        <f>0+M10+M15+M80+M89+M110+M123+M176+M189</f>
      </c>
    </row>
    <row r="10" spans="1:13" ht="12.75">
      <c r="A10" t="s">
        <v>49</v>
      </c>
      <c r="C10" s="31" t="s">
        <v>605</v>
      </c>
      <c r="E10" s="33" t="s">
        <v>606</v>
      </c>
      <c r="J10" s="32">
        <f>0</f>
      </c>
      <c s="32">
        <f>0</f>
      </c>
      <c s="32">
        <f>0+L11</f>
      </c>
      <c s="32">
        <f>0+M11</f>
      </c>
    </row>
    <row r="11" spans="1:16" ht="12.75">
      <c r="A11" t="s">
        <v>52</v>
      </c>
      <c s="34" t="s">
        <v>247</v>
      </c>
      <c s="34" t="s">
        <v>2113</v>
      </c>
      <c s="35" t="s">
        <v>5</v>
      </c>
      <c s="6" t="s">
        <v>2114</v>
      </c>
      <c s="36" t="s">
        <v>94</v>
      </c>
      <c s="37">
        <v>1</v>
      </c>
      <c s="36">
        <v>0</v>
      </c>
      <c s="36">
        <f>ROUND(G11*H11,6)</f>
      </c>
      <c r="L11" s="38">
        <v>0</v>
      </c>
      <c s="32">
        <f>ROUND(ROUND(L11,2)*ROUND(G11,3),2)</f>
      </c>
      <c s="36" t="s">
        <v>350</v>
      </c>
      <c>
        <f>(M11*21)/100</f>
      </c>
      <c t="s">
        <v>27</v>
      </c>
    </row>
    <row r="12" spans="1:5" ht="12.75">
      <c r="A12" s="35" t="s">
        <v>58</v>
      </c>
      <c r="E12" s="39" t="s">
        <v>5</v>
      </c>
    </row>
    <row r="13" spans="1:5" ht="12.75">
      <c r="A13" s="35" t="s">
        <v>59</v>
      </c>
      <c r="E13" s="40" t="s">
        <v>5</v>
      </c>
    </row>
    <row r="14" spans="1:5" ht="12.75">
      <c r="A14" t="s">
        <v>60</v>
      </c>
      <c r="E14" s="39" t="s">
        <v>1871</v>
      </c>
    </row>
    <row r="15" spans="1:13" ht="12.75">
      <c r="A15" t="s">
        <v>49</v>
      </c>
      <c r="C15" s="31" t="s">
        <v>53</v>
      </c>
      <c r="E15" s="33" t="s">
        <v>412</v>
      </c>
      <c r="J15" s="32">
        <f>0</f>
      </c>
      <c s="32">
        <f>0</f>
      </c>
      <c s="32">
        <f>0+L16+L20+L24+L28+L32+L36+L40+L44+L48+L52+L56+L60+L64+L68+L72+L76</f>
      </c>
      <c s="32">
        <f>0+M16+M20+M24+M28+M32+M36+M40+M44+M48+M52+M56+M60+M64+M68+M72+M76</f>
      </c>
    </row>
    <row r="16" spans="1:16" ht="12.75">
      <c r="A16" t="s">
        <v>52</v>
      </c>
      <c s="34" t="s">
        <v>53</v>
      </c>
      <c s="34" t="s">
        <v>1872</v>
      </c>
      <c s="35" t="s">
        <v>5</v>
      </c>
      <c s="6" t="s">
        <v>1873</v>
      </c>
      <c s="36" t="s">
        <v>73</v>
      </c>
      <c s="37">
        <v>25</v>
      </c>
      <c s="36">
        <v>0</v>
      </c>
      <c s="36">
        <f>ROUND(G16*H16,6)</f>
      </c>
      <c r="L16" s="38">
        <v>0</v>
      </c>
      <c s="32">
        <f>ROUND(ROUND(L16,2)*ROUND(G16,3),2)</f>
      </c>
      <c s="36" t="s">
        <v>57</v>
      </c>
      <c>
        <f>(M16*21)/100</f>
      </c>
      <c t="s">
        <v>27</v>
      </c>
    </row>
    <row r="17" spans="1:5" ht="12.75">
      <c r="A17" s="35" t="s">
        <v>58</v>
      </c>
      <c r="E17" s="39" t="s">
        <v>5</v>
      </c>
    </row>
    <row r="18" spans="1:5" ht="12.75">
      <c r="A18" s="35" t="s">
        <v>59</v>
      </c>
      <c r="E18" s="40" t="s">
        <v>5</v>
      </c>
    </row>
    <row r="19" spans="1:5" ht="38.25">
      <c r="A19" t="s">
        <v>60</v>
      </c>
      <c r="E19" s="39" t="s">
        <v>1875</v>
      </c>
    </row>
    <row r="20" spans="1:16" ht="12.75">
      <c r="A20" t="s">
        <v>52</v>
      </c>
      <c s="34" t="s">
        <v>27</v>
      </c>
      <c s="34" t="s">
        <v>2115</v>
      </c>
      <c s="35" t="s">
        <v>5</v>
      </c>
      <c s="6" t="s">
        <v>2116</v>
      </c>
      <c s="36" t="s">
        <v>73</v>
      </c>
      <c s="37">
        <v>273.18</v>
      </c>
      <c s="36">
        <v>0</v>
      </c>
      <c s="36">
        <f>ROUND(G20*H20,6)</f>
      </c>
      <c r="L20" s="38">
        <v>0</v>
      </c>
      <c s="32">
        <f>ROUND(ROUND(L20,2)*ROUND(G20,3),2)</f>
      </c>
      <c s="36" t="s">
        <v>57</v>
      </c>
      <c>
        <f>(M20*21)/100</f>
      </c>
      <c t="s">
        <v>27</v>
      </c>
    </row>
    <row r="21" spans="1:5" ht="12.75">
      <c r="A21" s="35" t="s">
        <v>58</v>
      </c>
      <c r="E21" s="39" t="s">
        <v>5</v>
      </c>
    </row>
    <row r="22" spans="1:5" ht="12.75">
      <c r="A22" s="35" t="s">
        <v>59</v>
      </c>
      <c r="E22" s="40" t="s">
        <v>5</v>
      </c>
    </row>
    <row r="23" spans="1:5" ht="12.75">
      <c r="A23" t="s">
        <v>60</v>
      </c>
      <c r="E23" s="39" t="s">
        <v>2117</v>
      </c>
    </row>
    <row r="24" spans="1:16" ht="25.5">
      <c r="A24" t="s">
        <v>52</v>
      </c>
      <c s="34" t="s">
        <v>26</v>
      </c>
      <c s="34" t="s">
        <v>1641</v>
      </c>
      <c s="35" t="s">
        <v>5</v>
      </c>
      <c s="6" t="s">
        <v>1642</v>
      </c>
      <c s="36" t="s">
        <v>56</v>
      </c>
      <c s="37">
        <v>5.76</v>
      </c>
      <c s="36">
        <v>0</v>
      </c>
      <c s="36">
        <f>ROUND(G24*H24,6)</f>
      </c>
      <c r="L24" s="38">
        <v>0</v>
      </c>
      <c s="32">
        <f>ROUND(ROUND(L24,2)*ROUND(G24,3),2)</f>
      </c>
      <c s="36" t="s">
        <v>57</v>
      </c>
      <c>
        <f>(M24*21)/100</f>
      </c>
      <c t="s">
        <v>27</v>
      </c>
    </row>
    <row r="25" spans="1:5" ht="12.75">
      <c r="A25" s="35" t="s">
        <v>58</v>
      </c>
      <c r="E25" s="39" t="s">
        <v>5</v>
      </c>
    </row>
    <row r="26" spans="1:5" ht="12.75">
      <c r="A26" s="35" t="s">
        <v>59</v>
      </c>
      <c r="E26" s="40" t="s">
        <v>5</v>
      </c>
    </row>
    <row r="27" spans="1:5" ht="63.75">
      <c r="A27" t="s">
        <v>60</v>
      </c>
      <c r="E27" s="39" t="s">
        <v>1644</v>
      </c>
    </row>
    <row r="28" spans="1:16" ht="25.5">
      <c r="A28" t="s">
        <v>52</v>
      </c>
      <c s="34" t="s">
        <v>70</v>
      </c>
      <c s="34" t="s">
        <v>1645</v>
      </c>
      <c s="35" t="s">
        <v>5</v>
      </c>
      <c s="6" t="s">
        <v>1646</v>
      </c>
      <c s="36" t="s">
        <v>56</v>
      </c>
      <c s="37">
        <v>11.52</v>
      </c>
      <c s="36">
        <v>0</v>
      </c>
      <c s="36">
        <f>ROUND(G28*H28,6)</f>
      </c>
      <c r="L28" s="38">
        <v>0</v>
      </c>
      <c s="32">
        <f>ROUND(ROUND(L28,2)*ROUND(G28,3),2)</f>
      </c>
      <c s="36" t="s">
        <v>57</v>
      </c>
      <c>
        <f>(M28*21)/100</f>
      </c>
      <c t="s">
        <v>27</v>
      </c>
    </row>
    <row r="29" spans="1:5" ht="12.75">
      <c r="A29" s="35" t="s">
        <v>58</v>
      </c>
      <c r="E29" s="39" t="s">
        <v>5</v>
      </c>
    </row>
    <row r="30" spans="1:5" ht="12.75">
      <c r="A30" s="35" t="s">
        <v>59</v>
      </c>
      <c r="E30" s="40" t="s">
        <v>5</v>
      </c>
    </row>
    <row r="31" spans="1:5" ht="63.75">
      <c r="A31" t="s">
        <v>60</v>
      </c>
      <c r="E31" s="39" t="s">
        <v>1644</v>
      </c>
    </row>
    <row r="32" spans="1:16" ht="12.75">
      <c r="A32" t="s">
        <v>52</v>
      </c>
      <c s="34" t="s">
        <v>110</v>
      </c>
      <c s="34" t="s">
        <v>2118</v>
      </c>
      <c s="35" t="s">
        <v>5</v>
      </c>
      <c s="6" t="s">
        <v>2119</v>
      </c>
      <c s="36" t="s">
        <v>310</v>
      </c>
      <c s="37">
        <v>50</v>
      </c>
      <c s="36">
        <v>0</v>
      </c>
      <c s="36">
        <f>ROUND(G32*H32,6)</f>
      </c>
      <c r="L32" s="38">
        <v>0</v>
      </c>
      <c s="32">
        <f>ROUND(ROUND(L32,2)*ROUND(G32,3),2)</f>
      </c>
      <c s="36" t="s">
        <v>57</v>
      </c>
      <c>
        <f>(M32*21)/100</f>
      </c>
      <c t="s">
        <v>27</v>
      </c>
    </row>
    <row r="33" spans="1:5" ht="12.75">
      <c r="A33" s="35" t="s">
        <v>58</v>
      </c>
      <c r="E33" s="39" t="s">
        <v>5</v>
      </c>
    </row>
    <row r="34" spans="1:5" ht="12.75">
      <c r="A34" s="35" t="s">
        <v>59</v>
      </c>
      <c r="E34" s="40" t="s">
        <v>5</v>
      </c>
    </row>
    <row r="35" spans="1:5" ht="38.25">
      <c r="A35" t="s">
        <v>60</v>
      </c>
      <c r="E35" s="39" t="s">
        <v>2120</v>
      </c>
    </row>
    <row r="36" spans="1:16" ht="12.75">
      <c r="A36" t="s">
        <v>52</v>
      </c>
      <c s="34" t="s">
        <v>115</v>
      </c>
      <c s="34" t="s">
        <v>2121</v>
      </c>
      <c s="35" t="s">
        <v>5</v>
      </c>
      <c s="6" t="s">
        <v>2122</v>
      </c>
      <c s="36" t="s">
        <v>56</v>
      </c>
      <c s="37">
        <v>790.66</v>
      </c>
      <c s="36">
        <v>0</v>
      </c>
      <c s="36">
        <f>ROUND(G36*H36,6)</f>
      </c>
      <c r="L36" s="38">
        <v>0</v>
      </c>
      <c s="32">
        <f>ROUND(ROUND(L36,2)*ROUND(G36,3),2)</f>
      </c>
      <c s="36" t="s">
        <v>57</v>
      </c>
      <c>
        <f>(M36*21)/100</f>
      </c>
      <c t="s">
        <v>27</v>
      </c>
    </row>
    <row r="37" spans="1:5" ht="12.75">
      <c r="A37" s="35" t="s">
        <v>58</v>
      </c>
      <c r="E37" s="39" t="s">
        <v>5</v>
      </c>
    </row>
    <row r="38" spans="1:5" ht="12.75">
      <c r="A38" s="35" t="s">
        <v>59</v>
      </c>
      <c r="E38" s="40" t="s">
        <v>5</v>
      </c>
    </row>
    <row r="39" spans="1:5" ht="344.25">
      <c r="A39" t="s">
        <v>60</v>
      </c>
      <c r="E39" s="39" t="s">
        <v>2123</v>
      </c>
    </row>
    <row r="40" spans="1:16" ht="12.75">
      <c r="A40" t="s">
        <v>52</v>
      </c>
      <c s="34" t="s">
        <v>75</v>
      </c>
      <c s="34" t="s">
        <v>1569</v>
      </c>
      <c s="35" t="s">
        <v>5</v>
      </c>
      <c s="6" t="s">
        <v>1570</v>
      </c>
      <c s="36" t="s">
        <v>56</v>
      </c>
      <c s="37">
        <v>469.82</v>
      </c>
      <c s="36">
        <v>0</v>
      </c>
      <c s="36">
        <f>ROUND(G40*H40,6)</f>
      </c>
      <c r="L40" s="38">
        <v>0</v>
      </c>
      <c s="32">
        <f>ROUND(ROUND(L40,2)*ROUND(G40,3),2)</f>
      </c>
      <c s="36" t="s">
        <v>57</v>
      </c>
      <c>
        <f>(M40*21)/100</f>
      </c>
      <c t="s">
        <v>27</v>
      </c>
    </row>
    <row r="41" spans="1:5" ht="12.75">
      <c r="A41" s="35" t="s">
        <v>58</v>
      </c>
      <c r="E41" s="39" t="s">
        <v>5</v>
      </c>
    </row>
    <row r="42" spans="1:5" ht="12.75">
      <c r="A42" s="35" t="s">
        <v>59</v>
      </c>
      <c r="E42" s="40" t="s">
        <v>5</v>
      </c>
    </row>
    <row r="43" spans="1:5" ht="344.25">
      <c r="A43" t="s">
        <v>60</v>
      </c>
      <c r="E43" s="39" t="s">
        <v>2123</v>
      </c>
    </row>
    <row r="44" spans="1:16" ht="12.75">
      <c r="A44" t="s">
        <v>52</v>
      </c>
      <c s="34" t="s">
        <v>122</v>
      </c>
      <c s="34" t="s">
        <v>1666</v>
      </c>
      <c s="35" t="s">
        <v>5</v>
      </c>
      <c s="6" t="s">
        <v>1667</v>
      </c>
      <c s="36" t="s">
        <v>56</v>
      </c>
      <c s="37">
        <v>1159.22</v>
      </c>
      <c s="36">
        <v>0</v>
      </c>
      <c s="36">
        <f>ROUND(G44*H44,6)</f>
      </c>
      <c r="L44" s="38">
        <v>0</v>
      </c>
      <c s="32">
        <f>ROUND(ROUND(L44,2)*ROUND(G44,3),2)</f>
      </c>
      <c s="36" t="s">
        <v>57</v>
      </c>
      <c>
        <f>(M44*21)/100</f>
      </c>
      <c t="s">
        <v>27</v>
      </c>
    </row>
    <row r="45" spans="1:5" ht="12.75">
      <c r="A45" s="35" t="s">
        <v>58</v>
      </c>
      <c r="E45" s="39" t="s">
        <v>5</v>
      </c>
    </row>
    <row r="46" spans="1:5" ht="12.75">
      <c r="A46" s="35" t="s">
        <v>59</v>
      </c>
      <c r="E46" s="40" t="s">
        <v>5</v>
      </c>
    </row>
    <row r="47" spans="1:5" ht="191.25">
      <c r="A47" t="s">
        <v>60</v>
      </c>
      <c r="E47" s="39" t="s">
        <v>2124</v>
      </c>
    </row>
    <row r="48" spans="1:16" ht="12.75">
      <c r="A48" t="s">
        <v>52</v>
      </c>
      <c s="34" t="s">
        <v>126</v>
      </c>
      <c s="34" t="s">
        <v>67</v>
      </c>
      <c s="35" t="s">
        <v>5</v>
      </c>
      <c s="6" t="s">
        <v>421</v>
      </c>
      <c s="36" t="s">
        <v>56</v>
      </c>
      <c s="37">
        <v>101.26</v>
      </c>
      <c s="36">
        <v>0</v>
      </c>
      <c s="36">
        <f>ROUND(G48*H48,6)</f>
      </c>
      <c r="L48" s="38">
        <v>0</v>
      </c>
      <c s="32">
        <f>ROUND(ROUND(L48,2)*ROUND(G48,3),2)</f>
      </c>
      <c s="36" t="s">
        <v>57</v>
      </c>
      <c>
        <f>(M48*21)/100</f>
      </c>
      <c t="s">
        <v>27</v>
      </c>
    </row>
    <row r="49" spans="1:5" ht="12.75">
      <c r="A49" s="35" t="s">
        <v>58</v>
      </c>
      <c r="E49" s="39" t="s">
        <v>5</v>
      </c>
    </row>
    <row r="50" spans="1:5" ht="12.75">
      <c r="A50" s="35" t="s">
        <v>59</v>
      </c>
      <c r="E50" s="40" t="s">
        <v>5</v>
      </c>
    </row>
    <row r="51" spans="1:5" ht="229.5">
      <c r="A51" t="s">
        <v>60</v>
      </c>
      <c r="E51" s="39" t="s">
        <v>2125</v>
      </c>
    </row>
    <row r="52" spans="1:16" ht="12.75">
      <c r="A52" t="s">
        <v>52</v>
      </c>
      <c s="34" t="s">
        <v>130</v>
      </c>
      <c s="34" t="s">
        <v>2126</v>
      </c>
      <c s="35" t="s">
        <v>5</v>
      </c>
      <c s="6" t="s">
        <v>2127</v>
      </c>
      <c s="36" t="s">
        <v>56</v>
      </c>
      <c s="37">
        <v>446.03</v>
      </c>
      <c s="36">
        <v>0</v>
      </c>
      <c s="36">
        <f>ROUND(G52*H52,6)</f>
      </c>
      <c r="L52" s="38">
        <v>0</v>
      </c>
      <c s="32">
        <f>ROUND(ROUND(L52,2)*ROUND(G52,3),2)</f>
      </c>
      <c s="36" t="s">
        <v>57</v>
      </c>
      <c>
        <f>(M52*21)/100</f>
      </c>
      <c t="s">
        <v>27</v>
      </c>
    </row>
    <row r="53" spans="1:5" ht="12.75">
      <c r="A53" s="35" t="s">
        <v>58</v>
      </c>
      <c r="E53" s="39" t="s">
        <v>5</v>
      </c>
    </row>
    <row r="54" spans="1:5" ht="12.75">
      <c r="A54" s="35" t="s">
        <v>59</v>
      </c>
      <c r="E54" s="40" t="s">
        <v>5</v>
      </c>
    </row>
    <row r="55" spans="1:5" ht="242.25">
      <c r="A55" t="s">
        <v>60</v>
      </c>
      <c r="E55" s="39" t="s">
        <v>2128</v>
      </c>
    </row>
    <row r="56" spans="1:16" ht="12.75">
      <c r="A56" t="s">
        <v>52</v>
      </c>
      <c s="34" t="s">
        <v>134</v>
      </c>
      <c s="34" t="s">
        <v>1575</v>
      </c>
      <c s="35" t="s">
        <v>5</v>
      </c>
      <c s="6" t="s">
        <v>1576</v>
      </c>
      <c s="36" t="s">
        <v>56</v>
      </c>
      <c s="37">
        <v>100.37</v>
      </c>
      <c s="36">
        <v>0</v>
      </c>
      <c s="36">
        <f>ROUND(G56*H56,6)</f>
      </c>
      <c r="L56" s="38">
        <v>0</v>
      </c>
      <c s="32">
        <f>ROUND(ROUND(L56,2)*ROUND(G56,3),2)</f>
      </c>
      <c s="36" t="s">
        <v>57</v>
      </c>
      <c>
        <f>(M56*21)/100</f>
      </c>
      <c t="s">
        <v>27</v>
      </c>
    </row>
    <row r="57" spans="1:5" ht="12.75">
      <c r="A57" s="35" t="s">
        <v>58</v>
      </c>
      <c r="E57" s="39" t="s">
        <v>5</v>
      </c>
    </row>
    <row r="58" spans="1:5" ht="12.75">
      <c r="A58" s="35" t="s">
        <v>59</v>
      </c>
      <c r="E58" s="40" t="s">
        <v>5</v>
      </c>
    </row>
    <row r="59" spans="1:5" ht="306">
      <c r="A59" t="s">
        <v>60</v>
      </c>
      <c r="E59" s="39" t="s">
        <v>2129</v>
      </c>
    </row>
    <row r="60" spans="1:16" ht="12.75">
      <c r="A60" t="s">
        <v>52</v>
      </c>
      <c s="34" t="s">
        <v>138</v>
      </c>
      <c s="34" t="s">
        <v>2130</v>
      </c>
      <c s="35" t="s">
        <v>5</v>
      </c>
      <c s="6" t="s">
        <v>2131</v>
      </c>
      <c s="36" t="s">
        <v>56</v>
      </c>
      <c s="37">
        <v>1.14</v>
      </c>
      <c s="36">
        <v>0</v>
      </c>
      <c s="36">
        <f>ROUND(G60*H60,6)</f>
      </c>
      <c r="L60" s="38">
        <v>0</v>
      </c>
      <c s="32">
        <f>ROUND(ROUND(L60,2)*ROUND(G60,3),2)</f>
      </c>
      <c s="36" t="s">
        <v>57</v>
      </c>
      <c>
        <f>(M60*21)/100</f>
      </c>
      <c t="s">
        <v>27</v>
      </c>
    </row>
    <row r="61" spans="1:5" ht="12.75">
      <c r="A61" s="35" t="s">
        <v>58</v>
      </c>
      <c r="E61" s="39" t="s">
        <v>2132</v>
      </c>
    </row>
    <row r="62" spans="1:5" ht="12.75">
      <c r="A62" s="35" t="s">
        <v>59</v>
      </c>
      <c r="E62" s="40" t="s">
        <v>5</v>
      </c>
    </row>
    <row r="63" spans="1:5" ht="267.75">
      <c r="A63" t="s">
        <v>60</v>
      </c>
      <c r="E63" s="39" t="s">
        <v>2133</v>
      </c>
    </row>
    <row r="64" spans="1:16" ht="12.75">
      <c r="A64" t="s">
        <v>52</v>
      </c>
      <c s="34" t="s">
        <v>143</v>
      </c>
      <c s="34" t="s">
        <v>1578</v>
      </c>
      <c s="35" t="s">
        <v>5</v>
      </c>
      <c s="6" t="s">
        <v>1579</v>
      </c>
      <c s="36" t="s">
        <v>73</v>
      </c>
      <c s="37">
        <v>38.4</v>
      </c>
      <c s="36">
        <v>0</v>
      </c>
      <c s="36">
        <f>ROUND(G64*H64,6)</f>
      </c>
      <c r="L64" s="38">
        <v>0</v>
      </c>
      <c s="32">
        <f>ROUND(ROUND(L64,2)*ROUND(G64,3),2)</f>
      </c>
      <c s="36" t="s">
        <v>57</v>
      </c>
      <c>
        <f>(M64*21)/100</f>
      </c>
      <c t="s">
        <v>27</v>
      </c>
    </row>
    <row r="65" spans="1:5" ht="12.75">
      <c r="A65" s="35" t="s">
        <v>58</v>
      </c>
      <c r="E65" s="39" t="s">
        <v>5</v>
      </c>
    </row>
    <row r="66" spans="1:5" ht="12.75">
      <c r="A66" s="35" t="s">
        <v>59</v>
      </c>
      <c r="E66" s="40" t="s">
        <v>5</v>
      </c>
    </row>
    <row r="67" spans="1:5" ht="38.25">
      <c r="A67" t="s">
        <v>60</v>
      </c>
      <c r="E67" s="39" t="s">
        <v>2134</v>
      </c>
    </row>
    <row r="68" spans="1:16" ht="12.75">
      <c r="A68" t="s">
        <v>52</v>
      </c>
      <c s="34" t="s">
        <v>147</v>
      </c>
      <c s="34" t="s">
        <v>2135</v>
      </c>
      <c s="35" t="s">
        <v>5</v>
      </c>
      <c s="6" t="s">
        <v>2136</v>
      </c>
      <c s="36" t="s">
        <v>73</v>
      </c>
      <c s="37">
        <v>273.18</v>
      </c>
      <c s="36">
        <v>0</v>
      </c>
      <c s="36">
        <f>ROUND(G68*H68,6)</f>
      </c>
      <c r="L68" s="38">
        <v>0</v>
      </c>
      <c s="32">
        <f>ROUND(ROUND(L68,2)*ROUND(G68,3),2)</f>
      </c>
      <c s="36" t="s">
        <v>57</v>
      </c>
      <c>
        <f>(M68*21)/100</f>
      </c>
      <c t="s">
        <v>27</v>
      </c>
    </row>
    <row r="69" spans="1:5" ht="12.75">
      <c r="A69" s="35" t="s">
        <v>58</v>
      </c>
      <c r="E69" s="39" t="s">
        <v>5</v>
      </c>
    </row>
    <row r="70" spans="1:5" ht="12.75">
      <c r="A70" s="35" t="s">
        <v>59</v>
      </c>
      <c r="E70" s="40" t="s">
        <v>5</v>
      </c>
    </row>
    <row r="71" spans="1:5" ht="38.25">
      <c r="A71" t="s">
        <v>60</v>
      </c>
      <c r="E71" s="39" t="s">
        <v>2137</v>
      </c>
    </row>
    <row r="72" spans="1:16" ht="12.75">
      <c r="A72" t="s">
        <v>52</v>
      </c>
      <c s="34" t="s">
        <v>151</v>
      </c>
      <c s="34" t="s">
        <v>2138</v>
      </c>
      <c s="35" t="s">
        <v>5</v>
      </c>
      <c s="6" t="s">
        <v>2139</v>
      </c>
      <c s="36" t="s">
        <v>73</v>
      </c>
      <c s="37">
        <v>273.18</v>
      </c>
      <c s="36">
        <v>0</v>
      </c>
      <c s="36">
        <f>ROUND(G72*H72,6)</f>
      </c>
      <c r="L72" s="38">
        <v>0</v>
      </c>
      <c s="32">
        <f>ROUND(ROUND(L72,2)*ROUND(G72,3),2)</f>
      </c>
      <c s="36" t="s">
        <v>57</v>
      </c>
      <c>
        <f>(M72*21)/100</f>
      </c>
      <c t="s">
        <v>27</v>
      </c>
    </row>
    <row r="73" spans="1:5" ht="12.75">
      <c r="A73" s="35" t="s">
        <v>58</v>
      </c>
      <c r="E73" s="39" t="s">
        <v>5</v>
      </c>
    </row>
    <row r="74" spans="1:5" ht="12.75">
      <c r="A74" s="35" t="s">
        <v>59</v>
      </c>
      <c r="E74" s="40" t="s">
        <v>5</v>
      </c>
    </row>
    <row r="75" spans="1:5" ht="38.25">
      <c r="A75" t="s">
        <v>60</v>
      </c>
      <c r="E75" s="39" t="s">
        <v>2140</v>
      </c>
    </row>
    <row r="76" spans="1:16" ht="12.75">
      <c r="A76" t="s">
        <v>52</v>
      </c>
      <c s="34" t="s">
        <v>155</v>
      </c>
      <c s="34" t="s">
        <v>2141</v>
      </c>
      <c s="35" t="s">
        <v>5</v>
      </c>
      <c s="6" t="s">
        <v>2142</v>
      </c>
      <c s="36" t="s">
        <v>73</v>
      </c>
      <c s="37">
        <v>273.18</v>
      </c>
      <c s="36">
        <v>0</v>
      </c>
      <c s="36">
        <f>ROUND(G76*H76,6)</f>
      </c>
      <c r="L76" s="38">
        <v>0</v>
      </c>
      <c s="32">
        <f>ROUND(ROUND(L76,2)*ROUND(G76,3),2)</f>
      </c>
      <c s="36" t="s">
        <v>57</v>
      </c>
      <c>
        <f>(M76*21)/100</f>
      </c>
      <c t="s">
        <v>27</v>
      </c>
    </row>
    <row r="77" spans="1:5" ht="12.75">
      <c r="A77" s="35" t="s">
        <v>58</v>
      </c>
      <c r="E77" s="39" t="s">
        <v>5</v>
      </c>
    </row>
    <row r="78" spans="1:5" ht="12.75">
      <c r="A78" s="35" t="s">
        <v>59</v>
      </c>
      <c r="E78" s="40" t="s">
        <v>5</v>
      </c>
    </row>
    <row r="79" spans="1:5" ht="38.25">
      <c r="A79" t="s">
        <v>60</v>
      </c>
      <c r="E79" s="39" t="s">
        <v>2143</v>
      </c>
    </row>
    <row r="80" spans="1:13" ht="12.75">
      <c r="A80" t="s">
        <v>49</v>
      </c>
      <c r="C80" s="31" t="s">
        <v>70</v>
      </c>
      <c r="E80" s="33" t="s">
        <v>1590</v>
      </c>
      <c r="J80" s="32">
        <f>0</f>
      </c>
      <c s="32">
        <f>0</f>
      </c>
      <c s="32">
        <f>0+L81+L85</f>
      </c>
      <c s="32">
        <f>0+M81+M85</f>
      </c>
    </row>
    <row r="81" spans="1:16" ht="12.75">
      <c r="A81" t="s">
        <v>52</v>
      </c>
      <c s="34" t="s">
        <v>77</v>
      </c>
      <c s="34" t="s">
        <v>2144</v>
      </c>
      <c s="35" t="s">
        <v>5</v>
      </c>
      <c s="6" t="s">
        <v>2145</v>
      </c>
      <c s="36" t="s">
        <v>56</v>
      </c>
      <c s="37">
        <v>3.33</v>
      </c>
      <c s="36">
        <v>0</v>
      </c>
      <c s="36">
        <f>ROUND(G81*H81,6)</f>
      </c>
      <c r="L81" s="38">
        <v>0</v>
      </c>
      <c s="32">
        <f>ROUND(ROUND(L81,2)*ROUND(G81,3),2)</f>
      </c>
      <c s="36" t="s">
        <v>57</v>
      </c>
      <c>
        <f>(M81*21)/100</f>
      </c>
      <c t="s">
        <v>27</v>
      </c>
    </row>
    <row r="82" spans="1:5" ht="12.75">
      <c r="A82" s="35" t="s">
        <v>58</v>
      </c>
      <c r="E82" s="39" t="s">
        <v>5</v>
      </c>
    </row>
    <row r="83" spans="1:5" ht="12.75">
      <c r="A83" s="35" t="s">
        <v>59</v>
      </c>
      <c r="E83" s="40" t="s">
        <v>5</v>
      </c>
    </row>
    <row r="84" spans="1:5" ht="395.25">
      <c r="A84" t="s">
        <v>60</v>
      </c>
      <c r="E84" s="39" t="s">
        <v>2146</v>
      </c>
    </row>
    <row r="85" spans="1:16" ht="12.75">
      <c r="A85" t="s">
        <v>52</v>
      </c>
      <c s="34" t="s">
        <v>82</v>
      </c>
      <c s="34" t="s">
        <v>2015</v>
      </c>
      <c s="35" t="s">
        <v>5</v>
      </c>
      <c s="6" t="s">
        <v>2016</v>
      </c>
      <c s="36" t="s">
        <v>56</v>
      </c>
      <c s="37">
        <v>24.37</v>
      </c>
      <c s="36">
        <v>0</v>
      </c>
      <c s="36">
        <f>ROUND(G85*H85,6)</f>
      </c>
      <c r="L85" s="38">
        <v>0</v>
      </c>
      <c s="32">
        <f>ROUND(ROUND(L85,2)*ROUND(G85,3),2)</f>
      </c>
      <c s="36" t="s">
        <v>57</v>
      </c>
      <c>
        <f>(M85*21)/100</f>
      </c>
      <c t="s">
        <v>27</v>
      </c>
    </row>
    <row r="86" spans="1:5" ht="12.75">
      <c r="A86" s="35" t="s">
        <v>58</v>
      </c>
      <c r="E86" s="39" t="s">
        <v>5</v>
      </c>
    </row>
    <row r="87" spans="1:5" ht="12.75">
      <c r="A87" s="35" t="s">
        <v>59</v>
      </c>
      <c r="E87" s="40" t="s">
        <v>5</v>
      </c>
    </row>
    <row r="88" spans="1:5" ht="38.25">
      <c r="A88" t="s">
        <v>60</v>
      </c>
      <c r="E88" s="39" t="s">
        <v>1901</v>
      </c>
    </row>
    <row r="89" spans="1:13" ht="12.75">
      <c r="A89" t="s">
        <v>49</v>
      </c>
      <c r="C89" s="31" t="s">
        <v>110</v>
      </c>
      <c r="E89" s="33" t="s">
        <v>1017</v>
      </c>
      <c r="J89" s="32">
        <f>0</f>
      </c>
      <c s="32">
        <f>0</f>
      </c>
      <c s="32">
        <f>0+L90+L94+L98+L102+L106</f>
      </c>
      <c s="32">
        <f>0+M90+M94+M98+M102+M106</f>
      </c>
    </row>
    <row r="90" spans="1:16" ht="12.75">
      <c r="A90" t="s">
        <v>52</v>
      </c>
      <c s="34" t="s">
        <v>87</v>
      </c>
      <c s="34" t="s">
        <v>2147</v>
      </c>
      <c s="35" t="s">
        <v>5</v>
      </c>
      <c s="6" t="s">
        <v>2148</v>
      </c>
      <c s="36" t="s">
        <v>73</v>
      </c>
      <c s="37">
        <v>13.8</v>
      </c>
      <c s="36">
        <v>0</v>
      </c>
      <c s="36">
        <f>ROUND(G90*H90,6)</f>
      </c>
      <c r="L90" s="38">
        <v>0</v>
      </c>
      <c s="32">
        <f>ROUND(ROUND(L90,2)*ROUND(G90,3),2)</f>
      </c>
      <c s="36" t="s">
        <v>57</v>
      </c>
      <c>
        <f>(M90*21)/100</f>
      </c>
      <c t="s">
        <v>27</v>
      </c>
    </row>
    <row r="91" spans="1:5" ht="12.75">
      <c r="A91" s="35" t="s">
        <v>58</v>
      </c>
      <c r="E91" s="39" t="s">
        <v>5</v>
      </c>
    </row>
    <row r="92" spans="1:5" ht="12.75">
      <c r="A92" s="35" t="s">
        <v>59</v>
      </c>
      <c r="E92" s="40" t="s">
        <v>5</v>
      </c>
    </row>
    <row r="93" spans="1:5" ht="51">
      <c r="A93" t="s">
        <v>60</v>
      </c>
      <c r="E93" s="39" t="s">
        <v>1757</v>
      </c>
    </row>
    <row r="94" spans="1:16" ht="12.75">
      <c r="A94" t="s">
        <v>52</v>
      </c>
      <c s="34" t="s">
        <v>91</v>
      </c>
      <c s="34" t="s">
        <v>2149</v>
      </c>
      <c s="35" t="s">
        <v>5</v>
      </c>
      <c s="6" t="s">
        <v>2150</v>
      </c>
      <c s="36" t="s">
        <v>73</v>
      </c>
      <c s="37">
        <v>13.8</v>
      </c>
      <c s="36">
        <v>0</v>
      </c>
      <c s="36">
        <f>ROUND(G94*H94,6)</f>
      </c>
      <c r="L94" s="38">
        <v>0</v>
      </c>
      <c s="32">
        <f>ROUND(ROUND(L94,2)*ROUND(G94,3),2)</f>
      </c>
      <c s="36" t="s">
        <v>57</v>
      </c>
      <c>
        <f>(M94*21)/100</f>
      </c>
      <c t="s">
        <v>27</v>
      </c>
    </row>
    <row r="95" spans="1:5" ht="12.75">
      <c r="A95" s="35" t="s">
        <v>58</v>
      </c>
      <c r="E95" s="39" t="s">
        <v>5</v>
      </c>
    </row>
    <row r="96" spans="1:5" ht="12.75">
      <c r="A96" s="35" t="s">
        <v>59</v>
      </c>
      <c r="E96" s="40" t="s">
        <v>5</v>
      </c>
    </row>
    <row r="97" spans="1:5" ht="51">
      <c r="A97" t="s">
        <v>60</v>
      </c>
      <c r="E97" s="39" t="s">
        <v>1757</v>
      </c>
    </row>
    <row r="98" spans="1:16" ht="12.75">
      <c r="A98" t="s">
        <v>52</v>
      </c>
      <c s="34" t="s">
        <v>96</v>
      </c>
      <c s="34" t="s">
        <v>2151</v>
      </c>
      <c s="35" t="s">
        <v>5</v>
      </c>
      <c s="6" t="s">
        <v>2152</v>
      </c>
      <c s="36" t="s">
        <v>73</v>
      </c>
      <c s="37">
        <v>27.6</v>
      </c>
      <c s="36">
        <v>0</v>
      </c>
      <c s="36">
        <f>ROUND(G98*H98,6)</f>
      </c>
      <c r="L98" s="38">
        <v>0</v>
      </c>
      <c s="32">
        <f>ROUND(ROUND(L98,2)*ROUND(G98,3),2)</f>
      </c>
      <c s="36" t="s">
        <v>57</v>
      </c>
      <c>
        <f>(M98*21)/100</f>
      </c>
      <c t="s">
        <v>27</v>
      </c>
    </row>
    <row r="99" spans="1:5" ht="12.75">
      <c r="A99" s="35" t="s">
        <v>58</v>
      </c>
      <c r="E99" s="39" t="s">
        <v>5</v>
      </c>
    </row>
    <row r="100" spans="1:5" ht="12.75">
      <c r="A100" s="35" t="s">
        <v>59</v>
      </c>
      <c r="E100" s="40" t="s">
        <v>5</v>
      </c>
    </row>
    <row r="101" spans="1:5" ht="51">
      <c r="A101" t="s">
        <v>60</v>
      </c>
      <c r="E101" s="39" t="s">
        <v>2153</v>
      </c>
    </row>
    <row r="102" spans="1:16" ht="12.75">
      <c r="A102" t="s">
        <v>52</v>
      </c>
      <c s="34" t="s">
        <v>181</v>
      </c>
      <c s="34" t="s">
        <v>2154</v>
      </c>
      <c s="35" t="s">
        <v>5</v>
      </c>
      <c s="6" t="s">
        <v>2155</v>
      </c>
      <c s="36" t="s">
        <v>73</v>
      </c>
      <c s="37">
        <v>13.8</v>
      </c>
      <c s="36">
        <v>0</v>
      </c>
      <c s="36">
        <f>ROUND(G102*H102,6)</f>
      </c>
      <c r="L102" s="38">
        <v>0</v>
      </c>
      <c s="32">
        <f>ROUND(ROUND(L102,2)*ROUND(G102,3),2)</f>
      </c>
      <c s="36" t="s">
        <v>57</v>
      </c>
      <c>
        <f>(M102*21)/100</f>
      </c>
      <c t="s">
        <v>27</v>
      </c>
    </row>
    <row r="103" spans="1:5" ht="12.75">
      <c r="A103" s="35" t="s">
        <v>58</v>
      </c>
      <c r="E103" s="39" t="s">
        <v>5</v>
      </c>
    </row>
    <row r="104" spans="1:5" ht="12.75">
      <c r="A104" s="35" t="s">
        <v>59</v>
      </c>
      <c r="E104" s="40" t="s">
        <v>5</v>
      </c>
    </row>
    <row r="105" spans="1:5" ht="140.25">
      <c r="A105" t="s">
        <v>60</v>
      </c>
      <c r="E105" s="39" t="s">
        <v>2156</v>
      </c>
    </row>
    <row r="106" spans="1:16" ht="12.75">
      <c r="A106" t="s">
        <v>52</v>
      </c>
      <c s="34" t="s">
        <v>186</v>
      </c>
      <c s="34" t="s">
        <v>2157</v>
      </c>
      <c s="35" t="s">
        <v>5</v>
      </c>
      <c s="6" t="s">
        <v>2158</v>
      </c>
      <c s="36" t="s">
        <v>73</v>
      </c>
      <c s="37">
        <v>13.8</v>
      </c>
      <c s="36">
        <v>0</v>
      </c>
      <c s="36">
        <f>ROUND(G106*H106,6)</f>
      </c>
      <c r="L106" s="38">
        <v>0</v>
      </c>
      <c s="32">
        <f>ROUND(ROUND(L106,2)*ROUND(G106,3),2)</f>
      </c>
      <c s="36" t="s">
        <v>57</v>
      </c>
      <c>
        <f>(M106*21)/100</f>
      </c>
      <c t="s">
        <v>27</v>
      </c>
    </row>
    <row r="107" spans="1:5" ht="12.75">
      <c r="A107" s="35" t="s">
        <v>58</v>
      </c>
      <c r="E107" s="39" t="s">
        <v>5</v>
      </c>
    </row>
    <row r="108" spans="1:5" ht="12.75">
      <c r="A108" s="35" t="s">
        <v>59</v>
      </c>
      <c r="E108" s="40" t="s">
        <v>5</v>
      </c>
    </row>
    <row r="109" spans="1:5" ht="140.25">
      <c r="A109" t="s">
        <v>60</v>
      </c>
      <c r="E109" s="39" t="s">
        <v>2156</v>
      </c>
    </row>
    <row r="110" spans="1:13" ht="12.75">
      <c r="A110" t="s">
        <v>49</v>
      </c>
      <c r="C110" s="31" t="s">
        <v>75</v>
      </c>
      <c r="E110" s="33" t="s">
        <v>76</v>
      </c>
      <c r="J110" s="32">
        <f>0</f>
      </c>
      <c s="32">
        <f>0</f>
      </c>
      <c s="32">
        <f>0+L111+L115+L119</f>
      </c>
      <c s="32">
        <f>0+M111+M115+M119</f>
      </c>
    </row>
    <row r="111" spans="1:16" ht="12.75">
      <c r="A111" t="s">
        <v>52</v>
      </c>
      <c s="34" t="s">
        <v>189</v>
      </c>
      <c s="34" t="s">
        <v>148</v>
      </c>
      <c s="35" t="s">
        <v>5</v>
      </c>
      <c s="6" t="s">
        <v>149</v>
      </c>
      <c s="36" t="s">
        <v>85</v>
      </c>
      <c s="37">
        <v>4</v>
      </c>
      <c s="36">
        <v>0</v>
      </c>
      <c s="36">
        <f>ROUND(G111*H111,6)</f>
      </c>
      <c r="L111" s="38">
        <v>0</v>
      </c>
      <c s="32">
        <f>ROUND(ROUND(L111,2)*ROUND(G111,3),2)</f>
      </c>
      <c s="36" t="s">
        <v>57</v>
      </c>
      <c>
        <f>(M111*21)/100</f>
      </c>
      <c t="s">
        <v>27</v>
      </c>
    </row>
    <row r="112" spans="1:5" ht="12.75">
      <c r="A112" s="35" t="s">
        <v>58</v>
      </c>
      <c r="E112" s="39" t="s">
        <v>5</v>
      </c>
    </row>
    <row r="113" spans="1:5" ht="12.75">
      <c r="A113" s="35" t="s">
        <v>59</v>
      </c>
      <c r="E113" s="40" t="s">
        <v>5</v>
      </c>
    </row>
    <row r="114" spans="1:5" ht="102">
      <c r="A114" t="s">
        <v>60</v>
      </c>
      <c r="E114" s="39" t="s">
        <v>2159</v>
      </c>
    </row>
    <row r="115" spans="1:16" ht="12.75">
      <c r="A115" t="s">
        <v>52</v>
      </c>
      <c s="34" t="s">
        <v>193</v>
      </c>
      <c s="34" t="s">
        <v>2160</v>
      </c>
      <c s="35" t="s">
        <v>5</v>
      </c>
      <c s="6" t="s">
        <v>2161</v>
      </c>
      <c s="36" t="s">
        <v>85</v>
      </c>
      <c s="37">
        <v>2</v>
      </c>
      <c s="36">
        <v>0</v>
      </c>
      <c s="36">
        <f>ROUND(G115*H115,6)</f>
      </c>
      <c r="L115" s="38">
        <v>0</v>
      </c>
      <c s="32">
        <f>ROUND(ROUND(L115,2)*ROUND(G115,3),2)</f>
      </c>
      <c s="36" t="s">
        <v>57</v>
      </c>
      <c>
        <f>(M115*21)/100</f>
      </c>
      <c t="s">
        <v>27</v>
      </c>
    </row>
    <row r="116" spans="1:5" ht="12.75">
      <c r="A116" s="35" t="s">
        <v>58</v>
      </c>
      <c r="E116" s="39" t="s">
        <v>5</v>
      </c>
    </row>
    <row r="117" spans="1:5" ht="12.75">
      <c r="A117" s="35" t="s">
        <v>59</v>
      </c>
      <c r="E117" s="40" t="s">
        <v>5</v>
      </c>
    </row>
    <row r="118" spans="1:5" ht="102">
      <c r="A118" t="s">
        <v>60</v>
      </c>
      <c r="E118" s="39" t="s">
        <v>2159</v>
      </c>
    </row>
    <row r="119" spans="1:16" ht="12.75">
      <c r="A119" t="s">
        <v>52</v>
      </c>
      <c s="34" t="s">
        <v>196</v>
      </c>
      <c s="34" t="s">
        <v>2162</v>
      </c>
      <c s="35" t="s">
        <v>5</v>
      </c>
      <c s="6" t="s">
        <v>2163</v>
      </c>
      <c s="36" t="s">
        <v>85</v>
      </c>
      <c s="37">
        <v>2</v>
      </c>
      <c s="36">
        <v>0</v>
      </c>
      <c s="36">
        <f>ROUND(G119*H119,6)</f>
      </c>
      <c r="L119" s="38">
        <v>0</v>
      </c>
      <c s="32">
        <f>ROUND(ROUND(L119,2)*ROUND(G119,3),2)</f>
      </c>
      <c s="36" t="s">
        <v>57</v>
      </c>
      <c>
        <f>(M119*21)/100</f>
      </c>
      <c t="s">
        <v>27</v>
      </c>
    </row>
    <row r="120" spans="1:5" ht="12.75">
      <c r="A120" s="35" t="s">
        <v>58</v>
      </c>
      <c r="E120" s="39" t="s">
        <v>5</v>
      </c>
    </row>
    <row r="121" spans="1:5" ht="12.75">
      <c r="A121" s="35" t="s">
        <v>59</v>
      </c>
      <c r="E121" s="40" t="s">
        <v>5</v>
      </c>
    </row>
    <row r="122" spans="1:5" ht="153">
      <c r="A122" t="s">
        <v>60</v>
      </c>
      <c r="E122" s="39" t="s">
        <v>2164</v>
      </c>
    </row>
    <row r="123" spans="1:13" ht="12.75">
      <c r="A123" t="s">
        <v>49</v>
      </c>
      <c r="C123" s="31" t="s">
        <v>122</v>
      </c>
      <c r="E123" s="33" t="s">
        <v>1611</v>
      </c>
      <c r="J123" s="32">
        <f>0</f>
      </c>
      <c s="32">
        <f>0</f>
      </c>
      <c s="32">
        <f>0+L124+L128+L132+L136+L140+L144+L148+L152+L156+L160+L164+L168+L172</f>
      </c>
      <c s="32">
        <f>0+M124+M128+M132+M136+M140+M144+M148+M152+M156+M160+M164+M168+M172</f>
      </c>
    </row>
    <row r="124" spans="1:16" ht="12.75">
      <c r="A124" t="s">
        <v>52</v>
      </c>
      <c s="34" t="s">
        <v>200</v>
      </c>
      <c s="34" t="s">
        <v>1803</v>
      </c>
      <c s="35" t="s">
        <v>5</v>
      </c>
      <c s="6" t="s">
        <v>1804</v>
      </c>
      <c s="36" t="s">
        <v>80</v>
      </c>
      <c s="37">
        <v>16.2</v>
      </c>
      <c s="36">
        <v>0</v>
      </c>
      <c s="36">
        <f>ROUND(G124*H124,6)</f>
      </c>
      <c r="L124" s="38">
        <v>0</v>
      </c>
      <c s="32">
        <f>ROUND(ROUND(L124,2)*ROUND(G124,3),2)</f>
      </c>
      <c s="36" t="s">
        <v>57</v>
      </c>
      <c>
        <f>(M124*21)/100</f>
      </c>
      <c t="s">
        <v>27</v>
      </c>
    </row>
    <row r="125" spans="1:5" ht="12.75">
      <c r="A125" s="35" t="s">
        <v>58</v>
      </c>
      <c r="E125" s="39" t="s">
        <v>5</v>
      </c>
    </row>
    <row r="126" spans="1:5" ht="12.75">
      <c r="A126" s="35" t="s">
        <v>59</v>
      </c>
      <c r="E126" s="40" t="s">
        <v>5</v>
      </c>
    </row>
    <row r="127" spans="1:5" ht="255">
      <c r="A127" t="s">
        <v>60</v>
      </c>
      <c r="E127" s="39" t="s">
        <v>2165</v>
      </c>
    </row>
    <row r="128" spans="1:16" ht="12.75">
      <c r="A128" t="s">
        <v>52</v>
      </c>
      <c s="34" t="s">
        <v>203</v>
      </c>
      <c s="34" t="s">
        <v>2166</v>
      </c>
      <c s="35" t="s">
        <v>5</v>
      </c>
      <c s="6" t="s">
        <v>2167</v>
      </c>
      <c s="36" t="s">
        <v>80</v>
      </c>
      <c s="37">
        <v>176.6</v>
      </c>
      <c s="36">
        <v>0</v>
      </c>
      <c s="36">
        <f>ROUND(G128*H128,6)</f>
      </c>
      <c r="L128" s="38">
        <v>0</v>
      </c>
      <c s="32">
        <f>ROUND(ROUND(L128,2)*ROUND(G128,3),2)</f>
      </c>
      <c s="36" t="s">
        <v>57</v>
      </c>
      <c>
        <f>(M128*21)/100</f>
      </c>
      <c t="s">
        <v>27</v>
      </c>
    </row>
    <row r="129" spans="1:5" ht="12.75">
      <c r="A129" s="35" t="s">
        <v>58</v>
      </c>
      <c r="E129" s="39" t="s">
        <v>5</v>
      </c>
    </row>
    <row r="130" spans="1:5" ht="12.75">
      <c r="A130" s="35" t="s">
        <v>59</v>
      </c>
      <c r="E130" s="40" t="s">
        <v>5</v>
      </c>
    </row>
    <row r="131" spans="1:5" ht="255">
      <c r="A131" t="s">
        <v>60</v>
      </c>
      <c r="E131" s="39" t="s">
        <v>2165</v>
      </c>
    </row>
    <row r="132" spans="1:16" ht="12.75">
      <c r="A132" t="s">
        <v>52</v>
      </c>
      <c s="34" t="s">
        <v>207</v>
      </c>
      <c s="34" t="s">
        <v>2168</v>
      </c>
      <c s="35" t="s">
        <v>5</v>
      </c>
      <c s="6" t="s">
        <v>2169</v>
      </c>
      <c s="36" t="s">
        <v>85</v>
      </c>
      <c s="37">
        <v>4</v>
      </c>
      <c s="36">
        <v>0</v>
      </c>
      <c s="36">
        <f>ROUND(G132*H132,6)</f>
      </c>
      <c r="L132" s="38">
        <v>0</v>
      </c>
      <c s="32">
        <f>ROUND(ROUND(L132,2)*ROUND(G132,3),2)</f>
      </c>
      <c s="36" t="s">
        <v>57</v>
      </c>
      <c>
        <f>(M132*21)/100</f>
      </c>
      <c t="s">
        <v>27</v>
      </c>
    </row>
    <row r="133" spans="1:5" ht="12.75">
      <c r="A133" s="35" t="s">
        <v>58</v>
      </c>
      <c r="E133" s="39" t="s">
        <v>5</v>
      </c>
    </row>
    <row r="134" spans="1:5" ht="12.75">
      <c r="A134" s="35" t="s">
        <v>59</v>
      </c>
      <c r="E134" s="40" t="s">
        <v>5</v>
      </c>
    </row>
    <row r="135" spans="1:5" ht="242.25">
      <c r="A135" t="s">
        <v>60</v>
      </c>
      <c r="E135" s="39" t="s">
        <v>2170</v>
      </c>
    </row>
    <row r="136" spans="1:16" ht="12.75">
      <c r="A136" t="s">
        <v>52</v>
      </c>
      <c s="34" t="s">
        <v>159</v>
      </c>
      <c s="34" t="s">
        <v>1618</v>
      </c>
      <c s="35" t="s">
        <v>5</v>
      </c>
      <c s="6" t="s">
        <v>1619</v>
      </c>
      <c s="36" t="s">
        <v>85</v>
      </c>
      <c s="37">
        <v>5</v>
      </c>
      <c s="36">
        <v>0</v>
      </c>
      <c s="36">
        <f>ROUND(G136*H136,6)</f>
      </c>
      <c r="L136" s="38">
        <v>0</v>
      </c>
      <c s="32">
        <f>ROUND(ROUND(L136,2)*ROUND(G136,3),2)</f>
      </c>
      <c s="36" t="s">
        <v>57</v>
      </c>
      <c>
        <f>(M136*21)/100</f>
      </c>
      <c t="s">
        <v>27</v>
      </c>
    </row>
    <row r="137" spans="1:5" ht="12.75">
      <c r="A137" s="35" t="s">
        <v>58</v>
      </c>
      <c r="E137" s="39" t="s">
        <v>5</v>
      </c>
    </row>
    <row r="138" spans="1:5" ht="12.75">
      <c r="A138" s="35" t="s">
        <v>59</v>
      </c>
      <c r="E138" s="40" t="s">
        <v>5</v>
      </c>
    </row>
    <row r="139" spans="1:5" ht="102">
      <c r="A139" t="s">
        <v>60</v>
      </c>
      <c r="E139" s="39" t="s">
        <v>1939</v>
      </c>
    </row>
    <row r="140" spans="1:16" ht="12.75">
      <c r="A140" t="s">
        <v>52</v>
      </c>
      <c s="34" t="s">
        <v>210</v>
      </c>
      <c s="34" t="s">
        <v>2171</v>
      </c>
      <c s="35" t="s">
        <v>5</v>
      </c>
      <c s="6" t="s">
        <v>2172</v>
      </c>
      <c s="36" t="s">
        <v>80</v>
      </c>
      <c s="37">
        <v>16.2</v>
      </c>
      <c s="36">
        <v>0</v>
      </c>
      <c s="36">
        <f>ROUND(G140*H140,6)</f>
      </c>
      <c r="L140" s="38">
        <v>0</v>
      </c>
      <c s="32">
        <f>ROUND(ROUND(L140,2)*ROUND(G140,3),2)</f>
      </c>
      <c s="36" t="s">
        <v>57</v>
      </c>
      <c>
        <f>(M140*21)/100</f>
      </c>
      <c t="s">
        <v>27</v>
      </c>
    </row>
    <row r="141" spans="1:5" ht="12.75">
      <c r="A141" s="35" t="s">
        <v>58</v>
      </c>
      <c r="E141" s="39" t="s">
        <v>5</v>
      </c>
    </row>
    <row r="142" spans="1:5" ht="12.75">
      <c r="A142" s="35" t="s">
        <v>59</v>
      </c>
      <c r="E142" s="40" t="s">
        <v>5</v>
      </c>
    </row>
    <row r="143" spans="1:5" ht="63.75">
      <c r="A143" t="s">
        <v>60</v>
      </c>
      <c r="E143" s="39" t="s">
        <v>2173</v>
      </c>
    </row>
    <row r="144" spans="1:16" ht="12.75">
      <c r="A144" t="s">
        <v>52</v>
      </c>
      <c s="34" t="s">
        <v>215</v>
      </c>
      <c s="34" t="s">
        <v>2174</v>
      </c>
      <c s="35" t="s">
        <v>5</v>
      </c>
      <c s="6" t="s">
        <v>2175</v>
      </c>
      <c s="36" t="s">
        <v>80</v>
      </c>
      <c s="37">
        <v>176.6</v>
      </c>
      <c s="36">
        <v>0</v>
      </c>
      <c s="36">
        <f>ROUND(G144*H144,6)</f>
      </c>
      <c r="L144" s="38">
        <v>0</v>
      </c>
      <c s="32">
        <f>ROUND(ROUND(L144,2)*ROUND(G144,3),2)</f>
      </c>
      <c s="36" t="s">
        <v>57</v>
      </c>
      <c>
        <f>(M144*21)/100</f>
      </c>
      <c t="s">
        <v>27</v>
      </c>
    </row>
    <row r="145" spans="1:5" ht="12.75">
      <c r="A145" s="35" t="s">
        <v>58</v>
      </c>
      <c r="E145" s="39" t="s">
        <v>5</v>
      </c>
    </row>
    <row r="146" spans="1:5" ht="12.75">
      <c r="A146" s="35" t="s">
        <v>59</v>
      </c>
      <c r="E146" s="40" t="s">
        <v>5</v>
      </c>
    </row>
    <row r="147" spans="1:5" ht="63.75">
      <c r="A147" t="s">
        <v>60</v>
      </c>
      <c r="E147" s="39" t="s">
        <v>2173</v>
      </c>
    </row>
    <row r="148" spans="1:16" ht="12.75">
      <c r="A148" t="s">
        <v>52</v>
      </c>
      <c s="34" t="s">
        <v>219</v>
      </c>
      <c s="34" t="s">
        <v>2176</v>
      </c>
      <c s="35" t="s">
        <v>5</v>
      </c>
      <c s="6" t="s">
        <v>2177</v>
      </c>
      <c s="36" t="s">
        <v>80</v>
      </c>
      <c s="37">
        <v>192.8</v>
      </c>
      <c s="36">
        <v>0</v>
      </c>
      <c s="36">
        <f>ROUND(G148*H148,6)</f>
      </c>
      <c r="L148" s="38">
        <v>0</v>
      </c>
      <c s="32">
        <f>ROUND(ROUND(L148,2)*ROUND(G148,3),2)</f>
      </c>
      <c s="36" t="s">
        <v>57</v>
      </c>
      <c>
        <f>(M148*21)/100</f>
      </c>
      <c t="s">
        <v>27</v>
      </c>
    </row>
    <row r="149" spans="1:5" ht="12.75">
      <c r="A149" s="35" t="s">
        <v>58</v>
      </c>
      <c r="E149" s="39" t="s">
        <v>5</v>
      </c>
    </row>
    <row r="150" spans="1:5" ht="12.75">
      <c r="A150" s="35" t="s">
        <v>59</v>
      </c>
      <c r="E150" s="40" t="s">
        <v>5</v>
      </c>
    </row>
    <row r="151" spans="1:5" ht="25.5">
      <c r="A151" t="s">
        <v>60</v>
      </c>
      <c r="E151" s="39" t="s">
        <v>2178</v>
      </c>
    </row>
    <row r="152" spans="1:16" ht="12.75">
      <c r="A152" t="s">
        <v>52</v>
      </c>
      <c s="34" t="s">
        <v>251</v>
      </c>
      <c s="34" t="s">
        <v>2179</v>
      </c>
      <c s="35" t="s">
        <v>2180</v>
      </c>
      <c s="6" t="s">
        <v>2181</v>
      </c>
      <c s="36" t="s">
        <v>94</v>
      </c>
      <c s="37">
        <v>1</v>
      </c>
      <c s="36">
        <v>0</v>
      </c>
      <c s="36">
        <f>ROUND(G152*H152,6)</f>
      </c>
      <c r="L152" s="38">
        <v>0</v>
      </c>
      <c s="32">
        <f>ROUND(ROUND(L152,2)*ROUND(G152,3),2)</f>
      </c>
      <c s="36" t="s">
        <v>57</v>
      </c>
      <c>
        <f>(M152*21)/100</f>
      </c>
      <c t="s">
        <v>27</v>
      </c>
    </row>
    <row r="153" spans="1:5" ht="25.5">
      <c r="A153" s="35" t="s">
        <v>58</v>
      </c>
      <c r="E153" s="39" t="s">
        <v>2182</v>
      </c>
    </row>
    <row r="154" spans="1:5" ht="12.75">
      <c r="A154" s="35" t="s">
        <v>59</v>
      </c>
      <c r="E154" s="40" t="s">
        <v>5</v>
      </c>
    </row>
    <row r="155" spans="1:5" ht="25.5">
      <c r="A155" t="s">
        <v>60</v>
      </c>
      <c r="E155" s="39" t="s">
        <v>2183</v>
      </c>
    </row>
    <row r="156" spans="1:16" ht="12.75">
      <c r="A156" t="s">
        <v>52</v>
      </c>
      <c s="34" t="s">
        <v>255</v>
      </c>
      <c s="34" t="s">
        <v>2179</v>
      </c>
      <c s="35" t="s">
        <v>2184</v>
      </c>
      <c s="6" t="s">
        <v>2185</v>
      </c>
      <c s="36" t="s">
        <v>94</v>
      </c>
      <c s="37">
        <v>1</v>
      </c>
      <c s="36">
        <v>0</v>
      </c>
      <c s="36">
        <f>ROUND(G156*H156,6)</f>
      </c>
      <c r="L156" s="38">
        <v>0</v>
      </c>
      <c s="32">
        <f>ROUND(ROUND(L156,2)*ROUND(G156,3),2)</f>
      </c>
      <c s="36" t="s">
        <v>57</v>
      </c>
      <c>
        <f>(M156*21)/100</f>
      </c>
      <c t="s">
        <v>27</v>
      </c>
    </row>
    <row r="157" spans="1:5" ht="25.5">
      <c r="A157" s="35" t="s">
        <v>58</v>
      </c>
      <c r="E157" s="39" t="s">
        <v>2182</v>
      </c>
    </row>
    <row r="158" spans="1:5" ht="12.75">
      <c r="A158" s="35" t="s">
        <v>59</v>
      </c>
      <c r="E158" s="40" t="s">
        <v>5</v>
      </c>
    </row>
    <row r="159" spans="1:5" ht="25.5">
      <c r="A159" t="s">
        <v>60</v>
      </c>
      <c r="E159" s="39" t="s">
        <v>2183</v>
      </c>
    </row>
    <row r="160" spans="1:16" ht="12.75">
      <c r="A160" t="s">
        <v>52</v>
      </c>
      <c s="34" t="s">
        <v>259</v>
      </c>
      <c s="34" t="s">
        <v>2179</v>
      </c>
      <c s="35" t="s">
        <v>2186</v>
      </c>
      <c s="6" t="s">
        <v>2187</v>
      </c>
      <c s="36" t="s">
        <v>94</v>
      </c>
      <c s="37">
        <v>1</v>
      </c>
      <c s="36">
        <v>0</v>
      </c>
      <c s="36">
        <f>ROUND(G160*H160,6)</f>
      </c>
      <c r="L160" s="38">
        <v>0</v>
      </c>
      <c s="32">
        <f>ROUND(ROUND(L160,2)*ROUND(G160,3),2)</f>
      </c>
      <c s="36" t="s">
        <v>57</v>
      </c>
      <c>
        <f>(M160*21)/100</f>
      </c>
      <c t="s">
        <v>27</v>
      </c>
    </row>
    <row r="161" spans="1:5" ht="25.5">
      <c r="A161" s="35" t="s">
        <v>58</v>
      </c>
      <c r="E161" s="39" t="s">
        <v>2182</v>
      </c>
    </row>
    <row r="162" spans="1:5" ht="12.75">
      <c r="A162" s="35" t="s">
        <v>59</v>
      </c>
      <c r="E162" s="40" t="s">
        <v>5</v>
      </c>
    </row>
    <row r="163" spans="1:5" ht="25.5">
      <c r="A163" t="s">
        <v>60</v>
      </c>
      <c r="E163" s="39" t="s">
        <v>2183</v>
      </c>
    </row>
    <row r="164" spans="1:16" ht="12.75">
      <c r="A164" t="s">
        <v>52</v>
      </c>
      <c s="34" t="s">
        <v>263</v>
      </c>
      <c s="34" t="s">
        <v>2179</v>
      </c>
      <c s="35" t="s">
        <v>2188</v>
      </c>
      <c s="6" t="s">
        <v>2189</v>
      </c>
      <c s="36" t="s">
        <v>94</v>
      </c>
      <c s="37">
        <v>1</v>
      </c>
      <c s="36">
        <v>0</v>
      </c>
      <c s="36">
        <f>ROUND(G164*H164,6)</f>
      </c>
      <c r="L164" s="38">
        <v>0</v>
      </c>
      <c s="32">
        <f>ROUND(ROUND(L164,2)*ROUND(G164,3),2)</f>
      </c>
      <c s="36" t="s">
        <v>57</v>
      </c>
      <c>
        <f>(M164*21)/100</f>
      </c>
      <c t="s">
        <v>27</v>
      </c>
    </row>
    <row r="165" spans="1:5" ht="25.5">
      <c r="A165" s="35" t="s">
        <v>58</v>
      </c>
      <c r="E165" s="39" t="s">
        <v>2182</v>
      </c>
    </row>
    <row r="166" spans="1:5" ht="12.75">
      <c r="A166" s="35" t="s">
        <v>59</v>
      </c>
      <c r="E166" s="40" t="s">
        <v>5</v>
      </c>
    </row>
    <row r="167" spans="1:5" ht="25.5">
      <c r="A167" t="s">
        <v>60</v>
      </c>
      <c r="E167" s="39" t="s">
        <v>2183</v>
      </c>
    </row>
    <row r="168" spans="1:16" ht="12.75">
      <c r="A168" t="s">
        <v>52</v>
      </c>
      <c s="34" t="s">
        <v>267</v>
      </c>
      <c s="34" t="s">
        <v>2190</v>
      </c>
      <c s="35" t="s">
        <v>5</v>
      </c>
      <c s="6" t="s">
        <v>2191</v>
      </c>
      <c s="36" t="s">
        <v>85</v>
      </c>
      <c s="37">
        <v>1</v>
      </c>
      <c s="36">
        <v>0</v>
      </c>
      <c s="36">
        <f>ROUND(G168*H168,6)</f>
      </c>
      <c r="L168" s="38">
        <v>0</v>
      </c>
      <c s="32">
        <f>ROUND(ROUND(L168,2)*ROUND(G168,3),2)</f>
      </c>
      <c s="36" t="s">
        <v>57</v>
      </c>
      <c>
        <f>(M168*0)/100</f>
      </c>
      <c t="s">
        <v>605</v>
      </c>
    </row>
    <row r="169" spans="1:5" ht="12.75">
      <c r="A169" s="35" t="s">
        <v>58</v>
      </c>
      <c r="E169" s="39" t="s">
        <v>2192</v>
      </c>
    </row>
    <row r="170" spans="1:5" ht="12.75">
      <c r="A170" s="35" t="s">
        <v>59</v>
      </c>
      <c r="E170" s="40" t="s">
        <v>5</v>
      </c>
    </row>
    <row r="171" spans="1:5" ht="76.5">
      <c r="A171" t="s">
        <v>60</v>
      </c>
      <c r="E171" s="39" t="s">
        <v>2193</v>
      </c>
    </row>
    <row r="172" spans="1:16" ht="12.75">
      <c r="A172" t="s">
        <v>52</v>
      </c>
      <c s="34" t="s">
        <v>271</v>
      </c>
      <c s="34" t="s">
        <v>2194</v>
      </c>
      <c s="35" t="s">
        <v>5</v>
      </c>
      <c s="6" t="s">
        <v>2195</v>
      </c>
      <c s="36" t="s">
        <v>85</v>
      </c>
      <c s="37">
        <v>8</v>
      </c>
      <c s="36">
        <v>0</v>
      </c>
      <c s="36">
        <f>ROUND(G172*H172,6)</f>
      </c>
      <c r="L172" s="38">
        <v>0</v>
      </c>
      <c s="32">
        <f>ROUND(ROUND(L172,2)*ROUND(G172,3),2)</f>
      </c>
      <c s="36" t="s">
        <v>57</v>
      </c>
      <c>
        <f>(M172*21)/100</f>
      </c>
      <c t="s">
        <v>27</v>
      </c>
    </row>
    <row r="173" spans="1:5" ht="12.75">
      <c r="A173" s="35" t="s">
        <v>58</v>
      </c>
      <c r="E173" s="39" t="s">
        <v>2196</v>
      </c>
    </row>
    <row r="174" spans="1:5" ht="12.75">
      <c r="A174" s="35" t="s">
        <v>59</v>
      </c>
      <c r="E174" s="40" t="s">
        <v>5</v>
      </c>
    </row>
    <row r="175" spans="1:5" ht="409.5">
      <c r="A175" t="s">
        <v>60</v>
      </c>
      <c r="E175" s="39" t="s">
        <v>2197</v>
      </c>
    </row>
    <row r="176" spans="1:13" ht="12.75">
      <c r="A176" t="s">
        <v>49</v>
      </c>
      <c r="C176" s="31" t="s">
        <v>126</v>
      </c>
      <c r="E176" s="33" t="s">
        <v>1433</v>
      </c>
      <c r="J176" s="32">
        <f>0</f>
      </c>
      <c s="32">
        <f>0</f>
      </c>
      <c s="32">
        <f>0+L177+L181+L185</f>
      </c>
      <c s="32">
        <f>0+M177+M181+M185</f>
      </c>
    </row>
    <row r="177" spans="1:16" ht="12.75">
      <c r="A177" t="s">
        <v>52</v>
      </c>
      <c s="34" t="s">
        <v>224</v>
      </c>
      <c s="34" t="s">
        <v>2198</v>
      </c>
      <c s="35" t="s">
        <v>5</v>
      </c>
      <c s="6" t="s">
        <v>2199</v>
      </c>
      <c s="36" t="s">
        <v>80</v>
      </c>
      <c s="37">
        <v>68.8</v>
      </c>
      <c s="36">
        <v>0</v>
      </c>
      <c s="36">
        <f>ROUND(G177*H177,6)</f>
      </c>
      <c r="L177" s="38">
        <v>0</v>
      </c>
      <c s="32">
        <f>ROUND(ROUND(L177,2)*ROUND(G177,3),2)</f>
      </c>
      <c s="36" t="s">
        <v>57</v>
      </c>
      <c>
        <f>(M177*21)/100</f>
      </c>
      <c t="s">
        <v>27</v>
      </c>
    </row>
    <row r="178" spans="1:5" ht="12.75">
      <c r="A178" s="35" t="s">
        <v>58</v>
      </c>
      <c r="E178" s="39" t="s">
        <v>5</v>
      </c>
    </row>
    <row r="179" spans="1:5" ht="12.75">
      <c r="A179" s="35" t="s">
        <v>59</v>
      </c>
      <c r="E179" s="40" t="s">
        <v>5</v>
      </c>
    </row>
    <row r="180" spans="1:5" ht="25.5">
      <c r="A180" t="s">
        <v>60</v>
      </c>
      <c r="E180" s="39" t="s">
        <v>2200</v>
      </c>
    </row>
    <row r="181" spans="1:16" ht="12.75">
      <c r="A181" t="s">
        <v>52</v>
      </c>
      <c s="34" t="s">
        <v>228</v>
      </c>
      <c s="34" t="s">
        <v>2201</v>
      </c>
      <c s="35" t="s">
        <v>5</v>
      </c>
      <c s="6" t="s">
        <v>2202</v>
      </c>
      <c s="36" t="s">
        <v>85</v>
      </c>
      <c s="37">
        <v>3</v>
      </c>
      <c s="36">
        <v>0</v>
      </c>
      <c s="36">
        <f>ROUND(G181*H181,6)</f>
      </c>
      <c r="L181" s="38">
        <v>0</v>
      </c>
      <c s="32">
        <f>ROUND(ROUND(L181,2)*ROUND(G181,3),2)</f>
      </c>
      <c s="36" t="s">
        <v>57</v>
      </c>
      <c>
        <f>(M181*21)/100</f>
      </c>
      <c t="s">
        <v>27</v>
      </c>
    </row>
    <row r="182" spans="1:5" ht="12.75">
      <c r="A182" s="35" t="s">
        <v>58</v>
      </c>
      <c r="E182" s="39" t="s">
        <v>5</v>
      </c>
    </row>
    <row r="183" spans="1:5" ht="12.75">
      <c r="A183" s="35" t="s">
        <v>59</v>
      </c>
      <c r="E183" s="40" t="s">
        <v>5</v>
      </c>
    </row>
    <row r="184" spans="1:5" ht="89.25">
      <c r="A184" t="s">
        <v>60</v>
      </c>
      <c r="E184" s="39" t="s">
        <v>2203</v>
      </c>
    </row>
    <row r="185" spans="1:16" ht="12.75">
      <c r="A185" t="s">
        <v>52</v>
      </c>
      <c s="34" t="s">
        <v>232</v>
      </c>
      <c s="34" t="s">
        <v>2204</v>
      </c>
      <c s="35" t="s">
        <v>5</v>
      </c>
      <c s="6" t="s">
        <v>2205</v>
      </c>
      <c s="36" t="s">
        <v>80</v>
      </c>
      <c s="37">
        <v>41</v>
      </c>
      <c s="36">
        <v>0</v>
      </c>
      <c s="36">
        <f>ROUND(G185*H185,6)</f>
      </c>
      <c r="L185" s="38">
        <v>0</v>
      </c>
      <c s="32">
        <f>ROUND(ROUND(L185,2)*ROUND(G185,3),2)</f>
      </c>
      <c s="36" t="s">
        <v>57</v>
      </c>
      <c>
        <f>(M185*21)/100</f>
      </c>
      <c t="s">
        <v>27</v>
      </c>
    </row>
    <row r="186" spans="1:5" ht="12.75">
      <c r="A186" s="35" t="s">
        <v>58</v>
      </c>
      <c r="E186" s="39" t="s">
        <v>5</v>
      </c>
    </row>
    <row r="187" spans="1:5" ht="12.75">
      <c r="A187" s="35" t="s">
        <v>59</v>
      </c>
      <c r="E187" s="40" t="s">
        <v>5</v>
      </c>
    </row>
    <row r="188" spans="1:5" ht="89.25">
      <c r="A188" t="s">
        <v>60</v>
      </c>
      <c r="E188" s="39" t="s">
        <v>1960</v>
      </c>
    </row>
    <row r="189" spans="1:13" ht="12.75">
      <c r="A189" t="s">
        <v>49</v>
      </c>
      <c r="C189" s="31" t="s">
        <v>367</v>
      </c>
      <c r="E189" s="33" t="s">
        <v>592</v>
      </c>
      <c r="J189" s="32">
        <f>0</f>
      </c>
      <c s="32">
        <f>0</f>
      </c>
      <c s="32">
        <f>0+L190+L194+L198</f>
      </c>
      <c s="32">
        <f>0+M190+M194+M198</f>
      </c>
    </row>
    <row r="190" spans="1:16" ht="38.25">
      <c r="A190" t="s">
        <v>52</v>
      </c>
      <c s="34" t="s">
        <v>236</v>
      </c>
      <c s="34" t="s">
        <v>1509</v>
      </c>
      <c s="35" t="s">
        <v>1510</v>
      </c>
      <c s="6" t="s">
        <v>1511</v>
      </c>
      <c s="36" t="s">
        <v>373</v>
      </c>
      <c s="37">
        <v>2216.6</v>
      </c>
      <c s="36">
        <v>0</v>
      </c>
      <c s="36">
        <f>ROUND(G190*H190,6)</f>
      </c>
      <c r="L190" s="38">
        <v>0</v>
      </c>
      <c s="32">
        <f>ROUND(ROUND(L190,2)*ROUND(G190,3),2)</f>
      </c>
      <c s="36" t="s">
        <v>350</v>
      </c>
      <c>
        <f>(M190*21)/100</f>
      </c>
      <c t="s">
        <v>27</v>
      </c>
    </row>
    <row r="191" spans="1:5" ht="12.75">
      <c r="A191" s="35" t="s">
        <v>58</v>
      </c>
      <c r="E191" s="39" t="s">
        <v>374</v>
      </c>
    </row>
    <row r="192" spans="1:5" ht="12.75">
      <c r="A192" s="35" t="s">
        <v>59</v>
      </c>
      <c r="E192" s="40" t="s">
        <v>5</v>
      </c>
    </row>
    <row r="193" spans="1:5" ht="165.75">
      <c r="A193" t="s">
        <v>60</v>
      </c>
      <c r="E193" s="39" t="s">
        <v>375</v>
      </c>
    </row>
    <row r="194" spans="1:16" ht="25.5">
      <c r="A194" t="s">
        <v>52</v>
      </c>
      <c s="34" t="s">
        <v>240</v>
      </c>
      <c s="34" t="s">
        <v>1857</v>
      </c>
      <c s="35" t="s">
        <v>1858</v>
      </c>
      <c s="6" t="s">
        <v>1859</v>
      </c>
      <c s="36" t="s">
        <v>373</v>
      </c>
      <c s="37">
        <v>13.25</v>
      </c>
      <c s="36">
        <v>0</v>
      </c>
      <c s="36">
        <f>ROUND(G194*H194,6)</f>
      </c>
      <c r="L194" s="38">
        <v>0</v>
      </c>
      <c s="32">
        <f>ROUND(ROUND(L194,2)*ROUND(G194,3),2)</f>
      </c>
      <c s="36" t="s">
        <v>350</v>
      </c>
      <c>
        <f>(M194*21)/100</f>
      </c>
      <c t="s">
        <v>27</v>
      </c>
    </row>
    <row r="195" spans="1:5" ht="12.75">
      <c r="A195" s="35" t="s">
        <v>58</v>
      </c>
      <c r="E195" s="39" t="s">
        <v>374</v>
      </c>
    </row>
    <row r="196" spans="1:5" ht="12.75">
      <c r="A196" s="35" t="s">
        <v>59</v>
      </c>
      <c r="E196" s="40" t="s">
        <v>5</v>
      </c>
    </row>
    <row r="197" spans="1:5" ht="165.75">
      <c r="A197" t="s">
        <v>60</v>
      </c>
      <c r="E197" s="39" t="s">
        <v>375</v>
      </c>
    </row>
    <row r="198" spans="1:16" ht="38.25">
      <c r="A198" t="s">
        <v>52</v>
      </c>
      <c s="34" t="s">
        <v>244</v>
      </c>
      <c s="34" t="s">
        <v>377</v>
      </c>
      <c s="35" t="s">
        <v>378</v>
      </c>
      <c s="6" t="s">
        <v>379</v>
      </c>
      <c s="36" t="s">
        <v>373</v>
      </c>
      <c s="37">
        <v>4.8</v>
      </c>
      <c s="36">
        <v>0</v>
      </c>
      <c s="36">
        <f>ROUND(G198*H198,6)</f>
      </c>
      <c r="L198" s="38">
        <v>0</v>
      </c>
      <c s="32">
        <f>ROUND(ROUND(L198,2)*ROUND(G198,3),2)</f>
      </c>
      <c s="36" t="s">
        <v>350</v>
      </c>
      <c>
        <f>(M198*21)/100</f>
      </c>
      <c t="s">
        <v>27</v>
      </c>
    </row>
    <row r="199" spans="1:5" ht="12.75">
      <c r="A199" s="35" t="s">
        <v>58</v>
      </c>
      <c r="E199" s="39" t="s">
        <v>374</v>
      </c>
    </row>
    <row r="200" spans="1:5" ht="12.75">
      <c r="A200" s="35" t="s">
        <v>59</v>
      </c>
      <c r="E200" s="40" t="s">
        <v>5</v>
      </c>
    </row>
    <row r="201" spans="1:5" ht="165.75">
      <c r="A201" t="s">
        <v>60</v>
      </c>
      <c r="E201" s="39" t="s">
        <v>375</v>
      </c>
    </row>
    <row r="202" spans="1:13" ht="12.75">
      <c r="A202" t="s">
        <v>46</v>
      </c>
      <c r="C202" s="31" t="s">
        <v>2206</v>
      </c>
      <c r="E202" s="33" t="s">
        <v>2207</v>
      </c>
      <c r="J202" s="32">
        <f>0+J203+J260+J269+J294+J307+J348+J361</f>
      </c>
      <c s="32">
        <f>0+K203+K260+K269+K294+K307+K348+K361</f>
      </c>
      <c s="32">
        <f>0+L203+L260+L269+L294+L307+L348+L361</f>
      </c>
      <c s="32">
        <f>0+M203+M260+M269+M294+M307+M348+M361</f>
      </c>
    </row>
    <row r="203" spans="1:13" ht="12.75">
      <c r="A203" t="s">
        <v>49</v>
      </c>
      <c r="C203" s="31" t="s">
        <v>53</v>
      </c>
      <c r="E203" s="33" t="s">
        <v>412</v>
      </c>
      <c r="J203" s="32">
        <f>0</f>
      </c>
      <c s="32">
        <f>0</f>
      </c>
      <c s="32">
        <f>0+L204+L208+L212+L216+L220+L224+L228+L232+L236+L240+L244+L248+L252+L256</f>
      </c>
      <c s="32">
        <f>0+M204+M208+M212+M216+M220+M224+M228+M232+M236+M240+M244+M248+M252+M256</f>
      </c>
    </row>
    <row r="204" spans="1:16" ht="12.75">
      <c r="A204" t="s">
        <v>52</v>
      </c>
      <c s="34" t="s">
        <v>53</v>
      </c>
      <c s="34" t="s">
        <v>2115</v>
      </c>
      <c s="35" t="s">
        <v>5</v>
      </c>
      <c s="6" t="s">
        <v>2116</v>
      </c>
      <c s="36" t="s">
        <v>73</v>
      </c>
      <c s="37">
        <v>5.4</v>
      </c>
      <c s="36">
        <v>0</v>
      </c>
      <c s="36">
        <f>ROUND(G204*H204,6)</f>
      </c>
      <c r="L204" s="38">
        <v>0</v>
      </c>
      <c s="32">
        <f>ROUND(ROUND(L204,2)*ROUND(G204,3),2)</f>
      </c>
      <c s="36" t="s">
        <v>57</v>
      </c>
      <c>
        <f>(M204*21)/100</f>
      </c>
      <c t="s">
        <v>27</v>
      </c>
    </row>
    <row r="205" spans="1:5" ht="12.75">
      <c r="A205" s="35" t="s">
        <v>58</v>
      </c>
      <c r="E205" s="39" t="s">
        <v>5</v>
      </c>
    </row>
    <row r="206" spans="1:5" ht="12.75">
      <c r="A206" s="35" t="s">
        <v>59</v>
      </c>
      <c r="E206" s="40" t="s">
        <v>5</v>
      </c>
    </row>
    <row r="207" spans="1:5" ht="12.75">
      <c r="A207" t="s">
        <v>60</v>
      </c>
      <c r="E207" s="39" t="s">
        <v>2117</v>
      </c>
    </row>
    <row r="208" spans="1:16" ht="25.5">
      <c r="A208" t="s">
        <v>52</v>
      </c>
      <c s="34" t="s">
        <v>27</v>
      </c>
      <c s="34" t="s">
        <v>1641</v>
      </c>
      <c s="35" t="s">
        <v>5</v>
      </c>
      <c s="6" t="s">
        <v>1642</v>
      </c>
      <c s="36" t="s">
        <v>56</v>
      </c>
      <c s="37">
        <v>16.32</v>
      </c>
      <c s="36">
        <v>0</v>
      </c>
      <c s="36">
        <f>ROUND(G208*H208,6)</f>
      </c>
      <c r="L208" s="38">
        <v>0</v>
      </c>
      <c s="32">
        <f>ROUND(ROUND(L208,2)*ROUND(G208,3),2)</f>
      </c>
      <c s="36" t="s">
        <v>57</v>
      </c>
      <c>
        <f>(M208*21)/100</f>
      </c>
      <c t="s">
        <v>27</v>
      </c>
    </row>
    <row r="209" spans="1:5" ht="12.75">
      <c r="A209" s="35" t="s">
        <v>58</v>
      </c>
      <c r="E209" s="39" t="s">
        <v>5</v>
      </c>
    </row>
    <row r="210" spans="1:5" ht="12.75">
      <c r="A210" s="35" t="s">
        <v>59</v>
      </c>
      <c r="E210" s="40" t="s">
        <v>5</v>
      </c>
    </row>
    <row r="211" spans="1:5" ht="63.75">
      <c r="A211" t="s">
        <v>60</v>
      </c>
      <c r="E211" s="39" t="s">
        <v>1644</v>
      </c>
    </row>
    <row r="212" spans="1:16" ht="12.75">
      <c r="A212" t="s">
        <v>52</v>
      </c>
      <c s="34" t="s">
        <v>26</v>
      </c>
      <c s="34" t="s">
        <v>2208</v>
      </c>
      <c s="35" t="s">
        <v>5</v>
      </c>
      <c s="6" t="s">
        <v>2209</v>
      </c>
      <c s="36" t="s">
        <v>56</v>
      </c>
      <c s="37">
        <v>18.2</v>
      </c>
      <c s="36">
        <v>0</v>
      </c>
      <c s="36">
        <f>ROUND(G212*H212,6)</f>
      </c>
      <c r="L212" s="38">
        <v>0</v>
      </c>
      <c s="32">
        <f>ROUND(ROUND(L212,2)*ROUND(G212,3),2)</f>
      </c>
      <c s="36" t="s">
        <v>57</v>
      </c>
      <c>
        <f>(M212*21)/100</f>
      </c>
      <c t="s">
        <v>27</v>
      </c>
    </row>
    <row r="213" spans="1:5" ht="12.75">
      <c r="A213" s="35" t="s">
        <v>58</v>
      </c>
      <c r="E213" s="39" t="s">
        <v>5</v>
      </c>
    </row>
    <row r="214" spans="1:5" ht="12.75">
      <c r="A214" s="35" t="s">
        <v>59</v>
      </c>
      <c r="E214" s="40" t="s">
        <v>5</v>
      </c>
    </row>
    <row r="215" spans="1:5" ht="63.75">
      <c r="A215" t="s">
        <v>60</v>
      </c>
      <c r="E215" s="39" t="s">
        <v>1644</v>
      </c>
    </row>
    <row r="216" spans="1:16" ht="25.5">
      <c r="A216" t="s">
        <v>52</v>
      </c>
      <c s="34" t="s">
        <v>70</v>
      </c>
      <c s="34" t="s">
        <v>1645</v>
      </c>
      <c s="35" t="s">
        <v>5</v>
      </c>
      <c s="6" t="s">
        <v>1646</v>
      </c>
      <c s="36" t="s">
        <v>56</v>
      </c>
      <c s="37">
        <v>51.78</v>
      </c>
      <c s="36">
        <v>0</v>
      </c>
      <c s="36">
        <f>ROUND(G216*H216,6)</f>
      </c>
      <c r="L216" s="38">
        <v>0</v>
      </c>
      <c s="32">
        <f>ROUND(ROUND(L216,2)*ROUND(G216,3),2)</f>
      </c>
      <c s="36" t="s">
        <v>57</v>
      </c>
      <c>
        <f>(M216*21)/100</f>
      </c>
      <c t="s">
        <v>27</v>
      </c>
    </row>
    <row r="217" spans="1:5" ht="12.75">
      <c r="A217" s="35" t="s">
        <v>58</v>
      </c>
      <c r="E217" s="39" t="s">
        <v>5</v>
      </c>
    </row>
    <row r="218" spans="1:5" ht="12.75">
      <c r="A218" s="35" t="s">
        <v>59</v>
      </c>
      <c r="E218" s="40" t="s">
        <v>5</v>
      </c>
    </row>
    <row r="219" spans="1:5" ht="63.75">
      <c r="A219" t="s">
        <v>60</v>
      </c>
      <c r="E219" s="39" t="s">
        <v>1644</v>
      </c>
    </row>
    <row r="220" spans="1:16" ht="12.75">
      <c r="A220" t="s">
        <v>52</v>
      </c>
      <c s="34" t="s">
        <v>110</v>
      </c>
      <c s="34" t="s">
        <v>2118</v>
      </c>
      <c s="35" t="s">
        <v>5</v>
      </c>
      <c s="6" t="s">
        <v>2119</v>
      </c>
      <c s="36" t="s">
        <v>310</v>
      </c>
      <c s="37">
        <v>40</v>
      </c>
      <c s="36">
        <v>0</v>
      </c>
      <c s="36">
        <f>ROUND(G220*H220,6)</f>
      </c>
      <c r="L220" s="38">
        <v>0</v>
      </c>
      <c s="32">
        <f>ROUND(ROUND(L220,2)*ROUND(G220,3),2)</f>
      </c>
      <c s="36" t="s">
        <v>57</v>
      </c>
      <c>
        <f>(M220*21)/100</f>
      </c>
      <c t="s">
        <v>27</v>
      </c>
    </row>
    <row r="221" spans="1:5" ht="12.75">
      <c r="A221" s="35" t="s">
        <v>58</v>
      </c>
      <c r="E221" s="39" t="s">
        <v>5</v>
      </c>
    </row>
    <row r="222" spans="1:5" ht="12.75">
      <c r="A222" s="35" t="s">
        <v>59</v>
      </c>
      <c r="E222" s="40" t="s">
        <v>5</v>
      </c>
    </row>
    <row r="223" spans="1:5" ht="38.25">
      <c r="A223" t="s">
        <v>60</v>
      </c>
      <c r="E223" s="39" t="s">
        <v>2120</v>
      </c>
    </row>
    <row r="224" spans="1:16" ht="12.75">
      <c r="A224" t="s">
        <v>52</v>
      </c>
      <c s="34" t="s">
        <v>115</v>
      </c>
      <c s="34" t="s">
        <v>1569</v>
      </c>
      <c s="35" t="s">
        <v>5</v>
      </c>
      <c s="6" t="s">
        <v>1570</v>
      </c>
      <c s="36" t="s">
        <v>56</v>
      </c>
      <c s="37">
        <v>410.29</v>
      </c>
      <c s="36">
        <v>0</v>
      </c>
      <c s="36">
        <f>ROUND(G224*H224,6)</f>
      </c>
      <c r="L224" s="38">
        <v>0</v>
      </c>
      <c s="32">
        <f>ROUND(ROUND(L224,2)*ROUND(G224,3),2)</f>
      </c>
      <c s="36" t="s">
        <v>57</v>
      </c>
      <c>
        <f>(M224*21)/100</f>
      </c>
      <c t="s">
        <v>27</v>
      </c>
    </row>
    <row r="225" spans="1:5" ht="12.75">
      <c r="A225" s="35" t="s">
        <v>58</v>
      </c>
      <c r="E225" s="39" t="s">
        <v>5</v>
      </c>
    </row>
    <row r="226" spans="1:5" ht="12.75">
      <c r="A226" s="35" t="s">
        <v>59</v>
      </c>
      <c r="E226" s="40" t="s">
        <v>5</v>
      </c>
    </row>
    <row r="227" spans="1:5" ht="344.25">
      <c r="A227" t="s">
        <v>60</v>
      </c>
      <c r="E227" s="39" t="s">
        <v>2123</v>
      </c>
    </row>
    <row r="228" spans="1:16" ht="12.75">
      <c r="A228" t="s">
        <v>52</v>
      </c>
      <c s="34" t="s">
        <v>75</v>
      </c>
      <c s="34" t="s">
        <v>1666</v>
      </c>
      <c s="35" t="s">
        <v>5</v>
      </c>
      <c s="6" t="s">
        <v>1667</v>
      </c>
      <c s="36" t="s">
        <v>56</v>
      </c>
      <c s="37">
        <v>410.29</v>
      </c>
      <c s="36">
        <v>0</v>
      </c>
      <c s="36">
        <f>ROUND(G228*H228,6)</f>
      </c>
      <c r="L228" s="38">
        <v>0</v>
      </c>
      <c s="32">
        <f>ROUND(ROUND(L228,2)*ROUND(G228,3),2)</f>
      </c>
      <c s="36" t="s">
        <v>57</v>
      </c>
      <c>
        <f>(M228*21)/100</f>
      </c>
      <c t="s">
        <v>27</v>
      </c>
    </row>
    <row r="229" spans="1:5" ht="12.75">
      <c r="A229" s="35" t="s">
        <v>58</v>
      </c>
      <c r="E229" s="39" t="s">
        <v>5</v>
      </c>
    </row>
    <row r="230" spans="1:5" ht="12.75">
      <c r="A230" s="35" t="s">
        <v>59</v>
      </c>
      <c r="E230" s="40" t="s">
        <v>5</v>
      </c>
    </row>
    <row r="231" spans="1:5" ht="191.25">
      <c r="A231" t="s">
        <v>60</v>
      </c>
      <c r="E231" s="39" t="s">
        <v>2124</v>
      </c>
    </row>
    <row r="232" spans="1:16" ht="12.75">
      <c r="A232" t="s">
        <v>52</v>
      </c>
      <c s="34" t="s">
        <v>122</v>
      </c>
      <c s="34" t="s">
        <v>2126</v>
      </c>
      <c s="35" t="s">
        <v>5</v>
      </c>
      <c s="6" t="s">
        <v>2127</v>
      </c>
      <c s="36" t="s">
        <v>56</v>
      </c>
      <c s="37">
        <v>277.66</v>
      </c>
      <c s="36">
        <v>0</v>
      </c>
      <c s="36">
        <f>ROUND(G232*H232,6)</f>
      </c>
      <c r="L232" s="38">
        <v>0</v>
      </c>
      <c s="32">
        <f>ROUND(ROUND(L232,2)*ROUND(G232,3),2)</f>
      </c>
      <c s="36" t="s">
        <v>57</v>
      </c>
      <c>
        <f>(M232*21)/100</f>
      </c>
      <c t="s">
        <v>27</v>
      </c>
    </row>
    <row r="233" spans="1:5" ht="12.75">
      <c r="A233" s="35" t="s">
        <v>58</v>
      </c>
      <c r="E233" s="39" t="s">
        <v>5</v>
      </c>
    </row>
    <row r="234" spans="1:5" ht="12.75">
      <c r="A234" s="35" t="s">
        <v>59</v>
      </c>
      <c r="E234" s="40" t="s">
        <v>5</v>
      </c>
    </row>
    <row r="235" spans="1:5" ht="242.25">
      <c r="A235" t="s">
        <v>60</v>
      </c>
      <c r="E235" s="39" t="s">
        <v>2128</v>
      </c>
    </row>
    <row r="236" spans="1:16" ht="12.75">
      <c r="A236" t="s">
        <v>52</v>
      </c>
      <c s="34" t="s">
        <v>126</v>
      </c>
      <c s="34" t="s">
        <v>1575</v>
      </c>
      <c s="35" t="s">
        <v>5</v>
      </c>
      <c s="6" t="s">
        <v>1576</v>
      </c>
      <c s="36" t="s">
        <v>56</v>
      </c>
      <c s="37">
        <v>100.3</v>
      </c>
      <c s="36">
        <v>0</v>
      </c>
      <c s="36">
        <f>ROUND(G236*H236,6)</f>
      </c>
      <c r="L236" s="38">
        <v>0</v>
      </c>
      <c s="32">
        <f>ROUND(ROUND(L236,2)*ROUND(G236,3),2)</f>
      </c>
      <c s="36" t="s">
        <v>57</v>
      </c>
      <c>
        <f>(M236*21)/100</f>
      </c>
      <c t="s">
        <v>27</v>
      </c>
    </row>
    <row r="237" spans="1:5" ht="12.75">
      <c r="A237" s="35" t="s">
        <v>58</v>
      </c>
      <c r="E237" s="39" t="s">
        <v>5</v>
      </c>
    </row>
    <row r="238" spans="1:5" ht="12.75">
      <c r="A238" s="35" t="s">
        <v>59</v>
      </c>
      <c r="E238" s="40" t="s">
        <v>5</v>
      </c>
    </row>
    <row r="239" spans="1:5" ht="306">
      <c r="A239" t="s">
        <v>60</v>
      </c>
      <c r="E239" s="39" t="s">
        <v>2129</v>
      </c>
    </row>
    <row r="240" spans="1:16" ht="12.75">
      <c r="A240" t="s">
        <v>52</v>
      </c>
      <c s="34" t="s">
        <v>130</v>
      </c>
      <c s="34" t="s">
        <v>2130</v>
      </c>
      <c s="35" t="s">
        <v>5</v>
      </c>
      <c s="6" t="s">
        <v>2131</v>
      </c>
      <c s="36" t="s">
        <v>56</v>
      </c>
      <c s="37">
        <v>2.34</v>
      </c>
      <c s="36">
        <v>0</v>
      </c>
      <c s="36">
        <f>ROUND(G240*H240,6)</f>
      </c>
      <c r="L240" s="38">
        <v>0</v>
      </c>
      <c s="32">
        <f>ROUND(ROUND(L240,2)*ROUND(G240,3),2)</f>
      </c>
      <c s="36" t="s">
        <v>57</v>
      </c>
      <c>
        <f>(M240*21)/100</f>
      </c>
      <c t="s">
        <v>27</v>
      </c>
    </row>
    <row r="241" spans="1:5" ht="12.75">
      <c r="A241" s="35" t="s">
        <v>58</v>
      </c>
      <c r="E241" s="39" t="s">
        <v>2132</v>
      </c>
    </row>
    <row r="242" spans="1:5" ht="12.75">
      <c r="A242" s="35" t="s">
        <v>59</v>
      </c>
      <c r="E242" s="40" t="s">
        <v>5</v>
      </c>
    </row>
    <row r="243" spans="1:5" ht="267.75">
      <c r="A243" t="s">
        <v>60</v>
      </c>
      <c r="E243" s="39" t="s">
        <v>2133</v>
      </c>
    </row>
    <row r="244" spans="1:16" ht="12.75">
      <c r="A244" t="s">
        <v>52</v>
      </c>
      <c s="34" t="s">
        <v>134</v>
      </c>
      <c s="34" t="s">
        <v>1578</v>
      </c>
      <c s="35" t="s">
        <v>5</v>
      </c>
      <c s="6" t="s">
        <v>1579</v>
      </c>
      <c s="36" t="s">
        <v>73</v>
      </c>
      <c s="37">
        <v>99.8</v>
      </c>
      <c s="36">
        <v>0</v>
      </c>
      <c s="36">
        <f>ROUND(G244*H244,6)</f>
      </c>
      <c r="L244" s="38">
        <v>0</v>
      </c>
      <c s="32">
        <f>ROUND(ROUND(L244,2)*ROUND(G244,3),2)</f>
      </c>
      <c s="36" t="s">
        <v>57</v>
      </c>
      <c>
        <f>(M244*21)/100</f>
      </c>
      <c t="s">
        <v>27</v>
      </c>
    </row>
    <row r="245" spans="1:5" ht="12.75">
      <c r="A245" s="35" t="s">
        <v>58</v>
      </c>
      <c r="E245" s="39" t="s">
        <v>5</v>
      </c>
    </row>
    <row r="246" spans="1:5" ht="12.75">
      <c r="A246" s="35" t="s">
        <v>59</v>
      </c>
      <c r="E246" s="40" t="s">
        <v>5</v>
      </c>
    </row>
    <row r="247" spans="1:5" ht="38.25">
      <c r="A247" t="s">
        <v>60</v>
      </c>
      <c r="E247" s="39" t="s">
        <v>2134</v>
      </c>
    </row>
    <row r="248" spans="1:16" ht="12.75">
      <c r="A248" t="s">
        <v>52</v>
      </c>
      <c s="34" t="s">
        <v>138</v>
      </c>
      <c s="34" t="s">
        <v>2135</v>
      </c>
      <c s="35" t="s">
        <v>5</v>
      </c>
      <c s="6" t="s">
        <v>2136</v>
      </c>
      <c s="36" t="s">
        <v>73</v>
      </c>
      <c s="37">
        <v>5.4</v>
      </c>
      <c s="36">
        <v>0</v>
      </c>
      <c s="36">
        <f>ROUND(G248*H248,6)</f>
      </c>
      <c r="L248" s="38">
        <v>0</v>
      </c>
      <c s="32">
        <f>ROUND(ROUND(L248,2)*ROUND(G248,3),2)</f>
      </c>
      <c s="36" t="s">
        <v>57</v>
      </c>
      <c>
        <f>(M248*21)/100</f>
      </c>
      <c t="s">
        <v>27</v>
      </c>
    </row>
    <row r="249" spans="1:5" ht="12.75">
      <c r="A249" s="35" t="s">
        <v>58</v>
      </c>
      <c r="E249" s="39" t="s">
        <v>5</v>
      </c>
    </row>
    <row r="250" spans="1:5" ht="12.75">
      <c r="A250" s="35" t="s">
        <v>59</v>
      </c>
      <c r="E250" s="40" t="s">
        <v>5</v>
      </c>
    </row>
    <row r="251" spans="1:5" ht="38.25">
      <c r="A251" t="s">
        <v>60</v>
      </c>
      <c r="E251" s="39" t="s">
        <v>2137</v>
      </c>
    </row>
    <row r="252" spans="1:16" ht="12.75">
      <c r="A252" t="s">
        <v>52</v>
      </c>
      <c s="34" t="s">
        <v>143</v>
      </c>
      <c s="34" t="s">
        <v>2138</v>
      </c>
      <c s="35" t="s">
        <v>5</v>
      </c>
      <c s="6" t="s">
        <v>2139</v>
      </c>
      <c s="36" t="s">
        <v>73</v>
      </c>
      <c s="37">
        <v>5.4</v>
      </c>
      <c s="36">
        <v>0</v>
      </c>
      <c s="36">
        <f>ROUND(G252*H252,6)</f>
      </c>
      <c r="L252" s="38">
        <v>0</v>
      </c>
      <c s="32">
        <f>ROUND(ROUND(L252,2)*ROUND(G252,3),2)</f>
      </c>
      <c s="36" t="s">
        <v>57</v>
      </c>
      <c>
        <f>(M252*21)/100</f>
      </c>
      <c t="s">
        <v>27</v>
      </c>
    </row>
    <row r="253" spans="1:5" ht="12.75">
      <c r="A253" s="35" t="s">
        <v>58</v>
      </c>
      <c r="E253" s="39" t="s">
        <v>5</v>
      </c>
    </row>
    <row r="254" spans="1:5" ht="12.75">
      <c r="A254" s="35" t="s">
        <v>59</v>
      </c>
      <c r="E254" s="40" t="s">
        <v>5</v>
      </c>
    </row>
    <row r="255" spans="1:5" ht="38.25">
      <c r="A255" t="s">
        <v>60</v>
      </c>
      <c r="E255" s="39" t="s">
        <v>2140</v>
      </c>
    </row>
    <row r="256" spans="1:16" ht="12.75">
      <c r="A256" t="s">
        <v>52</v>
      </c>
      <c s="34" t="s">
        <v>147</v>
      </c>
      <c s="34" t="s">
        <v>2141</v>
      </c>
      <c s="35" t="s">
        <v>5</v>
      </c>
      <c s="6" t="s">
        <v>2142</v>
      </c>
      <c s="36" t="s">
        <v>73</v>
      </c>
      <c s="37">
        <v>5.4</v>
      </c>
      <c s="36">
        <v>0</v>
      </c>
      <c s="36">
        <f>ROUND(G256*H256,6)</f>
      </c>
      <c r="L256" s="38">
        <v>0</v>
      </c>
      <c s="32">
        <f>ROUND(ROUND(L256,2)*ROUND(G256,3),2)</f>
      </c>
      <c s="36" t="s">
        <v>57</v>
      </c>
      <c>
        <f>(M256*21)/100</f>
      </c>
      <c t="s">
        <v>27</v>
      </c>
    </row>
    <row r="257" spans="1:5" ht="12.75">
      <c r="A257" s="35" t="s">
        <v>58</v>
      </c>
      <c r="E257" s="39" t="s">
        <v>5</v>
      </c>
    </row>
    <row r="258" spans="1:5" ht="12.75">
      <c r="A258" s="35" t="s">
        <v>59</v>
      </c>
      <c r="E258" s="40" t="s">
        <v>5</v>
      </c>
    </row>
    <row r="259" spans="1:5" ht="38.25">
      <c r="A259" t="s">
        <v>60</v>
      </c>
      <c r="E259" s="39" t="s">
        <v>2143</v>
      </c>
    </row>
    <row r="260" spans="1:13" ht="12.75">
      <c r="A260" t="s">
        <v>49</v>
      </c>
      <c r="C260" s="31" t="s">
        <v>70</v>
      </c>
      <c r="E260" s="33" t="s">
        <v>1590</v>
      </c>
      <c r="J260" s="32">
        <f>0</f>
      </c>
      <c s="32">
        <f>0</f>
      </c>
      <c s="32">
        <f>0+L261+L265</f>
      </c>
      <c s="32">
        <f>0+M261+M265</f>
      </c>
    </row>
    <row r="261" spans="1:16" ht="12.75">
      <c r="A261" t="s">
        <v>52</v>
      </c>
      <c s="34" t="s">
        <v>151</v>
      </c>
      <c s="34" t="s">
        <v>2144</v>
      </c>
      <c s="35" t="s">
        <v>5</v>
      </c>
      <c s="6" t="s">
        <v>2145</v>
      </c>
      <c s="36" t="s">
        <v>56</v>
      </c>
      <c s="37">
        <v>1.54</v>
      </c>
      <c s="36">
        <v>0</v>
      </c>
      <c s="36">
        <f>ROUND(G261*H261,6)</f>
      </c>
      <c r="L261" s="38">
        <v>0</v>
      </c>
      <c s="32">
        <f>ROUND(ROUND(L261,2)*ROUND(G261,3),2)</f>
      </c>
      <c s="36" t="s">
        <v>57</v>
      </c>
      <c>
        <f>(M261*21)/100</f>
      </c>
      <c t="s">
        <v>27</v>
      </c>
    </row>
    <row r="262" spans="1:5" ht="12.75">
      <c r="A262" s="35" t="s">
        <v>58</v>
      </c>
      <c r="E262" s="39" t="s">
        <v>5</v>
      </c>
    </row>
    <row r="263" spans="1:5" ht="12.75">
      <c r="A263" s="35" t="s">
        <v>59</v>
      </c>
      <c r="E263" s="40" t="s">
        <v>5</v>
      </c>
    </row>
    <row r="264" spans="1:5" ht="395.25">
      <c r="A264" t="s">
        <v>60</v>
      </c>
      <c r="E264" s="39" t="s">
        <v>2146</v>
      </c>
    </row>
    <row r="265" spans="1:16" ht="12.75">
      <c r="A265" t="s">
        <v>52</v>
      </c>
      <c s="34" t="s">
        <v>155</v>
      </c>
      <c s="34" t="s">
        <v>2015</v>
      </c>
      <c s="35" t="s">
        <v>5</v>
      </c>
      <c s="6" t="s">
        <v>2016</v>
      </c>
      <c s="36" t="s">
        <v>56</v>
      </c>
      <c s="37">
        <v>22.06</v>
      </c>
      <c s="36">
        <v>0</v>
      </c>
      <c s="36">
        <f>ROUND(G265*H265,6)</f>
      </c>
      <c r="L265" s="38">
        <v>0</v>
      </c>
      <c s="32">
        <f>ROUND(ROUND(L265,2)*ROUND(G265,3),2)</f>
      </c>
      <c s="36" t="s">
        <v>57</v>
      </c>
      <c>
        <f>(M265*21)/100</f>
      </c>
      <c t="s">
        <v>27</v>
      </c>
    </row>
    <row r="266" spans="1:5" ht="12.75">
      <c r="A266" s="35" t="s">
        <v>58</v>
      </c>
      <c r="E266" s="39" t="s">
        <v>5</v>
      </c>
    </row>
    <row r="267" spans="1:5" ht="12.75">
      <c r="A267" s="35" t="s">
        <v>59</v>
      </c>
      <c r="E267" s="40" t="s">
        <v>5</v>
      </c>
    </row>
    <row r="268" spans="1:5" ht="38.25">
      <c r="A268" t="s">
        <v>60</v>
      </c>
      <c r="E268" s="39" t="s">
        <v>1901</v>
      </c>
    </row>
    <row r="269" spans="1:13" ht="12.75">
      <c r="A269" t="s">
        <v>49</v>
      </c>
      <c r="C269" s="31" t="s">
        <v>110</v>
      </c>
      <c r="E269" s="33" t="s">
        <v>1017</v>
      </c>
      <c r="J269" s="32">
        <f>0</f>
      </c>
      <c s="32">
        <f>0</f>
      </c>
      <c s="32">
        <f>0+L270+L274+L278+L282+L286+L290</f>
      </c>
      <c s="32">
        <f>0+M270+M274+M278+M282+M286+M290</f>
      </c>
    </row>
    <row r="270" spans="1:16" ht="12.75">
      <c r="A270" t="s">
        <v>52</v>
      </c>
      <c s="34" t="s">
        <v>77</v>
      </c>
      <c s="34" t="s">
        <v>2147</v>
      </c>
      <c s="35" t="s">
        <v>5</v>
      </c>
      <c s="6" t="s">
        <v>2148</v>
      </c>
      <c s="36" t="s">
        <v>73</v>
      </c>
      <c s="37">
        <v>99.8</v>
      </c>
      <c s="36">
        <v>0</v>
      </c>
      <c s="36">
        <f>ROUND(G270*H270,6)</f>
      </c>
      <c r="L270" s="38">
        <v>0</v>
      </c>
      <c s="32">
        <f>ROUND(ROUND(L270,2)*ROUND(G270,3),2)</f>
      </c>
      <c s="36" t="s">
        <v>57</v>
      </c>
      <c>
        <f>(M270*21)/100</f>
      </c>
      <c t="s">
        <v>27</v>
      </c>
    </row>
    <row r="271" spans="1:5" ht="12.75">
      <c r="A271" s="35" t="s">
        <v>58</v>
      </c>
      <c r="E271" s="39" t="s">
        <v>5</v>
      </c>
    </row>
    <row r="272" spans="1:5" ht="12.75">
      <c r="A272" s="35" t="s">
        <v>59</v>
      </c>
      <c r="E272" s="40" t="s">
        <v>5</v>
      </c>
    </row>
    <row r="273" spans="1:5" ht="51">
      <c r="A273" t="s">
        <v>60</v>
      </c>
      <c r="E273" s="39" t="s">
        <v>1757</v>
      </c>
    </row>
    <row r="274" spans="1:16" ht="12.75">
      <c r="A274" t="s">
        <v>52</v>
      </c>
      <c s="34" t="s">
        <v>82</v>
      </c>
      <c s="34" t="s">
        <v>2149</v>
      </c>
      <c s="35" t="s">
        <v>5</v>
      </c>
      <c s="6" t="s">
        <v>2150</v>
      </c>
      <c s="36" t="s">
        <v>73</v>
      </c>
      <c s="37">
        <v>80.6</v>
      </c>
      <c s="36">
        <v>0</v>
      </c>
      <c s="36">
        <f>ROUND(G274*H274,6)</f>
      </c>
      <c r="L274" s="38">
        <v>0</v>
      </c>
      <c s="32">
        <f>ROUND(ROUND(L274,2)*ROUND(G274,3),2)</f>
      </c>
      <c s="36" t="s">
        <v>57</v>
      </c>
      <c>
        <f>(M274*21)/100</f>
      </c>
      <c t="s">
        <v>27</v>
      </c>
    </row>
    <row r="275" spans="1:5" ht="12.75">
      <c r="A275" s="35" t="s">
        <v>58</v>
      </c>
      <c r="E275" s="39" t="s">
        <v>5</v>
      </c>
    </row>
    <row r="276" spans="1:5" ht="12.75">
      <c r="A276" s="35" t="s">
        <v>59</v>
      </c>
      <c r="E276" s="40" t="s">
        <v>5</v>
      </c>
    </row>
    <row r="277" spans="1:5" ht="51">
      <c r="A277" t="s">
        <v>60</v>
      </c>
      <c r="E277" s="39" t="s">
        <v>1757</v>
      </c>
    </row>
    <row r="278" spans="1:16" ht="12.75">
      <c r="A278" t="s">
        <v>52</v>
      </c>
      <c s="34" t="s">
        <v>87</v>
      </c>
      <c s="34" t="s">
        <v>2151</v>
      </c>
      <c s="35" t="s">
        <v>5</v>
      </c>
      <c s="6" t="s">
        <v>2152</v>
      </c>
      <c s="36" t="s">
        <v>73</v>
      </c>
      <c s="37">
        <v>162.2</v>
      </c>
      <c s="36">
        <v>0</v>
      </c>
      <c s="36">
        <f>ROUND(G278*H278,6)</f>
      </c>
      <c r="L278" s="38">
        <v>0</v>
      </c>
      <c s="32">
        <f>ROUND(ROUND(L278,2)*ROUND(G278,3),2)</f>
      </c>
      <c s="36" t="s">
        <v>57</v>
      </c>
      <c>
        <f>(M278*21)/100</f>
      </c>
      <c t="s">
        <v>27</v>
      </c>
    </row>
    <row r="279" spans="1:5" ht="12.75">
      <c r="A279" s="35" t="s">
        <v>58</v>
      </c>
      <c r="E279" s="39" t="s">
        <v>5</v>
      </c>
    </row>
    <row r="280" spans="1:5" ht="12.75">
      <c r="A280" s="35" t="s">
        <v>59</v>
      </c>
      <c r="E280" s="40" t="s">
        <v>5</v>
      </c>
    </row>
    <row r="281" spans="1:5" ht="51">
      <c r="A281" t="s">
        <v>60</v>
      </c>
      <c r="E281" s="39" t="s">
        <v>2153</v>
      </c>
    </row>
    <row r="282" spans="1:16" ht="12.75">
      <c r="A282" t="s">
        <v>52</v>
      </c>
      <c s="34" t="s">
        <v>91</v>
      </c>
      <c s="34" t="s">
        <v>2154</v>
      </c>
      <c s="35" t="s">
        <v>5</v>
      </c>
      <c s="6" t="s">
        <v>2155</v>
      </c>
      <c s="36" t="s">
        <v>73</v>
      </c>
      <c s="37">
        <v>81.6</v>
      </c>
      <c s="36">
        <v>0</v>
      </c>
      <c s="36">
        <f>ROUND(G282*H282,6)</f>
      </c>
      <c r="L282" s="38">
        <v>0</v>
      </c>
      <c s="32">
        <f>ROUND(ROUND(L282,2)*ROUND(G282,3),2)</f>
      </c>
      <c s="36" t="s">
        <v>57</v>
      </c>
      <c>
        <f>(M282*21)/100</f>
      </c>
      <c t="s">
        <v>27</v>
      </c>
    </row>
    <row r="283" spans="1:5" ht="12.75">
      <c r="A283" s="35" t="s">
        <v>58</v>
      </c>
      <c r="E283" s="39" t="s">
        <v>5</v>
      </c>
    </row>
    <row r="284" spans="1:5" ht="12.75">
      <c r="A284" s="35" t="s">
        <v>59</v>
      </c>
      <c r="E284" s="40" t="s">
        <v>5</v>
      </c>
    </row>
    <row r="285" spans="1:5" ht="140.25">
      <c r="A285" t="s">
        <v>60</v>
      </c>
      <c r="E285" s="39" t="s">
        <v>2156</v>
      </c>
    </row>
    <row r="286" spans="1:16" ht="12.75">
      <c r="A286" t="s">
        <v>52</v>
      </c>
      <c s="34" t="s">
        <v>96</v>
      </c>
      <c s="34" t="s">
        <v>2157</v>
      </c>
      <c s="35" t="s">
        <v>5</v>
      </c>
      <c s="6" t="s">
        <v>2158</v>
      </c>
      <c s="36" t="s">
        <v>73</v>
      </c>
      <c s="37">
        <v>62.4</v>
      </c>
      <c s="36">
        <v>0</v>
      </c>
      <c s="36">
        <f>ROUND(G286*H286,6)</f>
      </c>
      <c r="L286" s="38">
        <v>0</v>
      </c>
      <c s="32">
        <f>ROUND(ROUND(L286,2)*ROUND(G286,3),2)</f>
      </c>
      <c s="36" t="s">
        <v>57</v>
      </c>
      <c>
        <f>(M286*21)/100</f>
      </c>
      <c t="s">
        <v>27</v>
      </c>
    </row>
    <row r="287" spans="1:5" ht="12.75">
      <c r="A287" s="35" t="s">
        <v>58</v>
      </c>
      <c r="E287" s="39" t="s">
        <v>5</v>
      </c>
    </row>
    <row r="288" spans="1:5" ht="12.75">
      <c r="A288" s="35" t="s">
        <v>59</v>
      </c>
      <c r="E288" s="40" t="s">
        <v>5</v>
      </c>
    </row>
    <row r="289" spans="1:5" ht="140.25">
      <c r="A289" t="s">
        <v>60</v>
      </c>
      <c r="E289" s="39" t="s">
        <v>2156</v>
      </c>
    </row>
    <row r="290" spans="1:16" ht="12.75">
      <c r="A290" t="s">
        <v>52</v>
      </c>
      <c s="34" t="s">
        <v>181</v>
      </c>
      <c s="34" t="s">
        <v>2210</v>
      </c>
      <c s="35" t="s">
        <v>5</v>
      </c>
      <c s="6" t="s">
        <v>2211</v>
      </c>
      <c s="36" t="s">
        <v>73</v>
      </c>
      <c s="37">
        <v>18.2</v>
      </c>
      <c s="36">
        <v>0</v>
      </c>
      <c s="36">
        <f>ROUND(G290*H290,6)</f>
      </c>
      <c r="L290" s="38">
        <v>0</v>
      </c>
      <c s="32">
        <f>ROUND(ROUND(L290,2)*ROUND(G290,3),2)</f>
      </c>
      <c s="36" t="s">
        <v>57</v>
      </c>
      <c>
        <f>(M290*21)/100</f>
      </c>
      <c t="s">
        <v>27</v>
      </c>
    </row>
    <row r="291" spans="1:5" ht="12.75">
      <c r="A291" s="35" t="s">
        <v>58</v>
      </c>
      <c r="E291" s="39" t="s">
        <v>5</v>
      </c>
    </row>
    <row r="292" spans="1:5" ht="12.75">
      <c r="A292" s="35" t="s">
        <v>59</v>
      </c>
      <c r="E292" s="40" t="s">
        <v>5</v>
      </c>
    </row>
    <row r="293" spans="1:5" ht="153">
      <c r="A293" t="s">
        <v>60</v>
      </c>
      <c r="E293" s="39" t="s">
        <v>2212</v>
      </c>
    </row>
    <row r="294" spans="1:13" ht="12.75">
      <c r="A294" t="s">
        <v>49</v>
      </c>
      <c r="C294" s="31" t="s">
        <v>75</v>
      </c>
      <c r="E294" s="33" t="s">
        <v>76</v>
      </c>
      <c r="J294" s="32">
        <f>0</f>
      </c>
      <c s="32">
        <f>0</f>
      </c>
      <c s="32">
        <f>0+L295+L299+L303</f>
      </c>
      <c s="32">
        <f>0+M295+M299+M303</f>
      </c>
    </row>
    <row r="295" spans="1:16" ht="12.75">
      <c r="A295" t="s">
        <v>52</v>
      </c>
      <c s="34" t="s">
        <v>186</v>
      </c>
      <c s="34" t="s">
        <v>148</v>
      </c>
      <c s="35" t="s">
        <v>5</v>
      </c>
      <c s="6" t="s">
        <v>149</v>
      </c>
      <c s="36" t="s">
        <v>85</v>
      </c>
      <c s="37">
        <v>6</v>
      </c>
      <c s="36">
        <v>0</v>
      </c>
      <c s="36">
        <f>ROUND(G295*H295,6)</f>
      </c>
      <c r="L295" s="38">
        <v>0</v>
      </c>
      <c s="32">
        <f>ROUND(ROUND(L295,2)*ROUND(G295,3),2)</f>
      </c>
      <c s="36" t="s">
        <v>57</v>
      </c>
      <c>
        <f>(M295*21)/100</f>
      </c>
      <c t="s">
        <v>27</v>
      </c>
    </row>
    <row r="296" spans="1:5" ht="12.75">
      <c r="A296" s="35" t="s">
        <v>58</v>
      </c>
      <c r="E296" s="39" t="s">
        <v>5</v>
      </c>
    </row>
    <row r="297" spans="1:5" ht="12.75">
      <c r="A297" s="35" t="s">
        <v>59</v>
      </c>
      <c r="E297" s="40" t="s">
        <v>5</v>
      </c>
    </row>
    <row r="298" spans="1:5" ht="102">
      <c r="A298" t="s">
        <v>60</v>
      </c>
      <c r="E298" s="39" t="s">
        <v>2159</v>
      </c>
    </row>
    <row r="299" spans="1:16" ht="12.75">
      <c r="A299" t="s">
        <v>52</v>
      </c>
      <c s="34" t="s">
        <v>189</v>
      </c>
      <c s="34" t="s">
        <v>2160</v>
      </c>
      <c s="35" t="s">
        <v>5</v>
      </c>
      <c s="6" t="s">
        <v>2161</v>
      </c>
      <c s="36" t="s">
        <v>85</v>
      </c>
      <c s="37">
        <v>4</v>
      </c>
      <c s="36">
        <v>0</v>
      </c>
      <c s="36">
        <f>ROUND(G299*H299,6)</f>
      </c>
      <c r="L299" s="38">
        <v>0</v>
      </c>
      <c s="32">
        <f>ROUND(ROUND(L299,2)*ROUND(G299,3),2)</f>
      </c>
      <c s="36" t="s">
        <v>57</v>
      </c>
      <c>
        <f>(M299*21)/100</f>
      </c>
      <c t="s">
        <v>27</v>
      </c>
    </row>
    <row r="300" spans="1:5" ht="12.75">
      <c r="A300" s="35" t="s">
        <v>58</v>
      </c>
      <c r="E300" s="39" t="s">
        <v>5</v>
      </c>
    </row>
    <row r="301" spans="1:5" ht="12.75">
      <c r="A301" s="35" t="s">
        <v>59</v>
      </c>
      <c r="E301" s="40" t="s">
        <v>5</v>
      </c>
    </row>
    <row r="302" spans="1:5" ht="102">
      <c r="A302" t="s">
        <v>60</v>
      </c>
      <c r="E302" s="39" t="s">
        <v>2159</v>
      </c>
    </row>
    <row r="303" spans="1:16" ht="12.75">
      <c r="A303" t="s">
        <v>52</v>
      </c>
      <c s="34" t="s">
        <v>193</v>
      </c>
      <c s="34" t="s">
        <v>2162</v>
      </c>
      <c s="35" t="s">
        <v>5</v>
      </c>
      <c s="6" t="s">
        <v>2163</v>
      </c>
      <c s="36" t="s">
        <v>85</v>
      </c>
      <c s="37">
        <v>9</v>
      </c>
      <c s="36">
        <v>0</v>
      </c>
      <c s="36">
        <f>ROUND(G303*H303,6)</f>
      </c>
      <c r="L303" s="38">
        <v>0</v>
      </c>
      <c s="32">
        <f>ROUND(ROUND(L303,2)*ROUND(G303,3),2)</f>
      </c>
      <c s="36" t="s">
        <v>57</v>
      </c>
      <c>
        <f>(M303*21)/100</f>
      </c>
      <c t="s">
        <v>27</v>
      </c>
    </row>
    <row r="304" spans="1:5" ht="12.75">
      <c r="A304" s="35" t="s">
        <v>58</v>
      </c>
      <c r="E304" s="39" t="s">
        <v>5</v>
      </c>
    </row>
    <row r="305" spans="1:5" ht="12.75">
      <c r="A305" s="35" t="s">
        <v>59</v>
      </c>
      <c r="E305" s="40" t="s">
        <v>5</v>
      </c>
    </row>
    <row r="306" spans="1:5" ht="153">
      <c r="A306" t="s">
        <v>60</v>
      </c>
      <c r="E306" s="39" t="s">
        <v>2164</v>
      </c>
    </row>
    <row r="307" spans="1:13" ht="12.75">
      <c r="A307" t="s">
        <v>49</v>
      </c>
      <c r="C307" s="31" t="s">
        <v>122</v>
      </c>
      <c r="E307" s="33" t="s">
        <v>1611</v>
      </c>
      <c r="J307" s="32">
        <f>0</f>
      </c>
      <c s="32">
        <f>0</f>
      </c>
      <c s="32">
        <f>0+L308+L312+L316+L320+L324+L328+L332+L336+L340+L344</f>
      </c>
      <c s="32">
        <f>0+M308+M312+M316+M320+M324+M328+M332+M336+M340+M344</f>
      </c>
    </row>
    <row r="308" spans="1:16" ht="12.75">
      <c r="A308" t="s">
        <v>52</v>
      </c>
      <c s="34" t="s">
        <v>196</v>
      </c>
      <c s="34" t="s">
        <v>1803</v>
      </c>
      <c s="35" t="s">
        <v>5</v>
      </c>
      <c s="6" t="s">
        <v>1804</v>
      </c>
      <c s="36" t="s">
        <v>80</v>
      </c>
      <c s="37">
        <v>43.2</v>
      </c>
      <c s="36">
        <v>0</v>
      </c>
      <c s="36">
        <f>ROUND(G308*H308,6)</f>
      </c>
      <c r="L308" s="38">
        <v>0</v>
      </c>
      <c s="32">
        <f>ROUND(ROUND(L308,2)*ROUND(G308,3),2)</f>
      </c>
      <c s="36" t="s">
        <v>57</v>
      </c>
      <c>
        <f>(M308*21)/100</f>
      </c>
      <c t="s">
        <v>27</v>
      </c>
    </row>
    <row r="309" spans="1:5" ht="12.75">
      <c r="A309" s="35" t="s">
        <v>58</v>
      </c>
      <c r="E309" s="39" t="s">
        <v>5</v>
      </c>
    </row>
    <row r="310" spans="1:5" ht="12.75">
      <c r="A310" s="35" t="s">
        <v>59</v>
      </c>
      <c r="E310" s="40" t="s">
        <v>5</v>
      </c>
    </row>
    <row r="311" spans="1:5" ht="255">
      <c r="A311" t="s">
        <v>60</v>
      </c>
      <c r="E311" s="39" t="s">
        <v>2165</v>
      </c>
    </row>
    <row r="312" spans="1:16" ht="12.75">
      <c r="A312" t="s">
        <v>52</v>
      </c>
      <c s="34" t="s">
        <v>200</v>
      </c>
      <c s="34" t="s">
        <v>2166</v>
      </c>
      <c s="35" t="s">
        <v>5</v>
      </c>
      <c s="6" t="s">
        <v>2167</v>
      </c>
      <c s="36" t="s">
        <v>80</v>
      </c>
      <c s="37">
        <v>92.65</v>
      </c>
      <c s="36">
        <v>0</v>
      </c>
      <c s="36">
        <f>ROUND(G312*H312,6)</f>
      </c>
      <c r="L312" s="38">
        <v>0</v>
      </c>
      <c s="32">
        <f>ROUND(ROUND(L312,2)*ROUND(G312,3),2)</f>
      </c>
      <c s="36" t="s">
        <v>57</v>
      </c>
      <c>
        <f>(M312*21)/100</f>
      </c>
      <c t="s">
        <v>27</v>
      </c>
    </row>
    <row r="313" spans="1:5" ht="12.75">
      <c r="A313" s="35" t="s">
        <v>58</v>
      </c>
      <c r="E313" s="39" t="s">
        <v>5</v>
      </c>
    </row>
    <row r="314" spans="1:5" ht="12.75">
      <c r="A314" s="35" t="s">
        <v>59</v>
      </c>
      <c r="E314" s="40" t="s">
        <v>5</v>
      </c>
    </row>
    <row r="315" spans="1:5" ht="255">
      <c r="A315" t="s">
        <v>60</v>
      </c>
      <c r="E315" s="39" t="s">
        <v>2165</v>
      </c>
    </row>
    <row r="316" spans="1:16" ht="12.75">
      <c r="A316" t="s">
        <v>52</v>
      </c>
      <c s="34" t="s">
        <v>203</v>
      </c>
      <c s="34" t="s">
        <v>2213</v>
      </c>
      <c s="35" t="s">
        <v>5</v>
      </c>
      <c s="6" t="s">
        <v>2214</v>
      </c>
      <c s="36" t="s">
        <v>80</v>
      </c>
      <c s="37">
        <v>47.96</v>
      </c>
      <c s="36">
        <v>0</v>
      </c>
      <c s="36">
        <f>ROUND(G316*H316,6)</f>
      </c>
      <c r="L316" s="38">
        <v>0</v>
      </c>
      <c s="32">
        <f>ROUND(ROUND(L316,2)*ROUND(G316,3),2)</f>
      </c>
      <c s="36" t="s">
        <v>57</v>
      </c>
      <c>
        <f>(M316*21)/100</f>
      </c>
      <c t="s">
        <v>27</v>
      </c>
    </row>
    <row r="317" spans="1:5" ht="12.75">
      <c r="A317" s="35" t="s">
        <v>58</v>
      </c>
      <c r="E317" s="39" t="s">
        <v>2215</v>
      </c>
    </row>
    <row r="318" spans="1:5" ht="12.75">
      <c r="A318" s="35" t="s">
        <v>59</v>
      </c>
      <c r="E318" s="40" t="s">
        <v>5</v>
      </c>
    </row>
    <row r="319" spans="1:5" ht="255">
      <c r="A319" t="s">
        <v>60</v>
      </c>
      <c r="E319" s="39" t="s">
        <v>2165</v>
      </c>
    </row>
    <row r="320" spans="1:16" ht="12.75">
      <c r="A320" t="s">
        <v>52</v>
      </c>
      <c s="34" t="s">
        <v>207</v>
      </c>
      <c s="34" t="s">
        <v>2168</v>
      </c>
      <c s="35" t="s">
        <v>5</v>
      </c>
      <c s="6" t="s">
        <v>2169</v>
      </c>
      <c s="36" t="s">
        <v>85</v>
      </c>
      <c s="37">
        <v>4</v>
      </c>
      <c s="36">
        <v>0</v>
      </c>
      <c s="36">
        <f>ROUND(G320*H320,6)</f>
      </c>
      <c r="L320" s="38">
        <v>0</v>
      </c>
      <c s="32">
        <f>ROUND(ROUND(L320,2)*ROUND(G320,3),2)</f>
      </c>
      <c s="36" t="s">
        <v>57</v>
      </c>
      <c>
        <f>(M320*21)/100</f>
      </c>
      <c t="s">
        <v>27</v>
      </c>
    </row>
    <row r="321" spans="1:5" ht="12.75">
      <c r="A321" s="35" t="s">
        <v>58</v>
      </c>
      <c r="E321" s="39" t="s">
        <v>5</v>
      </c>
    </row>
    <row r="322" spans="1:5" ht="12.75">
      <c r="A322" s="35" t="s">
        <v>59</v>
      </c>
      <c r="E322" s="40" t="s">
        <v>5</v>
      </c>
    </row>
    <row r="323" spans="1:5" ht="242.25">
      <c r="A323" t="s">
        <v>60</v>
      </c>
      <c r="E323" s="39" t="s">
        <v>2170</v>
      </c>
    </row>
    <row r="324" spans="1:16" ht="12.75">
      <c r="A324" t="s">
        <v>52</v>
      </c>
      <c s="34" t="s">
        <v>159</v>
      </c>
      <c s="34" t="s">
        <v>2216</v>
      </c>
      <c s="35" t="s">
        <v>5</v>
      </c>
      <c s="6" t="s">
        <v>2191</v>
      </c>
      <c s="36" t="s">
        <v>85</v>
      </c>
      <c s="37">
        <v>2</v>
      </c>
      <c s="36">
        <v>0</v>
      </c>
      <c s="36">
        <f>ROUND(G324*H324,6)</f>
      </c>
      <c r="L324" s="38">
        <v>0</v>
      </c>
      <c s="32">
        <f>ROUND(ROUND(L324,2)*ROUND(G324,3),2)</f>
      </c>
      <c s="36" t="s">
        <v>57</v>
      </c>
      <c>
        <f>(M324*21)/100</f>
      </c>
      <c t="s">
        <v>27</v>
      </c>
    </row>
    <row r="325" spans="1:5" ht="12.75">
      <c r="A325" s="35" t="s">
        <v>58</v>
      </c>
      <c r="E325" s="39" t="s">
        <v>5</v>
      </c>
    </row>
    <row r="326" spans="1:5" ht="12.75">
      <c r="A326" s="35" t="s">
        <v>59</v>
      </c>
      <c r="E326" s="40" t="s">
        <v>5</v>
      </c>
    </row>
    <row r="327" spans="1:5" ht="242.25">
      <c r="A327" t="s">
        <v>60</v>
      </c>
      <c r="E327" s="39" t="s">
        <v>2170</v>
      </c>
    </row>
    <row r="328" spans="1:16" ht="12.75">
      <c r="A328" t="s">
        <v>52</v>
      </c>
      <c s="34" t="s">
        <v>210</v>
      </c>
      <c s="34" t="s">
        <v>2217</v>
      </c>
      <c s="35" t="s">
        <v>5</v>
      </c>
      <c s="6" t="s">
        <v>2218</v>
      </c>
      <c s="36" t="s">
        <v>85</v>
      </c>
      <c s="37">
        <v>1</v>
      </c>
      <c s="36">
        <v>0</v>
      </c>
      <c s="36">
        <f>ROUND(G328*H328,6)</f>
      </c>
      <c r="L328" s="38">
        <v>0</v>
      </c>
      <c s="32">
        <f>ROUND(ROUND(L328,2)*ROUND(G328,3),2)</f>
      </c>
      <c s="36" t="s">
        <v>57</v>
      </c>
      <c>
        <f>(M328*21)/100</f>
      </c>
      <c t="s">
        <v>27</v>
      </c>
    </row>
    <row r="329" spans="1:5" ht="12.75">
      <c r="A329" s="35" t="s">
        <v>58</v>
      </c>
      <c r="E329" s="39" t="s">
        <v>5</v>
      </c>
    </row>
    <row r="330" spans="1:5" ht="12.75">
      <c r="A330" s="35" t="s">
        <v>59</v>
      </c>
      <c r="E330" s="40" t="s">
        <v>5</v>
      </c>
    </row>
    <row r="331" spans="1:5" ht="51">
      <c r="A331" t="s">
        <v>60</v>
      </c>
      <c r="E331" s="39" t="s">
        <v>2219</v>
      </c>
    </row>
    <row r="332" spans="1:16" ht="12.75">
      <c r="A332" t="s">
        <v>52</v>
      </c>
      <c s="34" t="s">
        <v>215</v>
      </c>
      <c s="34" t="s">
        <v>2171</v>
      </c>
      <c s="35" t="s">
        <v>5</v>
      </c>
      <c s="6" t="s">
        <v>2172</v>
      </c>
      <c s="36" t="s">
        <v>80</v>
      </c>
      <c s="37">
        <v>43.2</v>
      </c>
      <c s="36">
        <v>0</v>
      </c>
      <c s="36">
        <f>ROUND(G332*H332,6)</f>
      </c>
      <c r="L332" s="38">
        <v>0</v>
      </c>
      <c s="32">
        <f>ROUND(ROUND(L332,2)*ROUND(G332,3),2)</f>
      </c>
      <c s="36" t="s">
        <v>57</v>
      </c>
      <c>
        <f>(M332*21)/100</f>
      </c>
      <c t="s">
        <v>27</v>
      </c>
    </row>
    <row r="333" spans="1:5" ht="12.75">
      <c r="A333" s="35" t="s">
        <v>58</v>
      </c>
      <c r="E333" s="39" t="s">
        <v>5</v>
      </c>
    </row>
    <row r="334" spans="1:5" ht="12.75">
      <c r="A334" s="35" t="s">
        <v>59</v>
      </c>
      <c r="E334" s="40" t="s">
        <v>5</v>
      </c>
    </row>
    <row r="335" spans="1:5" ht="63.75">
      <c r="A335" t="s">
        <v>60</v>
      </c>
      <c r="E335" s="39" t="s">
        <v>2173</v>
      </c>
    </row>
    <row r="336" spans="1:16" ht="12.75">
      <c r="A336" t="s">
        <v>52</v>
      </c>
      <c s="34" t="s">
        <v>219</v>
      </c>
      <c s="34" t="s">
        <v>2174</v>
      </c>
      <c s="35" t="s">
        <v>5</v>
      </c>
      <c s="6" t="s">
        <v>2175</v>
      </c>
      <c s="36" t="s">
        <v>80</v>
      </c>
      <c s="37">
        <v>92.65</v>
      </c>
      <c s="36">
        <v>0</v>
      </c>
      <c s="36">
        <f>ROUND(G336*H336,6)</f>
      </c>
      <c r="L336" s="38">
        <v>0</v>
      </c>
      <c s="32">
        <f>ROUND(ROUND(L336,2)*ROUND(G336,3),2)</f>
      </c>
      <c s="36" t="s">
        <v>57</v>
      </c>
      <c>
        <f>(M336*21)/100</f>
      </c>
      <c t="s">
        <v>27</v>
      </c>
    </row>
    <row r="337" spans="1:5" ht="12.75">
      <c r="A337" s="35" t="s">
        <v>58</v>
      </c>
      <c r="E337" s="39" t="s">
        <v>5</v>
      </c>
    </row>
    <row r="338" spans="1:5" ht="12.75">
      <c r="A338" s="35" t="s">
        <v>59</v>
      </c>
      <c r="E338" s="40" t="s">
        <v>5</v>
      </c>
    </row>
    <row r="339" spans="1:5" ht="63.75">
      <c r="A339" t="s">
        <v>60</v>
      </c>
      <c r="E339" s="39" t="s">
        <v>2173</v>
      </c>
    </row>
    <row r="340" spans="1:16" ht="12.75">
      <c r="A340" t="s">
        <v>52</v>
      </c>
      <c s="34" t="s">
        <v>224</v>
      </c>
      <c s="34" t="s">
        <v>2220</v>
      </c>
      <c s="35" t="s">
        <v>5</v>
      </c>
      <c s="6" t="s">
        <v>2221</v>
      </c>
      <c s="36" t="s">
        <v>80</v>
      </c>
      <c s="37">
        <v>47.96</v>
      </c>
      <c s="36">
        <v>0</v>
      </c>
      <c s="36">
        <f>ROUND(G340*H340,6)</f>
      </c>
      <c r="L340" s="38">
        <v>0</v>
      </c>
      <c s="32">
        <f>ROUND(ROUND(L340,2)*ROUND(G340,3),2)</f>
      </c>
      <c s="36" t="s">
        <v>57</v>
      </c>
      <c>
        <f>(M340*21)/100</f>
      </c>
      <c t="s">
        <v>27</v>
      </c>
    </row>
    <row r="341" spans="1:5" ht="12.75">
      <c r="A341" s="35" t="s">
        <v>58</v>
      </c>
      <c r="E341" s="39" t="s">
        <v>5</v>
      </c>
    </row>
    <row r="342" spans="1:5" ht="12.75">
      <c r="A342" s="35" t="s">
        <v>59</v>
      </c>
      <c r="E342" s="40" t="s">
        <v>5</v>
      </c>
    </row>
    <row r="343" spans="1:5" ht="63.75">
      <c r="A343" t="s">
        <v>60</v>
      </c>
      <c r="E343" s="39" t="s">
        <v>2173</v>
      </c>
    </row>
    <row r="344" spans="1:16" ht="12.75">
      <c r="A344" t="s">
        <v>52</v>
      </c>
      <c s="34" t="s">
        <v>228</v>
      </c>
      <c s="34" t="s">
        <v>2176</v>
      </c>
      <c s="35" t="s">
        <v>5</v>
      </c>
      <c s="6" t="s">
        <v>2177</v>
      </c>
      <c s="36" t="s">
        <v>80</v>
      </c>
      <c s="37">
        <v>183.81</v>
      </c>
      <c s="36">
        <v>0</v>
      </c>
      <c s="36">
        <f>ROUND(G344*H344,6)</f>
      </c>
      <c r="L344" s="38">
        <v>0</v>
      </c>
      <c s="32">
        <f>ROUND(ROUND(L344,2)*ROUND(G344,3),2)</f>
      </c>
      <c s="36" t="s">
        <v>57</v>
      </c>
      <c>
        <f>(M344*21)/100</f>
      </c>
      <c t="s">
        <v>27</v>
      </c>
    </row>
    <row r="345" spans="1:5" ht="12.75">
      <c r="A345" s="35" t="s">
        <v>58</v>
      </c>
      <c r="E345" s="39" t="s">
        <v>5</v>
      </c>
    </row>
    <row r="346" spans="1:5" ht="12.75">
      <c r="A346" s="35" t="s">
        <v>59</v>
      </c>
      <c r="E346" s="40" t="s">
        <v>5</v>
      </c>
    </row>
    <row r="347" spans="1:5" ht="25.5">
      <c r="A347" t="s">
        <v>60</v>
      </c>
      <c r="E347" s="39" t="s">
        <v>2178</v>
      </c>
    </row>
    <row r="348" spans="1:13" ht="12.75">
      <c r="A348" t="s">
        <v>49</v>
      </c>
      <c r="C348" s="31" t="s">
        <v>126</v>
      </c>
      <c r="E348" s="33" t="s">
        <v>1433</v>
      </c>
      <c r="J348" s="32">
        <f>0</f>
      </c>
      <c s="32">
        <f>0</f>
      </c>
      <c s="32">
        <f>0+L349+L353+L357</f>
      </c>
      <c s="32">
        <f>0+M349+M353+M357</f>
      </c>
    </row>
    <row r="349" spans="1:16" ht="12.75">
      <c r="A349" t="s">
        <v>52</v>
      </c>
      <c s="34" t="s">
        <v>232</v>
      </c>
      <c s="34" t="s">
        <v>2198</v>
      </c>
      <c s="35" t="s">
        <v>5</v>
      </c>
      <c s="6" t="s">
        <v>2199</v>
      </c>
      <c s="36" t="s">
        <v>80</v>
      </c>
      <c s="37">
        <v>138.4</v>
      </c>
      <c s="36">
        <v>0</v>
      </c>
      <c s="36">
        <f>ROUND(G349*H349,6)</f>
      </c>
      <c r="L349" s="38">
        <v>0</v>
      </c>
      <c s="32">
        <f>ROUND(ROUND(L349,2)*ROUND(G349,3),2)</f>
      </c>
      <c s="36" t="s">
        <v>57</v>
      </c>
      <c>
        <f>(M349*21)/100</f>
      </c>
      <c t="s">
        <v>27</v>
      </c>
    </row>
    <row r="350" spans="1:5" ht="12.75">
      <c r="A350" s="35" t="s">
        <v>58</v>
      </c>
      <c r="E350" s="39" t="s">
        <v>5</v>
      </c>
    </row>
    <row r="351" spans="1:5" ht="12.75">
      <c r="A351" s="35" t="s">
        <v>59</v>
      </c>
      <c r="E351" s="40" t="s">
        <v>5</v>
      </c>
    </row>
    <row r="352" spans="1:5" ht="25.5">
      <c r="A352" t="s">
        <v>60</v>
      </c>
      <c r="E352" s="39" t="s">
        <v>2200</v>
      </c>
    </row>
    <row r="353" spans="1:16" ht="12.75">
      <c r="A353" t="s">
        <v>52</v>
      </c>
      <c s="34" t="s">
        <v>236</v>
      </c>
      <c s="34" t="s">
        <v>2201</v>
      </c>
      <c s="35" t="s">
        <v>5</v>
      </c>
      <c s="6" t="s">
        <v>2202</v>
      </c>
      <c s="36" t="s">
        <v>85</v>
      </c>
      <c s="37">
        <v>5</v>
      </c>
      <c s="36">
        <v>0</v>
      </c>
      <c s="36">
        <f>ROUND(G353*H353,6)</f>
      </c>
      <c r="L353" s="38">
        <v>0</v>
      </c>
      <c s="32">
        <f>ROUND(ROUND(L353,2)*ROUND(G353,3),2)</f>
      </c>
      <c s="36" t="s">
        <v>57</v>
      </c>
      <c>
        <f>(M353*21)/100</f>
      </c>
      <c t="s">
        <v>27</v>
      </c>
    </row>
    <row r="354" spans="1:5" ht="12.75">
      <c r="A354" s="35" t="s">
        <v>58</v>
      </c>
      <c r="E354" s="39" t="s">
        <v>5</v>
      </c>
    </row>
    <row r="355" spans="1:5" ht="12.75">
      <c r="A355" s="35" t="s">
        <v>59</v>
      </c>
      <c r="E355" s="40" t="s">
        <v>5</v>
      </c>
    </row>
    <row r="356" spans="1:5" ht="89.25">
      <c r="A356" t="s">
        <v>60</v>
      </c>
      <c r="E356" s="39" t="s">
        <v>2203</v>
      </c>
    </row>
    <row r="357" spans="1:16" ht="12.75">
      <c r="A357" t="s">
        <v>52</v>
      </c>
      <c s="34" t="s">
        <v>240</v>
      </c>
      <c s="34" t="s">
        <v>2204</v>
      </c>
      <c s="35" t="s">
        <v>5</v>
      </c>
      <c s="6" t="s">
        <v>2205</v>
      </c>
      <c s="36" t="s">
        <v>80</v>
      </c>
      <c s="37">
        <v>134</v>
      </c>
      <c s="36">
        <v>0</v>
      </c>
      <c s="36">
        <f>ROUND(G357*H357,6)</f>
      </c>
      <c r="L357" s="38">
        <v>0</v>
      </c>
      <c s="32">
        <f>ROUND(ROUND(L357,2)*ROUND(G357,3),2)</f>
      </c>
      <c s="36" t="s">
        <v>57</v>
      </c>
      <c>
        <f>(M357*21)/100</f>
      </c>
      <c t="s">
        <v>27</v>
      </c>
    </row>
    <row r="358" spans="1:5" ht="12.75">
      <c r="A358" s="35" t="s">
        <v>58</v>
      </c>
      <c r="E358" s="39" t="s">
        <v>5</v>
      </c>
    </row>
    <row r="359" spans="1:5" ht="12.75">
      <c r="A359" s="35" t="s">
        <v>59</v>
      </c>
      <c r="E359" s="40" t="s">
        <v>5</v>
      </c>
    </row>
    <row r="360" spans="1:5" ht="89.25">
      <c r="A360" t="s">
        <v>60</v>
      </c>
      <c r="E360" s="39" t="s">
        <v>1960</v>
      </c>
    </row>
    <row r="361" spans="1:13" ht="12.75">
      <c r="A361" t="s">
        <v>49</v>
      </c>
      <c r="C361" s="31" t="s">
        <v>367</v>
      </c>
      <c r="E361" s="33" t="s">
        <v>592</v>
      </c>
      <c r="J361" s="32">
        <f>0</f>
      </c>
      <c s="32">
        <f>0</f>
      </c>
      <c s="32">
        <f>0+L362+L366+L370</f>
      </c>
      <c s="32">
        <f>0+M362+M366+M370</f>
      </c>
    </row>
    <row r="362" spans="1:16" ht="38.25">
      <c r="A362" t="s">
        <v>52</v>
      </c>
      <c s="34" t="s">
        <v>244</v>
      </c>
      <c s="34" t="s">
        <v>1509</v>
      </c>
      <c s="35" t="s">
        <v>1510</v>
      </c>
      <c s="6" t="s">
        <v>1511</v>
      </c>
      <c s="36" t="s">
        <v>373</v>
      </c>
      <c s="37">
        <v>738.5</v>
      </c>
      <c s="36">
        <v>0</v>
      </c>
      <c s="36">
        <f>ROUND(G362*H362,6)</f>
      </c>
      <c r="L362" s="38">
        <v>0</v>
      </c>
      <c s="32">
        <f>ROUND(ROUND(L362,2)*ROUND(G362,3),2)</f>
      </c>
      <c s="36" t="s">
        <v>350</v>
      </c>
      <c>
        <f>(M362*21)/100</f>
      </c>
      <c t="s">
        <v>27</v>
      </c>
    </row>
    <row r="363" spans="1:5" ht="12.75">
      <c r="A363" s="35" t="s">
        <v>58</v>
      </c>
      <c r="E363" s="39" t="s">
        <v>374</v>
      </c>
    </row>
    <row r="364" spans="1:5" ht="12.75">
      <c r="A364" s="35" t="s">
        <v>59</v>
      </c>
      <c r="E364" s="40" t="s">
        <v>5</v>
      </c>
    </row>
    <row r="365" spans="1:5" ht="165.75">
      <c r="A365" t="s">
        <v>60</v>
      </c>
      <c r="E365" s="39" t="s">
        <v>375</v>
      </c>
    </row>
    <row r="366" spans="1:16" ht="25.5">
      <c r="A366" t="s">
        <v>52</v>
      </c>
      <c s="34" t="s">
        <v>247</v>
      </c>
      <c s="34" t="s">
        <v>1857</v>
      </c>
      <c s="35" t="s">
        <v>1858</v>
      </c>
      <c s="6" t="s">
        <v>1859</v>
      </c>
      <c s="36" t="s">
        <v>373</v>
      </c>
      <c s="37">
        <v>37.5</v>
      </c>
      <c s="36">
        <v>0</v>
      </c>
      <c s="36">
        <f>ROUND(G366*H366,6)</f>
      </c>
      <c r="L366" s="38">
        <v>0</v>
      </c>
      <c s="32">
        <f>ROUND(ROUND(L366,2)*ROUND(G366,3),2)</f>
      </c>
      <c s="36" t="s">
        <v>350</v>
      </c>
      <c>
        <f>(M366*21)/100</f>
      </c>
      <c t="s">
        <v>27</v>
      </c>
    </row>
    <row r="367" spans="1:5" ht="12.75">
      <c r="A367" s="35" t="s">
        <v>58</v>
      </c>
      <c r="E367" s="39" t="s">
        <v>374</v>
      </c>
    </row>
    <row r="368" spans="1:5" ht="12.75">
      <c r="A368" s="35" t="s">
        <v>59</v>
      </c>
      <c r="E368" s="40" t="s">
        <v>5</v>
      </c>
    </row>
    <row r="369" spans="1:5" ht="165.75">
      <c r="A369" t="s">
        <v>60</v>
      </c>
      <c r="E369" s="39" t="s">
        <v>375</v>
      </c>
    </row>
    <row r="370" spans="1:16" ht="38.25">
      <c r="A370" t="s">
        <v>52</v>
      </c>
      <c s="34" t="s">
        <v>251</v>
      </c>
      <c s="34" t="s">
        <v>377</v>
      </c>
      <c s="35" t="s">
        <v>378</v>
      </c>
      <c s="6" t="s">
        <v>379</v>
      </c>
      <c s="36" t="s">
        <v>373</v>
      </c>
      <c s="37">
        <v>51</v>
      </c>
      <c s="36">
        <v>0</v>
      </c>
      <c s="36">
        <f>ROUND(G370*H370,6)</f>
      </c>
      <c r="L370" s="38">
        <v>0</v>
      </c>
      <c s="32">
        <f>ROUND(ROUND(L370,2)*ROUND(G370,3),2)</f>
      </c>
      <c s="36" t="s">
        <v>350</v>
      </c>
      <c>
        <f>(M370*21)/100</f>
      </c>
      <c t="s">
        <v>27</v>
      </c>
    </row>
    <row r="371" spans="1:5" ht="12.75">
      <c r="A371" s="35" t="s">
        <v>58</v>
      </c>
      <c r="E371" s="39" t="s">
        <v>374</v>
      </c>
    </row>
    <row r="372" spans="1:5" ht="12.75">
      <c r="A372" s="35" t="s">
        <v>59</v>
      </c>
      <c r="E372" s="40" t="s">
        <v>5</v>
      </c>
    </row>
    <row r="373" spans="1:5" ht="165.75">
      <c r="A373" t="s">
        <v>60</v>
      </c>
      <c r="E373" s="39" t="s">
        <v>375</v>
      </c>
    </row>
    <row r="374" spans="1:13" ht="12.75">
      <c r="A374" t="s">
        <v>46</v>
      </c>
      <c r="C374" s="31" t="s">
        <v>2222</v>
      </c>
      <c r="E374" s="33" t="s">
        <v>2223</v>
      </c>
      <c r="J374" s="32">
        <f>0+J375+J404+J409+J430+J439+J472+J481</f>
      </c>
      <c s="32">
        <f>0+K375+K404+K409+K430+K439+K472+K481</f>
      </c>
      <c s="32">
        <f>0+L375+L404+L409+L430+L439+L472+L481</f>
      </c>
      <c s="32">
        <f>0+M375+M404+M409+M430+M439+M472+M481</f>
      </c>
    </row>
    <row r="375" spans="1:13" ht="12.75">
      <c r="A375" t="s">
        <v>49</v>
      </c>
      <c r="C375" s="31" t="s">
        <v>53</v>
      </c>
      <c r="E375" s="33" t="s">
        <v>412</v>
      </c>
      <c r="J375" s="32">
        <f>0</f>
      </c>
      <c s="32">
        <f>0</f>
      </c>
      <c s="32">
        <f>0+L376+L380+L384+L388+L392+L396+L400</f>
      </c>
      <c s="32">
        <f>0+M376+M380+M384+M388+M392+M396+M400</f>
      </c>
    </row>
    <row r="376" spans="1:16" ht="25.5">
      <c r="A376" t="s">
        <v>52</v>
      </c>
      <c s="34" t="s">
        <v>53</v>
      </c>
      <c s="34" t="s">
        <v>1641</v>
      </c>
      <c s="35" t="s">
        <v>5</v>
      </c>
      <c s="6" t="s">
        <v>1642</v>
      </c>
      <c s="36" t="s">
        <v>56</v>
      </c>
      <c s="37">
        <v>0.48</v>
      </c>
      <c s="36">
        <v>0</v>
      </c>
      <c s="36">
        <f>ROUND(G376*H376,6)</f>
      </c>
      <c r="L376" s="38">
        <v>0</v>
      </c>
      <c s="32">
        <f>ROUND(ROUND(L376,2)*ROUND(G376,3),2)</f>
      </c>
      <c s="36" t="s">
        <v>57</v>
      </c>
      <c>
        <f>(M376*21)/100</f>
      </c>
      <c t="s">
        <v>27</v>
      </c>
    </row>
    <row r="377" spans="1:5" ht="12.75">
      <c r="A377" s="35" t="s">
        <v>58</v>
      </c>
      <c r="E377" s="39" t="s">
        <v>5</v>
      </c>
    </row>
    <row r="378" spans="1:5" ht="12.75">
      <c r="A378" s="35" t="s">
        <v>59</v>
      </c>
      <c r="E378" s="40" t="s">
        <v>5</v>
      </c>
    </row>
    <row r="379" spans="1:5" ht="63.75">
      <c r="A379" t="s">
        <v>60</v>
      </c>
      <c r="E379" s="39" t="s">
        <v>1644</v>
      </c>
    </row>
    <row r="380" spans="1:16" ht="25.5">
      <c r="A380" t="s">
        <v>52</v>
      </c>
      <c s="34" t="s">
        <v>27</v>
      </c>
      <c s="34" t="s">
        <v>1645</v>
      </c>
      <c s="35" t="s">
        <v>5</v>
      </c>
      <c s="6" t="s">
        <v>1646</v>
      </c>
      <c s="36" t="s">
        <v>56</v>
      </c>
      <c s="37">
        <v>0.72</v>
      </c>
      <c s="36">
        <v>0</v>
      </c>
      <c s="36">
        <f>ROUND(G380*H380,6)</f>
      </c>
      <c r="L380" s="38">
        <v>0</v>
      </c>
      <c s="32">
        <f>ROUND(ROUND(L380,2)*ROUND(G380,3),2)</f>
      </c>
      <c s="36" t="s">
        <v>57</v>
      </c>
      <c>
        <f>(M380*21)/100</f>
      </c>
      <c t="s">
        <v>27</v>
      </c>
    </row>
    <row r="381" spans="1:5" ht="12.75">
      <c r="A381" s="35" t="s">
        <v>58</v>
      </c>
      <c r="E381" s="39" t="s">
        <v>5</v>
      </c>
    </row>
    <row r="382" spans="1:5" ht="12.75">
      <c r="A382" s="35" t="s">
        <v>59</v>
      </c>
      <c r="E382" s="40" t="s">
        <v>5</v>
      </c>
    </row>
    <row r="383" spans="1:5" ht="63.75">
      <c r="A383" t="s">
        <v>60</v>
      </c>
      <c r="E383" s="39" t="s">
        <v>1644</v>
      </c>
    </row>
    <row r="384" spans="1:16" ht="12.75">
      <c r="A384" t="s">
        <v>52</v>
      </c>
      <c s="34" t="s">
        <v>26</v>
      </c>
      <c s="34" t="s">
        <v>1569</v>
      </c>
      <c s="35" t="s">
        <v>5</v>
      </c>
      <c s="6" t="s">
        <v>1570</v>
      </c>
      <c s="36" t="s">
        <v>56</v>
      </c>
      <c s="37">
        <v>7.68</v>
      </c>
      <c s="36">
        <v>0</v>
      </c>
      <c s="36">
        <f>ROUND(G384*H384,6)</f>
      </c>
      <c r="L384" s="38">
        <v>0</v>
      </c>
      <c s="32">
        <f>ROUND(ROUND(L384,2)*ROUND(G384,3),2)</f>
      </c>
      <c s="36" t="s">
        <v>57</v>
      </c>
      <c>
        <f>(M384*21)/100</f>
      </c>
      <c t="s">
        <v>27</v>
      </c>
    </row>
    <row r="385" spans="1:5" ht="12.75">
      <c r="A385" s="35" t="s">
        <v>58</v>
      </c>
      <c r="E385" s="39" t="s">
        <v>5</v>
      </c>
    </row>
    <row r="386" spans="1:5" ht="12.75">
      <c r="A386" s="35" t="s">
        <v>59</v>
      </c>
      <c r="E386" s="40" t="s">
        <v>5</v>
      </c>
    </row>
    <row r="387" spans="1:5" ht="344.25">
      <c r="A387" t="s">
        <v>60</v>
      </c>
      <c r="E387" s="39" t="s">
        <v>2123</v>
      </c>
    </row>
    <row r="388" spans="1:16" ht="12.75">
      <c r="A388" t="s">
        <v>52</v>
      </c>
      <c s="34" t="s">
        <v>70</v>
      </c>
      <c s="34" t="s">
        <v>1666</v>
      </c>
      <c s="35" t="s">
        <v>5</v>
      </c>
      <c s="6" t="s">
        <v>1667</v>
      </c>
      <c s="36" t="s">
        <v>56</v>
      </c>
      <c s="37">
        <v>7.68</v>
      </c>
      <c s="36">
        <v>0</v>
      </c>
      <c s="36">
        <f>ROUND(G388*H388,6)</f>
      </c>
      <c r="L388" s="38">
        <v>0</v>
      </c>
      <c s="32">
        <f>ROUND(ROUND(L388,2)*ROUND(G388,3),2)</f>
      </c>
      <c s="36" t="s">
        <v>57</v>
      </c>
      <c>
        <f>(M388*21)/100</f>
      </c>
      <c t="s">
        <v>27</v>
      </c>
    </row>
    <row r="389" spans="1:5" ht="12.75">
      <c r="A389" s="35" t="s">
        <v>58</v>
      </c>
      <c r="E389" s="39" t="s">
        <v>5</v>
      </c>
    </row>
    <row r="390" spans="1:5" ht="12.75">
      <c r="A390" s="35" t="s">
        <v>59</v>
      </c>
      <c r="E390" s="40" t="s">
        <v>5</v>
      </c>
    </row>
    <row r="391" spans="1:5" ht="191.25">
      <c r="A391" t="s">
        <v>60</v>
      </c>
      <c r="E391" s="39" t="s">
        <v>2124</v>
      </c>
    </row>
    <row r="392" spans="1:16" ht="12.75">
      <c r="A392" t="s">
        <v>52</v>
      </c>
      <c s="34" t="s">
        <v>110</v>
      </c>
      <c s="34" t="s">
        <v>2126</v>
      </c>
      <c s="35" t="s">
        <v>5</v>
      </c>
      <c s="6" t="s">
        <v>2127</v>
      </c>
      <c s="36" t="s">
        <v>56</v>
      </c>
      <c s="37">
        <v>5.52</v>
      </c>
      <c s="36">
        <v>0</v>
      </c>
      <c s="36">
        <f>ROUND(G392*H392,6)</f>
      </c>
      <c r="L392" s="38">
        <v>0</v>
      </c>
      <c s="32">
        <f>ROUND(ROUND(L392,2)*ROUND(G392,3),2)</f>
      </c>
      <c s="36" t="s">
        <v>57</v>
      </c>
      <c>
        <f>(M392*21)/100</f>
      </c>
      <c t="s">
        <v>27</v>
      </c>
    </row>
    <row r="393" spans="1:5" ht="12.75">
      <c r="A393" s="35" t="s">
        <v>58</v>
      </c>
      <c r="E393" s="39" t="s">
        <v>5</v>
      </c>
    </row>
    <row r="394" spans="1:5" ht="12.75">
      <c r="A394" s="35" t="s">
        <v>59</v>
      </c>
      <c r="E394" s="40" t="s">
        <v>5</v>
      </c>
    </row>
    <row r="395" spans="1:5" ht="242.25">
      <c r="A395" t="s">
        <v>60</v>
      </c>
      <c r="E395" s="39" t="s">
        <v>2128</v>
      </c>
    </row>
    <row r="396" spans="1:16" ht="12.75">
      <c r="A396" t="s">
        <v>52</v>
      </c>
      <c s="34" t="s">
        <v>115</v>
      </c>
      <c s="34" t="s">
        <v>1575</v>
      </c>
      <c s="35" t="s">
        <v>5</v>
      </c>
      <c s="6" t="s">
        <v>1576</v>
      </c>
      <c s="36" t="s">
        <v>56</v>
      </c>
      <c s="37">
        <v>1.68</v>
      </c>
      <c s="36">
        <v>0</v>
      </c>
      <c s="36">
        <f>ROUND(G396*H396,6)</f>
      </c>
      <c r="L396" s="38">
        <v>0</v>
      </c>
      <c s="32">
        <f>ROUND(ROUND(L396,2)*ROUND(G396,3),2)</f>
      </c>
      <c s="36" t="s">
        <v>57</v>
      </c>
      <c>
        <f>(M396*21)/100</f>
      </c>
      <c t="s">
        <v>27</v>
      </c>
    </row>
    <row r="397" spans="1:5" ht="12.75">
      <c r="A397" s="35" t="s">
        <v>58</v>
      </c>
      <c r="E397" s="39" t="s">
        <v>5</v>
      </c>
    </row>
    <row r="398" spans="1:5" ht="12.75">
      <c r="A398" s="35" t="s">
        <v>59</v>
      </c>
      <c r="E398" s="40" t="s">
        <v>5</v>
      </c>
    </row>
    <row r="399" spans="1:5" ht="306">
      <c r="A399" t="s">
        <v>60</v>
      </c>
      <c r="E399" s="39" t="s">
        <v>2129</v>
      </c>
    </row>
    <row r="400" spans="1:16" ht="12.75">
      <c r="A400" t="s">
        <v>52</v>
      </c>
      <c s="34" t="s">
        <v>75</v>
      </c>
      <c s="34" t="s">
        <v>1578</v>
      </c>
      <c s="35" t="s">
        <v>5</v>
      </c>
      <c s="6" t="s">
        <v>1579</v>
      </c>
      <c s="36" t="s">
        <v>73</v>
      </c>
      <c s="37">
        <v>4.8</v>
      </c>
      <c s="36">
        <v>0</v>
      </c>
      <c s="36">
        <f>ROUND(G400*H400,6)</f>
      </c>
      <c r="L400" s="38">
        <v>0</v>
      </c>
      <c s="32">
        <f>ROUND(ROUND(L400,2)*ROUND(G400,3),2)</f>
      </c>
      <c s="36" t="s">
        <v>57</v>
      </c>
      <c>
        <f>(M400*21)/100</f>
      </c>
      <c t="s">
        <v>27</v>
      </c>
    </row>
    <row r="401" spans="1:5" ht="12.75">
      <c r="A401" s="35" t="s">
        <v>58</v>
      </c>
      <c r="E401" s="39" t="s">
        <v>5</v>
      </c>
    </row>
    <row r="402" spans="1:5" ht="12.75">
      <c r="A402" s="35" t="s">
        <v>59</v>
      </c>
      <c r="E402" s="40" t="s">
        <v>5</v>
      </c>
    </row>
    <row r="403" spans="1:5" ht="38.25">
      <c r="A403" t="s">
        <v>60</v>
      </c>
      <c r="E403" s="39" t="s">
        <v>2134</v>
      </c>
    </row>
    <row r="404" spans="1:13" ht="12.75">
      <c r="A404" t="s">
        <v>49</v>
      </c>
      <c r="C404" s="31" t="s">
        <v>70</v>
      </c>
      <c r="E404" s="33" t="s">
        <v>1590</v>
      </c>
      <c r="J404" s="32">
        <f>0</f>
      </c>
      <c s="32">
        <f>0</f>
      </c>
      <c s="32">
        <f>0+L405</f>
      </c>
      <c s="32">
        <f>0+M405</f>
      </c>
    </row>
    <row r="405" spans="1:16" ht="12.75">
      <c r="A405" t="s">
        <v>52</v>
      </c>
      <c s="34" t="s">
        <v>122</v>
      </c>
      <c s="34" t="s">
        <v>2015</v>
      </c>
      <c s="35" t="s">
        <v>5</v>
      </c>
      <c s="6" t="s">
        <v>2016</v>
      </c>
      <c s="36" t="s">
        <v>56</v>
      </c>
      <c s="37">
        <v>0.48</v>
      </c>
      <c s="36">
        <v>0</v>
      </c>
      <c s="36">
        <f>ROUND(G405*H405,6)</f>
      </c>
      <c r="L405" s="38">
        <v>0</v>
      </c>
      <c s="32">
        <f>ROUND(ROUND(L405,2)*ROUND(G405,3),2)</f>
      </c>
      <c s="36" t="s">
        <v>57</v>
      </c>
      <c>
        <f>(M405*21)/100</f>
      </c>
      <c t="s">
        <v>27</v>
      </c>
    </row>
    <row r="406" spans="1:5" ht="12.75">
      <c r="A406" s="35" t="s">
        <v>58</v>
      </c>
      <c r="E406" s="39" t="s">
        <v>5</v>
      </c>
    </row>
    <row r="407" spans="1:5" ht="12.75">
      <c r="A407" s="35" t="s">
        <v>59</v>
      </c>
      <c r="E407" s="40" t="s">
        <v>5</v>
      </c>
    </row>
    <row r="408" spans="1:5" ht="38.25">
      <c r="A408" t="s">
        <v>60</v>
      </c>
      <c r="E408" s="39" t="s">
        <v>1901</v>
      </c>
    </row>
    <row r="409" spans="1:13" ht="12.75">
      <c r="A409" t="s">
        <v>49</v>
      </c>
      <c r="C409" s="31" t="s">
        <v>110</v>
      </c>
      <c r="E409" s="33" t="s">
        <v>1017</v>
      </c>
      <c r="J409" s="32">
        <f>0</f>
      </c>
      <c s="32">
        <f>0</f>
      </c>
      <c s="32">
        <f>0+L410+L414+L418+L422+L426</f>
      </c>
      <c s="32">
        <f>0+M410+M414+M418+M422+M426</f>
      </c>
    </row>
    <row r="410" spans="1:16" ht="12.75">
      <c r="A410" t="s">
        <v>52</v>
      </c>
      <c s="34" t="s">
        <v>126</v>
      </c>
      <c s="34" t="s">
        <v>2147</v>
      </c>
      <c s="35" t="s">
        <v>5</v>
      </c>
      <c s="6" t="s">
        <v>2148</v>
      </c>
      <c s="36" t="s">
        <v>73</v>
      </c>
      <c s="37">
        <v>4.8</v>
      </c>
      <c s="36">
        <v>0</v>
      </c>
      <c s="36">
        <f>ROUND(G410*H410,6)</f>
      </c>
      <c r="L410" s="38">
        <v>0</v>
      </c>
      <c s="32">
        <f>ROUND(ROUND(L410,2)*ROUND(G410,3),2)</f>
      </c>
      <c s="36" t="s">
        <v>57</v>
      </c>
      <c>
        <f>(M410*21)/100</f>
      </c>
      <c t="s">
        <v>27</v>
      </c>
    </row>
    <row r="411" spans="1:5" ht="12.75">
      <c r="A411" s="35" t="s">
        <v>58</v>
      </c>
      <c r="E411" s="39" t="s">
        <v>5</v>
      </c>
    </row>
    <row r="412" spans="1:5" ht="12.75">
      <c r="A412" s="35" t="s">
        <v>59</v>
      </c>
      <c r="E412" s="40" t="s">
        <v>5</v>
      </c>
    </row>
    <row r="413" spans="1:5" ht="51">
      <c r="A413" t="s">
        <v>60</v>
      </c>
      <c r="E413" s="39" t="s">
        <v>1757</v>
      </c>
    </row>
    <row r="414" spans="1:16" ht="12.75">
      <c r="A414" t="s">
        <v>52</v>
      </c>
      <c s="34" t="s">
        <v>130</v>
      </c>
      <c s="34" t="s">
        <v>2149</v>
      </c>
      <c s="35" t="s">
        <v>5</v>
      </c>
      <c s="6" t="s">
        <v>2150</v>
      </c>
      <c s="36" t="s">
        <v>73</v>
      </c>
      <c s="37">
        <v>1</v>
      </c>
      <c s="36">
        <v>0</v>
      </c>
      <c s="36">
        <f>ROUND(G414*H414,6)</f>
      </c>
      <c r="L414" s="38">
        <v>0</v>
      </c>
      <c s="32">
        <f>ROUND(ROUND(L414,2)*ROUND(G414,3),2)</f>
      </c>
      <c s="36" t="s">
        <v>57</v>
      </c>
      <c>
        <f>(M414*21)/100</f>
      </c>
      <c t="s">
        <v>27</v>
      </c>
    </row>
    <row r="415" spans="1:5" ht="12.75">
      <c r="A415" s="35" t="s">
        <v>58</v>
      </c>
      <c r="E415" s="39" t="s">
        <v>5</v>
      </c>
    </row>
    <row r="416" spans="1:5" ht="12.75">
      <c r="A416" s="35" t="s">
        <v>59</v>
      </c>
      <c r="E416" s="40" t="s">
        <v>5</v>
      </c>
    </row>
    <row r="417" spans="1:5" ht="51">
      <c r="A417" t="s">
        <v>60</v>
      </c>
      <c r="E417" s="39" t="s">
        <v>1757</v>
      </c>
    </row>
    <row r="418" spans="1:16" ht="12.75">
      <c r="A418" t="s">
        <v>52</v>
      </c>
      <c s="34" t="s">
        <v>134</v>
      </c>
      <c s="34" t="s">
        <v>2151</v>
      </c>
      <c s="35" t="s">
        <v>5</v>
      </c>
      <c s="6" t="s">
        <v>2152</v>
      </c>
      <c s="36" t="s">
        <v>73</v>
      </c>
      <c s="37">
        <v>2</v>
      </c>
      <c s="36">
        <v>0</v>
      </c>
      <c s="36">
        <f>ROUND(G418*H418,6)</f>
      </c>
      <c r="L418" s="38">
        <v>0</v>
      </c>
      <c s="32">
        <f>ROUND(ROUND(L418,2)*ROUND(G418,3),2)</f>
      </c>
      <c s="36" t="s">
        <v>57</v>
      </c>
      <c>
        <f>(M418*21)/100</f>
      </c>
      <c t="s">
        <v>27</v>
      </c>
    </row>
    <row r="419" spans="1:5" ht="12.75">
      <c r="A419" s="35" t="s">
        <v>58</v>
      </c>
      <c r="E419" s="39" t="s">
        <v>5</v>
      </c>
    </row>
    <row r="420" spans="1:5" ht="12.75">
      <c r="A420" s="35" t="s">
        <v>59</v>
      </c>
      <c r="E420" s="40" t="s">
        <v>5</v>
      </c>
    </row>
    <row r="421" spans="1:5" ht="51">
      <c r="A421" t="s">
        <v>60</v>
      </c>
      <c r="E421" s="39" t="s">
        <v>2153</v>
      </c>
    </row>
    <row r="422" spans="1:16" ht="12.75">
      <c r="A422" t="s">
        <v>52</v>
      </c>
      <c s="34" t="s">
        <v>138</v>
      </c>
      <c s="34" t="s">
        <v>2154</v>
      </c>
      <c s="35" t="s">
        <v>5</v>
      </c>
      <c s="6" t="s">
        <v>2155</v>
      </c>
      <c s="36" t="s">
        <v>73</v>
      </c>
      <c s="37">
        <v>1</v>
      </c>
      <c s="36">
        <v>0</v>
      </c>
      <c s="36">
        <f>ROUND(G422*H422,6)</f>
      </c>
      <c r="L422" s="38">
        <v>0</v>
      </c>
      <c s="32">
        <f>ROUND(ROUND(L422,2)*ROUND(G422,3),2)</f>
      </c>
      <c s="36" t="s">
        <v>57</v>
      </c>
      <c>
        <f>(M422*21)/100</f>
      </c>
      <c t="s">
        <v>27</v>
      </c>
    </row>
    <row r="423" spans="1:5" ht="12.75">
      <c r="A423" s="35" t="s">
        <v>58</v>
      </c>
      <c r="E423" s="39" t="s">
        <v>5</v>
      </c>
    </row>
    <row r="424" spans="1:5" ht="12.75">
      <c r="A424" s="35" t="s">
        <v>59</v>
      </c>
      <c r="E424" s="40" t="s">
        <v>5</v>
      </c>
    </row>
    <row r="425" spans="1:5" ht="140.25">
      <c r="A425" t="s">
        <v>60</v>
      </c>
      <c r="E425" s="39" t="s">
        <v>2156</v>
      </c>
    </row>
    <row r="426" spans="1:16" ht="12.75">
      <c r="A426" t="s">
        <v>52</v>
      </c>
      <c s="34" t="s">
        <v>143</v>
      </c>
      <c s="34" t="s">
        <v>2157</v>
      </c>
      <c s="35" t="s">
        <v>5</v>
      </c>
      <c s="6" t="s">
        <v>2158</v>
      </c>
      <c s="36" t="s">
        <v>73</v>
      </c>
      <c s="37">
        <v>1</v>
      </c>
      <c s="36">
        <v>0</v>
      </c>
      <c s="36">
        <f>ROUND(G426*H426,6)</f>
      </c>
      <c r="L426" s="38">
        <v>0</v>
      </c>
      <c s="32">
        <f>ROUND(ROUND(L426,2)*ROUND(G426,3),2)</f>
      </c>
      <c s="36" t="s">
        <v>57</v>
      </c>
      <c>
        <f>(M426*21)/100</f>
      </c>
      <c t="s">
        <v>27</v>
      </c>
    </row>
    <row r="427" spans="1:5" ht="12.75">
      <c r="A427" s="35" t="s">
        <v>58</v>
      </c>
      <c r="E427" s="39" t="s">
        <v>5</v>
      </c>
    </row>
    <row r="428" spans="1:5" ht="12.75">
      <c r="A428" s="35" t="s">
        <v>59</v>
      </c>
      <c r="E428" s="40" t="s">
        <v>5</v>
      </c>
    </row>
    <row r="429" spans="1:5" ht="140.25">
      <c r="A429" t="s">
        <v>60</v>
      </c>
      <c r="E429" s="39" t="s">
        <v>2156</v>
      </c>
    </row>
    <row r="430" spans="1:13" ht="12.75">
      <c r="A430" t="s">
        <v>49</v>
      </c>
      <c r="C430" s="31" t="s">
        <v>75</v>
      </c>
      <c r="E430" s="33" t="s">
        <v>76</v>
      </c>
      <c r="J430" s="32">
        <f>0</f>
      </c>
      <c s="32">
        <f>0</f>
      </c>
      <c s="32">
        <f>0+L431+L435</f>
      </c>
      <c s="32">
        <f>0+M431+M435</f>
      </c>
    </row>
    <row r="431" spans="1:16" ht="12.75">
      <c r="A431" t="s">
        <v>52</v>
      </c>
      <c s="34" t="s">
        <v>147</v>
      </c>
      <c s="34" t="s">
        <v>148</v>
      </c>
      <c s="35" t="s">
        <v>5</v>
      </c>
      <c s="6" t="s">
        <v>149</v>
      </c>
      <c s="36" t="s">
        <v>85</v>
      </c>
      <c s="37">
        <v>2</v>
      </c>
      <c s="36">
        <v>0</v>
      </c>
      <c s="36">
        <f>ROUND(G431*H431,6)</f>
      </c>
      <c r="L431" s="38">
        <v>0</v>
      </c>
      <c s="32">
        <f>ROUND(ROUND(L431,2)*ROUND(G431,3),2)</f>
      </c>
      <c s="36" t="s">
        <v>57</v>
      </c>
      <c>
        <f>(M431*21)/100</f>
      </c>
      <c t="s">
        <v>27</v>
      </c>
    </row>
    <row r="432" spans="1:5" ht="12.75">
      <c r="A432" s="35" t="s">
        <v>58</v>
      </c>
      <c r="E432" s="39" t="s">
        <v>5</v>
      </c>
    </row>
    <row r="433" spans="1:5" ht="12.75">
      <c r="A433" s="35" t="s">
        <v>59</v>
      </c>
      <c r="E433" s="40" t="s">
        <v>5</v>
      </c>
    </row>
    <row r="434" spans="1:5" ht="102">
      <c r="A434" t="s">
        <v>60</v>
      </c>
      <c r="E434" s="39" t="s">
        <v>2159</v>
      </c>
    </row>
    <row r="435" spans="1:16" ht="12.75">
      <c r="A435" t="s">
        <v>52</v>
      </c>
      <c s="34" t="s">
        <v>151</v>
      </c>
      <c s="34" t="s">
        <v>2160</v>
      </c>
      <c s="35" t="s">
        <v>5</v>
      </c>
      <c s="6" t="s">
        <v>2161</v>
      </c>
      <c s="36" t="s">
        <v>85</v>
      </c>
      <c s="37">
        <v>1</v>
      </c>
      <c s="36">
        <v>0</v>
      </c>
      <c s="36">
        <f>ROUND(G435*H435,6)</f>
      </c>
      <c r="L435" s="38">
        <v>0</v>
      </c>
      <c s="32">
        <f>ROUND(ROUND(L435,2)*ROUND(G435,3),2)</f>
      </c>
      <c s="36" t="s">
        <v>57</v>
      </c>
      <c>
        <f>(M435*21)/100</f>
      </c>
      <c t="s">
        <v>27</v>
      </c>
    </row>
    <row r="436" spans="1:5" ht="12.75">
      <c r="A436" s="35" t="s">
        <v>58</v>
      </c>
      <c r="E436" s="39" t="s">
        <v>5</v>
      </c>
    </row>
    <row r="437" spans="1:5" ht="12.75">
      <c r="A437" s="35" t="s">
        <v>59</v>
      </c>
      <c r="E437" s="40" t="s">
        <v>5</v>
      </c>
    </row>
    <row r="438" spans="1:5" ht="102">
      <c r="A438" t="s">
        <v>60</v>
      </c>
      <c r="E438" s="39" t="s">
        <v>2159</v>
      </c>
    </row>
    <row r="439" spans="1:13" ht="12.75">
      <c r="A439" t="s">
        <v>49</v>
      </c>
      <c r="C439" s="31" t="s">
        <v>122</v>
      </c>
      <c r="E439" s="33" t="s">
        <v>1611</v>
      </c>
      <c r="J439" s="32">
        <f>0</f>
      </c>
      <c s="32">
        <f>0</f>
      </c>
      <c s="32">
        <f>0+L440+L444+L448+L452+L456+L460+L464+L468</f>
      </c>
      <c s="32">
        <f>0+M440+M444+M448+M452+M456+M460+M464+M468</f>
      </c>
    </row>
    <row r="440" spans="1:16" ht="12.75">
      <c r="A440" t="s">
        <v>52</v>
      </c>
      <c s="34" t="s">
        <v>155</v>
      </c>
      <c s="34" t="s">
        <v>2224</v>
      </c>
      <c s="35" t="s">
        <v>5</v>
      </c>
      <c s="6" t="s">
        <v>2225</v>
      </c>
      <c s="36" t="s">
        <v>80</v>
      </c>
      <c s="37">
        <v>0.5</v>
      </c>
      <c s="36">
        <v>0</v>
      </c>
      <c s="36">
        <f>ROUND(G440*H440,6)</f>
      </c>
      <c r="L440" s="38">
        <v>0</v>
      </c>
      <c s="32">
        <f>ROUND(ROUND(L440,2)*ROUND(G440,3),2)</f>
      </c>
      <c s="36" t="s">
        <v>57</v>
      </c>
      <c>
        <f>(M440*21)/100</f>
      </c>
      <c t="s">
        <v>27</v>
      </c>
    </row>
    <row r="441" spans="1:5" ht="12.75">
      <c r="A441" s="35" t="s">
        <v>58</v>
      </c>
      <c r="E441" s="39" t="s">
        <v>5</v>
      </c>
    </row>
    <row r="442" spans="1:5" ht="12.75">
      <c r="A442" s="35" t="s">
        <v>59</v>
      </c>
      <c r="E442" s="40" t="s">
        <v>5</v>
      </c>
    </row>
    <row r="443" spans="1:5" ht="255">
      <c r="A443" t="s">
        <v>60</v>
      </c>
      <c r="E443" s="39" t="s">
        <v>1937</v>
      </c>
    </row>
    <row r="444" spans="1:16" ht="12.75">
      <c r="A444" t="s">
        <v>52</v>
      </c>
      <c s="34" t="s">
        <v>77</v>
      </c>
      <c s="34" t="s">
        <v>2226</v>
      </c>
      <c s="35" t="s">
        <v>5</v>
      </c>
      <c s="6" t="s">
        <v>2227</v>
      </c>
      <c s="36" t="s">
        <v>80</v>
      </c>
      <c s="37">
        <v>7</v>
      </c>
      <c s="36">
        <v>0</v>
      </c>
      <c s="36">
        <f>ROUND(G444*H444,6)</f>
      </c>
      <c r="L444" s="38">
        <v>0</v>
      </c>
      <c s="32">
        <f>ROUND(ROUND(L444,2)*ROUND(G444,3),2)</f>
      </c>
      <c s="36" t="s">
        <v>57</v>
      </c>
      <c>
        <f>(M444*21)/100</f>
      </c>
      <c t="s">
        <v>27</v>
      </c>
    </row>
    <row r="445" spans="1:5" ht="12.75">
      <c r="A445" s="35" t="s">
        <v>58</v>
      </c>
      <c r="E445" s="39" t="s">
        <v>5</v>
      </c>
    </row>
    <row r="446" spans="1:5" ht="12.75">
      <c r="A446" s="35" t="s">
        <v>59</v>
      </c>
      <c r="E446" s="40" t="s">
        <v>5</v>
      </c>
    </row>
    <row r="447" spans="1:5" ht="255">
      <c r="A447" t="s">
        <v>60</v>
      </c>
      <c r="E447" s="39" t="s">
        <v>2228</v>
      </c>
    </row>
    <row r="448" spans="1:16" ht="12.75">
      <c r="A448" t="s">
        <v>52</v>
      </c>
      <c s="34" t="s">
        <v>82</v>
      </c>
      <c s="34" t="s">
        <v>2229</v>
      </c>
      <c s="35" t="s">
        <v>5</v>
      </c>
      <c s="6" t="s">
        <v>2230</v>
      </c>
      <c s="36" t="s">
        <v>85</v>
      </c>
      <c s="37">
        <v>1</v>
      </c>
      <c s="36">
        <v>0</v>
      </c>
      <c s="36">
        <f>ROUND(G448*H448,6)</f>
      </c>
      <c r="L448" s="38">
        <v>0</v>
      </c>
      <c s="32">
        <f>ROUND(ROUND(L448,2)*ROUND(G448,3),2)</f>
      </c>
      <c s="36" t="s">
        <v>57</v>
      </c>
      <c>
        <f>(M448*21)/100</f>
      </c>
      <c t="s">
        <v>27</v>
      </c>
    </row>
    <row r="449" spans="1:5" ht="12.75">
      <c r="A449" s="35" t="s">
        <v>58</v>
      </c>
      <c r="E449" s="39" t="s">
        <v>5</v>
      </c>
    </row>
    <row r="450" spans="1:5" ht="12.75">
      <c r="A450" s="35" t="s">
        <v>59</v>
      </c>
      <c r="E450" s="40" t="s">
        <v>5</v>
      </c>
    </row>
    <row r="451" spans="1:5" ht="25.5">
      <c r="A451" t="s">
        <v>60</v>
      </c>
      <c r="E451" s="39" t="s">
        <v>2231</v>
      </c>
    </row>
    <row r="452" spans="1:16" ht="12.75">
      <c r="A452" t="s">
        <v>52</v>
      </c>
      <c s="34" t="s">
        <v>87</v>
      </c>
      <c s="34" t="s">
        <v>2232</v>
      </c>
      <c s="35" t="s">
        <v>5</v>
      </c>
      <c s="6" t="s">
        <v>2233</v>
      </c>
      <c s="36" t="s">
        <v>85</v>
      </c>
      <c s="37">
        <v>1</v>
      </c>
      <c s="36">
        <v>0</v>
      </c>
      <c s="36">
        <f>ROUND(G452*H452,6)</f>
      </c>
      <c r="L452" s="38">
        <v>0</v>
      </c>
      <c s="32">
        <f>ROUND(ROUND(L452,2)*ROUND(G452,3),2)</f>
      </c>
      <c s="36" t="s">
        <v>57</v>
      </c>
      <c>
        <f>(M452*21)/100</f>
      </c>
      <c t="s">
        <v>27</v>
      </c>
    </row>
    <row r="453" spans="1:5" ht="12.75">
      <c r="A453" s="35" t="s">
        <v>58</v>
      </c>
      <c r="E453" s="39" t="s">
        <v>5</v>
      </c>
    </row>
    <row r="454" spans="1:5" ht="12.75">
      <c r="A454" s="35" t="s">
        <v>59</v>
      </c>
      <c r="E454" s="40" t="s">
        <v>5</v>
      </c>
    </row>
    <row r="455" spans="1:5" ht="25.5">
      <c r="A455" t="s">
        <v>60</v>
      </c>
      <c r="E455" s="39" t="s">
        <v>2231</v>
      </c>
    </row>
    <row r="456" spans="1:16" ht="12.75">
      <c r="A456" t="s">
        <v>52</v>
      </c>
      <c s="34" t="s">
        <v>91</v>
      </c>
      <c s="34" t="s">
        <v>2234</v>
      </c>
      <c s="35" t="s">
        <v>5</v>
      </c>
      <c s="6" t="s">
        <v>2235</v>
      </c>
      <c s="36" t="s">
        <v>85</v>
      </c>
      <c s="37">
        <v>1</v>
      </c>
      <c s="36">
        <v>0</v>
      </c>
      <c s="36">
        <f>ROUND(G456*H456,6)</f>
      </c>
      <c r="L456" s="38">
        <v>0</v>
      </c>
      <c s="32">
        <f>ROUND(ROUND(L456,2)*ROUND(G456,3),2)</f>
      </c>
      <c s="36" t="s">
        <v>57</v>
      </c>
      <c>
        <f>(M456*21)/100</f>
      </c>
      <c t="s">
        <v>27</v>
      </c>
    </row>
    <row r="457" spans="1:5" ht="12.75">
      <c r="A457" s="35" t="s">
        <v>58</v>
      </c>
      <c r="E457" s="39" t="s">
        <v>5</v>
      </c>
    </row>
    <row r="458" spans="1:5" ht="12.75">
      <c r="A458" s="35" t="s">
        <v>59</v>
      </c>
      <c r="E458" s="40" t="s">
        <v>5</v>
      </c>
    </row>
    <row r="459" spans="1:5" ht="25.5">
      <c r="A459" t="s">
        <v>60</v>
      </c>
      <c r="E459" s="39" t="s">
        <v>2231</v>
      </c>
    </row>
    <row r="460" spans="1:16" ht="12.75">
      <c r="A460" t="s">
        <v>52</v>
      </c>
      <c s="34" t="s">
        <v>96</v>
      </c>
      <c s="34" t="s">
        <v>2236</v>
      </c>
      <c s="35" t="s">
        <v>5</v>
      </c>
      <c s="6" t="s">
        <v>2237</v>
      </c>
      <c s="36" t="s">
        <v>80</v>
      </c>
      <c s="37">
        <v>7</v>
      </c>
      <c s="36">
        <v>0</v>
      </c>
      <c s="36">
        <f>ROUND(G460*H460,6)</f>
      </c>
      <c r="L460" s="38">
        <v>0</v>
      </c>
      <c s="32">
        <f>ROUND(ROUND(L460,2)*ROUND(G460,3),2)</f>
      </c>
      <c s="36" t="s">
        <v>57</v>
      </c>
      <c>
        <f>(M460*21)/100</f>
      </c>
      <c t="s">
        <v>27</v>
      </c>
    </row>
    <row r="461" spans="1:5" ht="12.75">
      <c r="A461" s="35" t="s">
        <v>58</v>
      </c>
      <c r="E461" s="39" t="s">
        <v>5</v>
      </c>
    </row>
    <row r="462" spans="1:5" ht="12.75">
      <c r="A462" s="35" t="s">
        <v>59</v>
      </c>
      <c r="E462" s="40" t="s">
        <v>5</v>
      </c>
    </row>
    <row r="463" spans="1:5" ht="63.75">
      <c r="A463" t="s">
        <v>60</v>
      </c>
      <c r="E463" s="39" t="s">
        <v>2173</v>
      </c>
    </row>
    <row r="464" spans="1:16" ht="12.75">
      <c r="A464" t="s">
        <v>52</v>
      </c>
      <c s="34" t="s">
        <v>181</v>
      </c>
      <c s="34" t="s">
        <v>2238</v>
      </c>
      <c s="35" t="s">
        <v>5</v>
      </c>
      <c s="6" t="s">
        <v>2239</v>
      </c>
      <c s="36" t="s">
        <v>80</v>
      </c>
      <c s="37">
        <v>7</v>
      </c>
      <c s="36">
        <v>0</v>
      </c>
      <c s="36">
        <f>ROUND(G464*H464,6)</f>
      </c>
      <c r="L464" s="38">
        <v>0</v>
      </c>
      <c s="32">
        <f>ROUND(ROUND(L464,2)*ROUND(G464,3),2)</f>
      </c>
      <c s="36" t="s">
        <v>57</v>
      </c>
      <c>
        <f>(M464*21)/100</f>
      </c>
      <c t="s">
        <v>27</v>
      </c>
    </row>
    <row r="465" spans="1:5" ht="12.75">
      <c r="A465" s="35" t="s">
        <v>58</v>
      </c>
      <c r="E465" s="39" t="s">
        <v>5</v>
      </c>
    </row>
    <row r="466" spans="1:5" ht="12.75">
      <c r="A466" s="35" t="s">
        <v>59</v>
      </c>
      <c r="E466" s="40" t="s">
        <v>5</v>
      </c>
    </row>
    <row r="467" spans="1:5" ht="38.25">
      <c r="A467" t="s">
        <v>60</v>
      </c>
      <c r="E467" s="39" t="s">
        <v>2240</v>
      </c>
    </row>
    <row r="468" spans="1:16" ht="12.75">
      <c r="A468" t="s">
        <v>52</v>
      </c>
      <c s="34" t="s">
        <v>196</v>
      </c>
      <c s="34" t="s">
        <v>2241</v>
      </c>
      <c s="35" t="s">
        <v>5</v>
      </c>
      <c s="6" t="s">
        <v>2242</v>
      </c>
      <c s="36" t="s">
        <v>94</v>
      </c>
      <c s="37">
        <v>1</v>
      </c>
      <c s="36">
        <v>0</v>
      </c>
      <c s="36">
        <f>ROUND(G468*H468,6)</f>
      </c>
      <c r="L468" s="38">
        <v>0</v>
      </c>
      <c s="32">
        <f>ROUND(ROUND(L468,2)*ROUND(G468,3),2)</f>
      </c>
      <c s="36" t="s">
        <v>57</v>
      </c>
      <c>
        <f>(M468*21)/100</f>
      </c>
      <c t="s">
        <v>27</v>
      </c>
    </row>
    <row r="469" spans="1:5" ht="12.75">
      <c r="A469" s="35" t="s">
        <v>58</v>
      </c>
      <c r="E469" s="39" t="s">
        <v>2243</v>
      </c>
    </row>
    <row r="470" spans="1:5" ht="12.75">
      <c r="A470" s="35" t="s">
        <v>59</v>
      </c>
      <c r="E470" s="40" t="s">
        <v>5</v>
      </c>
    </row>
    <row r="471" spans="1:5" ht="114.75">
      <c r="A471" t="s">
        <v>60</v>
      </c>
      <c r="E471" s="39" t="s">
        <v>2244</v>
      </c>
    </row>
    <row r="472" spans="1:13" ht="12.75">
      <c r="A472" t="s">
        <v>49</v>
      </c>
      <c r="C472" s="31" t="s">
        <v>126</v>
      </c>
      <c r="E472" s="33" t="s">
        <v>1433</v>
      </c>
      <c r="J472" s="32">
        <f>0</f>
      </c>
      <c s="32">
        <f>0</f>
      </c>
      <c s="32">
        <f>0+L473+L477</f>
      </c>
      <c s="32">
        <f>0+M473+M477</f>
      </c>
    </row>
    <row r="473" spans="1:16" ht="12.75">
      <c r="A473" t="s">
        <v>52</v>
      </c>
      <c s="34" t="s">
        <v>186</v>
      </c>
      <c s="34" t="s">
        <v>2198</v>
      </c>
      <c s="35" t="s">
        <v>5</v>
      </c>
      <c s="6" t="s">
        <v>2199</v>
      </c>
      <c s="36" t="s">
        <v>80</v>
      </c>
      <c s="37">
        <v>12</v>
      </c>
      <c s="36">
        <v>0</v>
      </c>
      <c s="36">
        <f>ROUND(G473*H473,6)</f>
      </c>
      <c r="L473" s="38">
        <v>0</v>
      </c>
      <c s="32">
        <f>ROUND(ROUND(L473,2)*ROUND(G473,3),2)</f>
      </c>
      <c s="36" t="s">
        <v>57</v>
      </c>
      <c>
        <f>(M473*21)/100</f>
      </c>
      <c t="s">
        <v>27</v>
      </c>
    </row>
    <row r="474" spans="1:5" ht="12.75">
      <c r="A474" s="35" t="s">
        <v>58</v>
      </c>
      <c r="E474" s="39" t="s">
        <v>5</v>
      </c>
    </row>
    <row r="475" spans="1:5" ht="12.75">
      <c r="A475" s="35" t="s">
        <v>59</v>
      </c>
      <c r="E475" s="40" t="s">
        <v>5</v>
      </c>
    </row>
    <row r="476" spans="1:5" ht="25.5">
      <c r="A476" t="s">
        <v>60</v>
      </c>
      <c r="E476" s="39" t="s">
        <v>2200</v>
      </c>
    </row>
    <row r="477" spans="1:16" ht="12.75">
      <c r="A477" t="s">
        <v>52</v>
      </c>
      <c s="34" t="s">
        <v>200</v>
      </c>
      <c s="34" t="s">
        <v>2245</v>
      </c>
      <c s="35" t="s">
        <v>5</v>
      </c>
      <c s="6" t="s">
        <v>2246</v>
      </c>
      <c s="36" t="s">
        <v>85</v>
      </c>
      <c s="37">
        <v>1</v>
      </c>
      <c s="36">
        <v>0</v>
      </c>
      <c s="36">
        <f>ROUND(G477*H477,6)</f>
      </c>
      <c r="L477" s="38">
        <v>0</v>
      </c>
      <c s="32">
        <f>ROUND(ROUND(L477,2)*ROUND(G477,3),2)</f>
      </c>
      <c s="36" t="s">
        <v>57</v>
      </c>
      <c>
        <f>(M477*21)/100</f>
      </c>
      <c t="s">
        <v>27</v>
      </c>
    </row>
    <row r="478" spans="1:5" ht="12.75">
      <c r="A478" s="35" t="s">
        <v>58</v>
      </c>
      <c r="E478" s="39" t="s">
        <v>5</v>
      </c>
    </row>
    <row r="479" spans="1:5" ht="12.75">
      <c r="A479" s="35" t="s">
        <v>59</v>
      </c>
      <c r="E479" s="40" t="s">
        <v>5</v>
      </c>
    </row>
    <row r="480" spans="1:5" ht="12.75">
      <c r="A480" t="s">
        <v>60</v>
      </c>
      <c r="E480" s="39" t="s">
        <v>5</v>
      </c>
    </row>
    <row r="481" spans="1:13" ht="12.75">
      <c r="A481" t="s">
        <v>49</v>
      </c>
      <c r="C481" s="31" t="s">
        <v>367</v>
      </c>
      <c r="E481" s="33" t="s">
        <v>592</v>
      </c>
      <c r="J481" s="32">
        <f>0</f>
      </c>
      <c s="32">
        <f>0</f>
      </c>
      <c s="32">
        <f>0+L482+L486</f>
      </c>
      <c s="32">
        <f>0+M482+M486</f>
      </c>
    </row>
    <row r="482" spans="1:16" ht="38.25">
      <c r="A482" t="s">
        <v>52</v>
      </c>
      <c s="34" t="s">
        <v>189</v>
      </c>
      <c s="34" t="s">
        <v>1509</v>
      </c>
      <c s="35" t="s">
        <v>1510</v>
      </c>
      <c s="6" t="s">
        <v>1511</v>
      </c>
      <c s="36" t="s">
        <v>373</v>
      </c>
      <c s="37">
        <v>13.82</v>
      </c>
      <c s="36">
        <v>0</v>
      </c>
      <c s="36">
        <f>ROUND(G482*H482,6)</f>
      </c>
      <c r="L482" s="38">
        <v>0</v>
      </c>
      <c s="32">
        <f>ROUND(ROUND(L482,2)*ROUND(G482,3),2)</f>
      </c>
      <c s="36" t="s">
        <v>350</v>
      </c>
      <c>
        <f>(M482*21)/100</f>
      </c>
      <c t="s">
        <v>27</v>
      </c>
    </row>
    <row r="483" spans="1:5" ht="12.75">
      <c r="A483" s="35" t="s">
        <v>58</v>
      </c>
      <c r="E483" s="39" t="s">
        <v>374</v>
      </c>
    </row>
    <row r="484" spans="1:5" ht="12.75">
      <c r="A484" s="35" t="s">
        <v>59</v>
      </c>
      <c r="E484" s="40" t="s">
        <v>5</v>
      </c>
    </row>
    <row r="485" spans="1:5" ht="165.75">
      <c r="A485" t="s">
        <v>60</v>
      </c>
      <c r="E485" s="39" t="s">
        <v>375</v>
      </c>
    </row>
    <row r="486" spans="1:16" ht="25.5">
      <c r="A486" t="s">
        <v>52</v>
      </c>
      <c s="34" t="s">
        <v>193</v>
      </c>
      <c s="34" t="s">
        <v>1857</v>
      </c>
      <c s="35" t="s">
        <v>1858</v>
      </c>
      <c s="6" t="s">
        <v>1859</v>
      </c>
      <c s="36" t="s">
        <v>373</v>
      </c>
      <c s="37">
        <v>1.1</v>
      </c>
      <c s="36">
        <v>0</v>
      </c>
      <c s="36">
        <f>ROUND(G486*H486,6)</f>
      </c>
      <c r="L486" s="38">
        <v>0</v>
      </c>
      <c s="32">
        <f>ROUND(ROUND(L486,2)*ROUND(G486,3),2)</f>
      </c>
      <c s="36" t="s">
        <v>350</v>
      </c>
      <c>
        <f>(M486*21)/100</f>
      </c>
      <c t="s">
        <v>27</v>
      </c>
    </row>
    <row r="487" spans="1:5" ht="12.75">
      <c r="A487" s="35" t="s">
        <v>58</v>
      </c>
      <c r="E487" s="39" t="s">
        <v>374</v>
      </c>
    </row>
    <row r="488" spans="1:5" ht="12.75">
      <c r="A488" s="35" t="s">
        <v>59</v>
      </c>
      <c r="E488" s="40" t="s">
        <v>5</v>
      </c>
    </row>
    <row r="489" spans="1:5" ht="165.75">
      <c r="A489" t="s">
        <v>60</v>
      </c>
      <c r="E489" s="39" t="s">
        <v>375</v>
      </c>
    </row>
    <row r="490" spans="1:13" ht="12.75">
      <c r="A490" t="s">
        <v>46</v>
      </c>
      <c r="C490" s="31" t="s">
        <v>2247</v>
      </c>
      <c r="E490" s="33" t="s">
        <v>2248</v>
      </c>
      <c r="J490" s="32">
        <f>0+J491+J520+J525+J546+J551+J584+J593</f>
      </c>
      <c s="32">
        <f>0+K491+K520+K525+K546+K551+K584+K593</f>
      </c>
      <c s="32">
        <f>0+L491+L520+L525+L546+L551+L584+L593</f>
      </c>
      <c s="32">
        <f>0+M491+M520+M525+M546+M551+M584+M593</f>
      </c>
    </row>
    <row r="491" spans="1:13" ht="12.75">
      <c r="A491" t="s">
        <v>49</v>
      </c>
      <c r="C491" s="31" t="s">
        <v>53</v>
      </c>
      <c r="E491" s="33" t="s">
        <v>412</v>
      </c>
      <c r="J491" s="32">
        <f>0</f>
      </c>
      <c s="32">
        <f>0</f>
      </c>
      <c s="32">
        <f>0+L492+L496+L500+L504+L508+L512+L516</f>
      </c>
      <c s="32">
        <f>0+M492+M496+M500+M504+M508+M512+M516</f>
      </c>
    </row>
    <row r="492" spans="1:16" ht="25.5">
      <c r="A492" t="s">
        <v>52</v>
      </c>
      <c s="34" t="s">
        <v>53</v>
      </c>
      <c s="34" t="s">
        <v>1641</v>
      </c>
      <c s="35" t="s">
        <v>5</v>
      </c>
      <c s="6" t="s">
        <v>1642</v>
      </c>
      <c s="36" t="s">
        <v>56</v>
      </c>
      <c s="37">
        <v>0.23</v>
      </c>
      <c s="36">
        <v>0</v>
      </c>
      <c s="36">
        <f>ROUND(G492*H492,6)</f>
      </c>
      <c r="L492" s="38">
        <v>0</v>
      </c>
      <c s="32">
        <f>ROUND(ROUND(L492,2)*ROUND(G492,3),2)</f>
      </c>
      <c s="36" t="s">
        <v>57</v>
      </c>
      <c>
        <f>(M492*21)/100</f>
      </c>
      <c t="s">
        <v>27</v>
      </c>
    </row>
    <row r="493" spans="1:5" ht="12.75">
      <c r="A493" s="35" t="s">
        <v>58</v>
      </c>
      <c r="E493" s="39" t="s">
        <v>5</v>
      </c>
    </row>
    <row r="494" spans="1:5" ht="12.75">
      <c r="A494" s="35" t="s">
        <v>59</v>
      </c>
      <c r="E494" s="40" t="s">
        <v>5</v>
      </c>
    </row>
    <row r="495" spans="1:5" ht="63.75">
      <c r="A495" t="s">
        <v>60</v>
      </c>
      <c r="E495" s="39" t="s">
        <v>1644</v>
      </c>
    </row>
    <row r="496" spans="1:16" ht="25.5">
      <c r="A496" t="s">
        <v>52</v>
      </c>
      <c s="34" t="s">
        <v>27</v>
      </c>
      <c s="34" t="s">
        <v>1645</v>
      </c>
      <c s="35" t="s">
        <v>5</v>
      </c>
      <c s="6" t="s">
        <v>1646</v>
      </c>
      <c s="36" t="s">
        <v>56</v>
      </c>
      <c s="37">
        <v>0.35</v>
      </c>
      <c s="36">
        <v>0</v>
      </c>
      <c s="36">
        <f>ROUND(G496*H496,6)</f>
      </c>
      <c r="L496" s="38">
        <v>0</v>
      </c>
      <c s="32">
        <f>ROUND(ROUND(L496,2)*ROUND(G496,3),2)</f>
      </c>
      <c s="36" t="s">
        <v>57</v>
      </c>
      <c>
        <f>(M496*21)/100</f>
      </c>
      <c t="s">
        <v>27</v>
      </c>
    </row>
    <row r="497" spans="1:5" ht="12.75">
      <c r="A497" s="35" t="s">
        <v>58</v>
      </c>
      <c r="E497" s="39" t="s">
        <v>5</v>
      </c>
    </row>
    <row r="498" spans="1:5" ht="12.75">
      <c r="A498" s="35" t="s">
        <v>59</v>
      </c>
      <c r="E498" s="40" t="s">
        <v>5</v>
      </c>
    </row>
    <row r="499" spans="1:5" ht="63.75">
      <c r="A499" t="s">
        <v>60</v>
      </c>
      <c r="E499" s="39" t="s">
        <v>1644</v>
      </c>
    </row>
    <row r="500" spans="1:16" ht="12.75">
      <c r="A500" t="s">
        <v>52</v>
      </c>
      <c s="34" t="s">
        <v>26</v>
      </c>
      <c s="34" t="s">
        <v>1569</v>
      </c>
      <c s="35" t="s">
        <v>5</v>
      </c>
      <c s="6" t="s">
        <v>1570</v>
      </c>
      <c s="36" t="s">
        <v>56</v>
      </c>
      <c s="37">
        <v>3.71</v>
      </c>
      <c s="36">
        <v>0</v>
      </c>
      <c s="36">
        <f>ROUND(G500*H500,6)</f>
      </c>
      <c r="L500" s="38">
        <v>0</v>
      </c>
      <c s="32">
        <f>ROUND(ROUND(L500,2)*ROUND(G500,3),2)</f>
      </c>
      <c s="36" t="s">
        <v>57</v>
      </c>
      <c>
        <f>(M500*21)/100</f>
      </c>
      <c t="s">
        <v>27</v>
      </c>
    </row>
    <row r="501" spans="1:5" ht="12.75">
      <c r="A501" s="35" t="s">
        <v>58</v>
      </c>
      <c r="E501" s="39" t="s">
        <v>5</v>
      </c>
    </row>
    <row r="502" spans="1:5" ht="12.75">
      <c r="A502" s="35" t="s">
        <v>59</v>
      </c>
      <c r="E502" s="40" t="s">
        <v>5</v>
      </c>
    </row>
    <row r="503" spans="1:5" ht="344.25">
      <c r="A503" t="s">
        <v>60</v>
      </c>
      <c r="E503" s="39" t="s">
        <v>2123</v>
      </c>
    </row>
    <row r="504" spans="1:16" ht="12.75">
      <c r="A504" t="s">
        <v>52</v>
      </c>
      <c s="34" t="s">
        <v>70</v>
      </c>
      <c s="34" t="s">
        <v>1666</v>
      </c>
      <c s="35" t="s">
        <v>5</v>
      </c>
      <c s="6" t="s">
        <v>1667</v>
      </c>
      <c s="36" t="s">
        <v>56</v>
      </c>
      <c s="37">
        <v>3.71</v>
      </c>
      <c s="36">
        <v>0</v>
      </c>
      <c s="36">
        <f>ROUND(G504*H504,6)</f>
      </c>
      <c r="L504" s="38">
        <v>0</v>
      </c>
      <c s="32">
        <f>ROUND(ROUND(L504,2)*ROUND(G504,3),2)</f>
      </c>
      <c s="36" t="s">
        <v>57</v>
      </c>
      <c>
        <f>(M504*21)/100</f>
      </c>
      <c t="s">
        <v>27</v>
      </c>
    </row>
    <row r="505" spans="1:5" ht="12.75">
      <c r="A505" s="35" t="s">
        <v>58</v>
      </c>
      <c r="E505" s="39" t="s">
        <v>5</v>
      </c>
    </row>
    <row r="506" spans="1:5" ht="12.75">
      <c r="A506" s="35" t="s">
        <v>59</v>
      </c>
      <c r="E506" s="40" t="s">
        <v>5</v>
      </c>
    </row>
    <row r="507" spans="1:5" ht="191.25">
      <c r="A507" t="s">
        <v>60</v>
      </c>
      <c r="E507" s="39" t="s">
        <v>2124</v>
      </c>
    </row>
    <row r="508" spans="1:16" ht="12.75">
      <c r="A508" t="s">
        <v>52</v>
      </c>
      <c s="34" t="s">
        <v>110</v>
      </c>
      <c s="34" t="s">
        <v>2126</v>
      </c>
      <c s="35" t="s">
        <v>5</v>
      </c>
      <c s="6" t="s">
        <v>2127</v>
      </c>
      <c s="36" t="s">
        <v>56</v>
      </c>
      <c s="37">
        <v>2.67</v>
      </c>
      <c s="36">
        <v>0</v>
      </c>
      <c s="36">
        <f>ROUND(G508*H508,6)</f>
      </c>
      <c r="L508" s="38">
        <v>0</v>
      </c>
      <c s="32">
        <f>ROUND(ROUND(L508,2)*ROUND(G508,3),2)</f>
      </c>
      <c s="36" t="s">
        <v>57</v>
      </c>
      <c>
        <f>(M508*21)/100</f>
      </c>
      <c t="s">
        <v>27</v>
      </c>
    </row>
    <row r="509" spans="1:5" ht="12.75">
      <c r="A509" s="35" t="s">
        <v>58</v>
      </c>
      <c r="E509" s="39" t="s">
        <v>5</v>
      </c>
    </row>
    <row r="510" spans="1:5" ht="12.75">
      <c r="A510" s="35" t="s">
        <v>59</v>
      </c>
      <c r="E510" s="40" t="s">
        <v>5</v>
      </c>
    </row>
    <row r="511" spans="1:5" ht="242.25">
      <c r="A511" t="s">
        <v>60</v>
      </c>
      <c r="E511" s="39" t="s">
        <v>2128</v>
      </c>
    </row>
    <row r="512" spans="1:16" ht="12.75">
      <c r="A512" t="s">
        <v>52</v>
      </c>
      <c s="34" t="s">
        <v>115</v>
      </c>
      <c s="34" t="s">
        <v>1575</v>
      </c>
      <c s="35" t="s">
        <v>5</v>
      </c>
      <c s="6" t="s">
        <v>1576</v>
      </c>
      <c s="36" t="s">
        <v>56</v>
      </c>
      <c s="37">
        <v>0.81</v>
      </c>
      <c s="36">
        <v>0</v>
      </c>
      <c s="36">
        <f>ROUND(G512*H512,6)</f>
      </c>
      <c r="L512" s="38">
        <v>0</v>
      </c>
      <c s="32">
        <f>ROUND(ROUND(L512,2)*ROUND(G512,3),2)</f>
      </c>
      <c s="36" t="s">
        <v>57</v>
      </c>
      <c>
        <f>(M512*21)/100</f>
      </c>
      <c t="s">
        <v>27</v>
      </c>
    </row>
    <row r="513" spans="1:5" ht="12.75">
      <c r="A513" s="35" t="s">
        <v>58</v>
      </c>
      <c r="E513" s="39" t="s">
        <v>5</v>
      </c>
    </row>
    <row r="514" spans="1:5" ht="12.75">
      <c r="A514" s="35" t="s">
        <v>59</v>
      </c>
      <c r="E514" s="40" t="s">
        <v>5</v>
      </c>
    </row>
    <row r="515" spans="1:5" ht="306">
      <c r="A515" t="s">
        <v>60</v>
      </c>
      <c r="E515" s="39" t="s">
        <v>2129</v>
      </c>
    </row>
    <row r="516" spans="1:16" ht="12.75">
      <c r="A516" t="s">
        <v>52</v>
      </c>
      <c s="34" t="s">
        <v>75</v>
      </c>
      <c s="34" t="s">
        <v>1578</v>
      </c>
      <c s="35" t="s">
        <v>5</v>
      </c>
      <c s="6" t="s">
        <v>1579</v>
      </c>
      <c s="36" t="s">
        <v>73</v>
      </c>
      <c s="37">
        <v>2.32</v>
      </c>
      <c s="36">
        <v>0</v>
      </c>
      <c s="36">
        <f>ROUND(G516*H516,6)</f>
      </c>
      <c r="L516" s="38">
        <v>0</v>
      </c>
      <c s="32">
        <f>ROUND(ROUND(L516,2)*ROUND(G516,3),2)</f>
      </c>
      <c s="36" t="s">
        <v>57</v>
      </c>
      <c>
        <f>(M516*21)/100</f>
      </c>
      <c t="s">
        <v>27</v>
      </c>
    </row>
    <row r="517" spans="1:5" ht="12.75">
      <c r="A517" s="35" t="s">
        <v>58</v>
      </c>
      <c r="E517" s="39" t="s">
        <v>5</v>
      </c>
    </row>
    <row r="518" spans="1:5" ht="12.75">
      <c r="A518" s="35" t="s">
        <v>59</v>
      </c>
      <c r="E518" s="40" t="s">
        <v>5</v>
      </c>
    </row>
    <row r="519" spans="1:5" ht="38.25">
      <c r="A519" t="s">
        <v>60</v>
      </c>
      <c r="E519" s="39" t="s">
        <v>2134</v>
      </c>
    </row>
    <row r="520" spans="1:13" ht="12.75">
      <c r="A520" t="s">
        <v>49</v>
      </c>
      <c r="C520" s="31" t="s">
        <v>70</v>
      </c>
      <c r="E520" s="33" t="s">
        <v>1590</v>
      </c>
      <c r="J520" s="32">
        <f>0</f>
      </c>
      <c s="32">
        <f>0</f>
      </c>
      <c s="32">
        <f>0+L521</f>
      </c>
      <c s="32">
        <f>0+M521</f>
      </c>
    </row>
    <row r="521" spans="1:16" ht="12.75">
      <c r="A521" t="s">
        <v>52</v>
      </c>
      <c s="34" t="s">
        <v>122</v>
      </c>
      <c s="34" t="s">
        <v>2015</v>
      </c>
      <c s="35" t="s">
        <v>5</v>
      </c>
      <c s="6" t="s">
        <v>2016</v>
      </c>
      <c s="36" t="s">
        <v>56</v>
      </c>
      <c s="37">
        <v>0.23</v>
      </c>
      <c s="36">
        <v>0</v>
      </c>
      <c s="36">
        <f>ROUND(G521*H521,6)</f>
      </c>
      <c r="L521" s="38">
        <v>0</v>
      </c>
      <c s="32">
        <f>ROUND(ROUND(L521,2)*ROUND(G521,3),2)</f>
      </c>
      <c s="36" t="s">
        <v>57</v>
      </c>
      <c>
        <f>(M521*21)/100</f>
      </c>
      <c t="s">
        <v>27</v>
      </c>
    </row>
    <row r="522" spans="1:5" ht="12.75">
      <c r="A522" s="35" t="s">
        <v>58</v>
      </c>
      <c r="E522" s="39" t="s">
        <v>5</v>
      </c>
    </row>
    <row r="523" spans="1:5" ht="12.75">
      <c r="A523" s="35" t="s">
        <v>59</v>
      </c>
      <c r="E523" s="40" t="s">
        <v>5</v>
      </c>
    </row>
    <row r="524" spans="1:5" ht="38.25">
      <c r="A524" t="s">
        <v>60</v>
      </c>
      <c r="E524" s="39" t="s">
        <v>1901</v>
      </c>
    </row>
    <row r="525" spans="1:13" ht="12.75">
      <c r="A525" t="s">
        <v>49</v>
      </c>
      <c r="C525" s="31" t="s">
        <v>110</v>
      </c>
      <c r="E525" s="33" t="s">
        <v>1017</v>
      </c>
      <c r="J525" s="32">
        <f>0</f>
      </c>
      <c s="32">
        <f>0</f>
      </c>
      <c s="32">
        <f>0+L526+L530+L534+L538+L542</f>
      </c>
      <c s="32">
        <f>0+M526+M530+M534+M538+M542</f>
      </c>
    </row>
    <row r="526" spans="1:16" ht="12.75">
      <c r="A526" t="s">
        <v>52</v>
      </c>
      <c s="34" t="s">
        <v>126</v>
      </c>
      <c s="34" t="s">
        <v>2147</v>
      </c>
      <c s="35" t="s">
        <v>5</v>
      </c>
      <c s="6" t="s">
        <v>2148</v>
      </c>
      <c s="36" t="s">
        <v>73</v>
      </c>
      <c s="37">
        <v>2.32</v>
      </c>
      <c s="36">
        <v>0</v>
      </c>
      <c s="36">
        <f>ROUND(G526*H526,6)</f>
      </c>
      <c r="L526" s="38">
        <v>0</v>
      </c>
      <c s="32">
        <f>ROUND(ROUND(L526,2)*ROUND(G526,3),2)</f>
      </c>
      <c s="36" t="s">
        <v>57</v>
      </c>
      <c>
        <f>(M526*21)/100</f>
      </c>
      <c t="s">
        <v>27</v>
      </c>
    </row>
    <row r="527" spans="1:5" ht="12.75">
      <c r="A527" s="35" t="s">
        <v>58</v>
      </c>
      <c r="E527" s="39" t="s">
        <v>5</v>
      </c>
    </row>
    <row r="528" spans="1:5" ht="12.75">
      <c r="A528" s="35" t="s">
        <v>59</v>
      </c>
      <c r="E528" s="40" t="s">
        <v>5</v>
      </c>
    </row>
    <row r="529" spans="1:5" ht="51">
      <c r="A529" t="s">
        <v>60</v>
      </c>
      <c r="E529" s="39" t="s">
        <v>1757</v>
      </c>
    </row>
    <row r="530" spans="1:16" ht="12.75">
      <c r="A530" t="s">
        <v>52</v>
      </c>
      <c s="34" t="s">
        <v>130</v>
      </c>
      <c s="34" t="s">
        <v>2149</v>
      </c>
      <c s="35" t="s">
        <v>5</v>
      </c>
      <c s="6" t="s">
        <v>2150</v>
      </c>
      <c s="36" t="s">
        <v>73</v>
      </c>
      <c s="37">
        <v>1</v>
      </c>
      <c s="36">
        <v>0</v>
      </c>
      <c s="36">
        <f>ROUND(G530*H530,6)</f>
      </c>
      <c r="L530" s="38">
        <v>0</v>
      </c>
      <c s="32">
        <f>ROUND(ROUND(L530,2)*ROUND(G530,3),2)</f>
      </c>
      <c s="36" t="s">
        <v>57</v>
      </c>
      <c>
        <f>(M530*21)/100</f>
      </c>
      <c t="s">
        <v>27</v>
      </c>
    </row>
    <row r="531" spans="1:5" ht="12.75">
      <c r="A531" s="35" t="s">
        <v>58</v>
      </c>
      <c r="E531" s="39" t="s">
        <v>5</v>
      </c>
    </row>
    <row r="532" spans="1:5" ht="12.75">
      <c r="A532" s="35" t="s">
        <v>59</v>
      </c>
      <c r="E532" s="40" t="s">
        <v>5</v>
      </c>
    </row>
    <row r="533" spans="1:5" ht="51">
      <c r="A533" t="s">
        <v>60</v>
      </c>
      <c r="E533" s="39" t="s">
        <v>1757</v>
      </c>
    </row>
    <row r="534" spans="1:16" ht="12.75">
      <c r="A534" t="s">
        <v>52</v>
      </c>
      <c s="34" t="s">
        <v>134</v>
      </c>
      <c s="34" t="s">
        <v>2151</v>
      </c>
      <c s="35" t="s">
        <v>5</v>
      </c>
      <c s="6" t="s">
        <v>2152</v>
      </c>
      <c s="36" t="s">
        <v>73</v>
      </c>
      <c s="37">
        <v>2</v>
      </c>
      <c s="36">
        <v>0</v>
      </c>
      <c s="36">
        <f>ROUND(G534*H534,6)</f>
      </c>
      <c r="L534" s="38">
        <v>0</v>
      </c>
      <c s="32">
        <f>ROUND(ROUND(L534,2)*ROUND(G534,3),2)</f>
      </c>
      <c s="36" t="s">
        <v>57</v>
      </c>
      <c>
        <f>(M534*21)/100</f>
      </c>
      <c t="s">
        <v>27</v>
      </c>
    </row>
    <row r="535" spans="1:5" ht="12.75">
      <c r="A535" s="35" t="s">
        <v>58</v>
      </c>
      <c r="E535" s="39" t="s">
        <v>5</v>
      </c>
    </row>
    <row r="536" spans="1:5" ht="12.75">
      <c r="A536" s="35" t="s">
        <v>59</v>
      </c>
      <c r="E536" s="40" t="s">
        <v>5</v>
      </c>
    </row>
    <row r="537" spans="1:5" ht="51">
      <c r="A537" t="s">
        <v>60</v>
      </c>
      <c r="E537" s="39" t="s">
        <v>2153</v>
      </c>
    </row>
    <row r="538" spans="1:16" ht="12.75">
      <c r="A538" t="s">
        <v>52</v>
      </c>
      <c s="34" t="s">
        <v>138</v>
      </c>
      <c s="34" t="s">
        <v>2154</v>
      </c>
      <c s="35" t="s">
        <v>5</v>
      </c>
      <c s="6" t="s">
        <v>2155</v>
      </c>
      <c s="36" t="s">
        <v>73</v>
      </c>
      <c s="37">
        <v>1</v>
      </c>
      <c s="36">
        <v>0</v>
      </c>
      <c s="36">
        <f>ROUND(G538*H538,6)</f>
      </c>
      <c r="L538" s="38">
        <v>0</v>
      </c>
      <c s="32">
        <f>ROUND(ROUND(L538,2)*ROUND(G538,3),2)</f>
      </c>
      <c s="36" t="s">
        <v>57</v>
      </c>
      <c>
        <f>(M538*21)/100</f>
      </c>
      <c t="s">
        <v>27</v>
      </c>
    </row>
    <row r="539" spans="1:5" ht="12.75">
      <c r="A539" s="35" t="s">
        <v>58</v>
      </c>
      <c r="E539" s="39" t="s">
        <v>5</v>
      </c>
    </row>
    <row r="540" spans="1:5" ht="12.75">
      <c r="A540" s="35" t="s">
        <v>59</v>
      </c>
      <c r="E540" s="40" t="s">
        <v>5</v>
      </c>
    </row>
    <row r="541" spans="1:5" ht="140.25">
      <c r="A541" t="s">
        <v>60</v>
      </c>
      <c r="E541" s="39" t="s">
        <v>2156</v>
      </c>
    </row>
    <row r="542" spans="1:16" ht="12.75">
      <c r="A542" t="s">
        <v>52</v>
      </c>
      <c s="34" t="s">
        <v>143</v>
      </c>
      <c s="34" t="s">
        <v>2157</v>
      </c>
      <c s="35" t="s">
        <v>5</v>
      </c>
      <c s="6" t="s">
        <v>2158</v>
      </c>
      <c s="36" t="s">
        <v>73</v>
      </c>
      <c s="37">
        <v>1</v>
      </c>
      <c s="36">
        <v>0</v>
      </c>
      <c s="36">
        <f>ROUND(G542*H542,6)</f>
      </c>
      <c r="L542" s="38">
        <v>0</v>
      </c>
      <c s="32">
        <f>ROUND(ROUND(L542,2)*ROUND(G542,3),2)</f>
      </c>
      <c s="36" t="s">
        <v>57</v>
      </c>
      <c>
        <f>(M542*21)/100</f>
      </c>
      <c t="s">
        <v>27</v>
      </c>
    </row>
    <row r="543" spans="1:5" ht="12.75">
      <c r="A543" s="35" t="s">
        <v>58</v>
      </c>
      <c r="E543" s="39" t="s">
        <v>5</v>
      </c>
    </row>
    <row r="544" spans="1:5" ht="12.75">
      <c r="A544" s="35" t="s">
        <v>59</v>
      </c>
      <c r="E544" s="40" t="s">
        <v>5</v>
      </c>
    </row>
    <row r="545" spans="1:5" ht="140.25">
      <c r="A545" t="s">
        <v>60</v>
      </c>
      <c r="E545" s="39" t="s">
        <v>2156</v>
      </c>
    </row>
    <row r="546" spans="1:13" ht="12.75">
      <c r="A546" t="s">
        <v>49</v>
      </c>
      <c r="C546" s="31" t="s">
        <v>75</v>
      </c>
      <c r="E546" s="33" t="s">
        <v>76</v>
      </c>
      <c r="J546" s="32">
        <f>0</f>
      </c>
      <c s="32">
        <f>0</f>
      </c>
      <c s="32">
        <f>0+L547</f>
      </c>
      <c s="32">
        <f>0+M547</f>
      </c>
    </row>
    <row r="547" spans="1:16" ht="12.75">
      <c r="A547" t="s">
        <v>52</v>
      </c>
      <c s="34" t="s">
        <v>147</v>
      </c>
      <c s="34" t="s">
        <v>148</v>
      </c>
      <c s="35" t="s">
        <v>5</v>
      </c>
      <c s="6" t="s">
        <v>149</v>
      </c>
      <c s="36" t="s">
        <v>85</v>
      </c>
      <c s="37">
        <v>2</v>
      </c>
      <c s="36">
        <v>0</v>
      </c>
      <c s="36">
        <f>ROUND(G547*H547,6)</f>
      </c>
      <c r="L547" s="38">
        <v>0</v>
      </c>
      <c s="32">
        <f>ROUND(ROUND(L547,2)*ROUND(G547,3),2)</f>
      </c>
      <c s="36" t="s">
        <v>57</v>
      </c>
      <c>
        <f>(M547*21)/100</f>
      </c>
      <c t="s">
        <v>27</v>
      </c>
    </row>
    <row r="548" spans="1:5" ht="12.75">
      <c r="A548" s="35" t="s">
        <v>58</v>
      </c>
      <c r="E548" s="39" t="s">
        <v>5</v>
      </c>
    </row>
    <row r="549" spans="1:5" ht="12.75">
      <c r="A549" s="35" t="s">
        <v>59</v>
      </c>
      <c r="E549" s="40" t="s">
        <v>5</v>
      </c>
    </row>
    <row r="550" spans="1:5" ht="102">
      <c r="A550" t="s">
        <v>60</v>
      </c>
      <c r="E550" s="39" t="s">
        <v>2159</v>
      </c>
    </row>
    <row r="551" spans="1:13" ht="12.75">
      <c r="A551" t="s">
        <v>49</v>
      </c>
      <c r="C551" s="31" t="s">
        <v>122</v>
      </c>
      <c r="E551" s="33" t="s">
        <v>1611</v>
      </c>
      <c r="J551" s="32">
        <f>0</f>
      </c>
      <c s="32">
        <f>0</f>
      </c>
      <c s="32">
        <f>0+L552+L556+L560+L564+L568+L572+L576+L580</f>
      </c>
      <c s="32">
        <f>0+M552+M556+M560+M564+M568+M572+M576+M580</f>
      </c>
    </row>
    <row r="552" spans="1:16" ht="12.75">
      <c r="A552" t="s">
        <v>52</v>
      </c>
      <c s="34" t="s">
        <v>151</v>
      </c>
      <c s="34" t="s">
        <v>2224</v>
      </c>
      <c s="35" t="s">
        <v>5</v>
      </c>
      <c s="6" t="s">
        <v>2225</v>
      </c>
      <c s="36" t="s">
        <v>80</v>
      </c>
      <c s="37">
        <v>0.5</v>
      </c>
      <c s="36">
        <v>0</v>
      </c>
      <c s="36">
        <f>ROUND(G552*H552,6)</f>
      </c>
      <c r="L552" s="38">
        <v>0</v>
      </c>
      <c s="32">
        <f>ROUND(ROUND(L552,2)*ROUND(G552,3),2)</f>
      </c>
      <c s="36" t="s">
        <v>57</v>
      </c>
      <c>
        <f>(M552*21)/100</f>
      </c>
      <c t="s">
        <v>27</v>
      </c>
    </row>
    <row r="553" spans="1:5" ht="12.75">
      <c r="A553" s="35" t="s">
        <v>58</v>
      </c>
      <c r="E553" s="39" t="s">
        <v>5</v>
      </c>
    </row>
    <row r="554" spans="1:5" ht="12.75">
      <c r="A554" s="35" t="s">
        <v>59</v>
      </c>
      <c r="E554" s="40" t="s">
        <v>5</v>
      </c>
    </row>
    <row r="555" spans="1:5" ht="255">
      <c r="A555" t="s">
        <v>60</v>
      </c>
      <c r="E555" s="39" t="s">
        <v>1937</v>
      </c>
    </row>
    <row r="556" spans="1:16" ht="12.75">
      <c r="A556" t="s">
        <v>52</v>
      </c>
      <c s="34" t="s">
        <v>155</v>
      </c>
      <c s="34" t="s">
        <v>2249</v>
      </c>
      <c s="35" t="s">
        <v>5</v>
      </c>
      <c s="6" t="s">
        <v>2250</v>
      </c>
      <c s="36" t="s">
        <v>80</v>
      </c>
      <c s="37">
        <v>5</v>
      </c>
      <c s="36">
        <v>0</v>
      </c>
      <c s="36">
        <f>ROUND(G556*H556,6)</f>
      </c>
      <c r="L556" s="38">
        <v>0</v>
      </c>
      <c s="32">
        <f>ROUND(ROUND(L556,2)*ROUND(G556,3),2)</f>
      </c>
      <c s="36" t="s">
        <v>57</v>
      </c>
      <c>
        <f>(M556*21)/100</f>
      </c>
      <c t="s">
        <v>27</v>
      </c>
    </row>
    <row r="557" spans="1:5" ht="12.75">
      <c r="A557" s="35" t="s">
        <v>58</v>
      </c>
      <c r="E557" s="39" t="s">
        <v>5</v>
      </c>
    </row>
    <row r="558" spans="1:5" ht="12.75">
      <c r="A558" s="35" t="s">
        <v>59</v>
      </c>
      <c r="E558" s="40" t="s">
        <v>5</v>
      </c>
    </row>
    <row r="559" spans="1:5" ht="255">
      <c r="A559" t="s">
        <v>60</v>
      </c>
      <c r="E559" s="39" t="s">
        <v>2228</v>
      </c>
    </row>
    <row r="560" spans="1:16" ht="12.75">
      <c r="A560" t="s">
        <v>52</v>
      </c>
      <c s="34" t="s">
        <v>77</v>
      </c>
      <c s="34" t="s">
        <v>2251</v>
      </c>
      <c s="35" t="s">
        <v>5</v>
      </c>
      <c s="6" t="s">
        <v>2252</v>
      </c>
      <c s="36" t="s">
        <v>85</v>
      </c>
      <c s="37">
        <v>1</v>
      </c>
      <c s="36">
        <v>0</v>
      </c>
      <c s="36">
        <f>ROUND(G560*H560,6)</f>
      </c>
      <c r="L560" s="38">
        <v>0</v>
      </c>
      <c s="32">
        <f>ROUND(ROUND(L560,2)*ROUND(G560,3),2)</f>
      </c>
      <c s="36" t="s">
        <v>57</v>
      </c>
      <c>
        <f>(M560*21)/100</f>
      </c>
      <c t="s">
        <v>27</v>
      </c>
    </row>
    <row r="561" spans="1:5" ht="12.75">
      <c r="A561" s="35" t="s">
        <v>58</v>
      </c>
      <c r="E561" s="39" t="s">
        <v>5</v>
      </c>
    </row>
    <row r="562" spans="1:5" ht="12.75">
      <c r="A562" s="35" t="s">
        <v>59</v>
      </c>
      <c r="E562" s="40" t="s">
        <v>5</v>
      </c>
    </row>
    <row r="563" spans="1:5" ht="25.5">
      <c r="A563" t="s">
        <v>60</v>
      </c>
      <c r="E563" s="39" t="s">
        <v>2231</v>
      </c>
    </row>
    <row r="564" spans="1:16" ht="12.75">
      <c r="A564" t="s">
        <v>52</v>
      </c>
      <c s="34" t="s">
        <v>82</v>
      </c>
      <c s="34" t="s">
        <v>2232</v>
      </c>
      <c s="35" t="s">
        <v>5</v>
      </c>
      <c s="6" t="s">
        <v>2233</v>
      </c>
      <c s="36" t="s">
        <v>85</v>
      </c>
      <c s="37">
        <v>0</v>
      </c>
      <c s="36">
        <v>0</v>
      </c>
      <c s="36">
        <f>ROUND(G564*H564,6)</f>
      </c>
      <c r="L564" s="38">
        <v>0</v>
      </c>
      <c s="32">
        <f>ROUND(ROUND(L564,2)*ROUND(G564,3),2)</f>
      </c>
      <c s="36" t="s">
        <v>57</v>
      </c>
      <c>
        <f>(M564*21)/100</f>
      </c>
      <c t="s">
        <v>27</v>
      </c>
    </row>
    <row r="565" spans="1:5" ht="12.75">
      <c r="A565" s="35" t="s">
        <v>58</v>
      </c>
      <c r="E565" s="39" t="s">
        <v>5</v>
      </c>
    </row>
    <row r="566" spans="1:5" ht="12.75">
      <c r="A566" s="35" t="s">
        <v>59</v>
      </c>
      <c r="E566" s="40" t="s">
        <v>5</v>
      </c>
    </row>
    <row r="567" spans="1:5" ht="25.5">
      <c r="A567" t="s">
        <v>60</v>
      </c>
      <c r="E567" s="39" t="s">
        <v>2231</v>
      </c>
    </row>
    <row r="568" spans="1:16" ht="12.75">
      <c r="A568" t="s">
        <v>52</v>
      </c>
      <c s="34" t="s">
        <v>87</v>
      </c>
      <c s="34" t="s">
        <v>2234</v>
      </c>
      <c s="35" t="s">
        <v>5</v>
      </c>
      <c s="6" t="s">
        <v>2235</v>
      </c>
      <c s="36" t="s">
        <v>85</v>
      </c>
      <c s="37">
        <v>1</v>
      </c>
      <c s="36">
        <v>0</v>
      </c>
      <c s="36">
        <f>ROUND(G568*H568,6)</f>
      </c>
      <c r="L568" s="38">
        <v>0</v>
      </c>
      <c s="32">
        <f>ROUND(ROUND(L568,2)*ROUND(G568,3),2)</f>
      </c>
      <c s="36" t="s">
        <v>57</v>
      </c>
      <c>
        <f>(M568*21)/100</f>
      </c>
      <c t="s">
        <v>27</v>
      </c>
    </row>
    <row r="569" spans="1:5" ht="12.75">
      <c r="A569" s="35" t="s">
        <v>58</v>
      </c>
      <c r="E569" s="39" t="s">
        <v>5</v>
      </c>
    </row>
    <row r="570" spans="1:5" ht="12.75">
      <c r="A570" s="35" t="s">
        <v>59</v>
      </c>
      <c r="E570" s="40" t="s">
        <v>5</v>
      </c>
    </row>
    <row r="571" spans="1:5" ht="25.5">
      <c r="A571" t="s">
        <v>60</v>
      </c>
      <c r="E571" s="39" t="s">
        <v>2231</v>
      </c>
    </row>
    <row r="572" spans="1:16" ht="12.75">
      <c r="A572" t="s">
        <v>52</v>
      </c>
      <c s="34" t="s">
        <v>91</v>
      </c>
      <c s="34" t="s">
        <v>2236</v>
      </c>
      <c s="35" t="s">
        <v>5</v>
      </c>
      <c s="6" t="s">
        <v>2237</v>
      </c>
      <c s="36" t="s">
        <v>80</v>
      </c>
      <c s="37">
        <v>5</v>
      </c>
      <c s="36">
        <v>0</v>
      </c>
      <c s="36">
        <f>ROUND(G572*H572,6)</f>
      </c>
      <c r="L572" s="38">
        <v>0</v>
      </c>
      <c s="32">
        <f>ROUND(ROUND(L572,2)*ROUND(G572,3),2)</f>
      </c>
      <c s="36" t="s">
        <v>57</v>
      </c>
      <c>
        <f>(M572*21)/100</f>
      </c>
      <c t="s">
        <v>27</v>
      </c>
    </row>
    <row r="573" spans="1:5" ht="12.75">
      <c r="A573" s="35" t="s">
        <v>58</v>
      </c>
      <c r="E573" s="39" t="s">
        <v>5</v>
      </c>
    </row>
    <row r="574" spans="1:5" ht="12.75">
      <c r="A574" s="35" t="s">
        <v>59</v>
      </c>
      <c r="E574" s="40" t="s">
        <v>5</v>
      </c>
    </row>
    <row r="575" spans="1:5" ht="63.75">
      <c r="A575" t="s">
        <v>60</v>
      </c>
      <c r="E575" s="39" t="s">
        <v>2173</v>
      </c>
    </row>
    <row r="576" spans="1:16" ht="12.75">
      <c r="A576" t="s">
        <v>52</v>
      </c>
      <c s="34" t="s">
        <v>96</v>
      </c>
      <c s="34" t="s">
        <v>2238</v>
      </c>
      <c s="35" t="s">
        <v>5</v>
      </c>
      <c s="6" t="s">
        <v>2239</v>
      </c>
      <c s="36" t="s">
        <v>80</v>
      </c>
      <c s="37">
        <v>5</v>
      </c>
      <c s="36">
        <v>0</v>
      </c>
      <c s="36">
        <f>ROUND(G576*H576,6)</f>
      </c>
      <c r="L576" s="38">
        <v>0</v>
      </c>
      <c s="32">
        <f>ROUND(ROUND(L576,2)*ROUND(G576,3),2)</f>
      </c>
      <c s="36" t="s">
        <v>57</v>
      </c>
      <c>
        <f>(M576*21)/100</f>
      </c>
      <c t="s">
        <v>27</v>
      </c>
    </row>
    <row r="577" spans="1:5" ht="12.75">
      <c r="A577" s="35" t="s">
        <v>58</v>
      </c>
      <c r="E577" s="39" t="s">
        <v>5</v>
      </c>
    </row>
    <row r="578" spans="1:5" ht="12.75">
      <c r="A578" s="35" t="s">
        <v>59</v>
      </c>
      <c r="E578" s="40" t="s">
        <v>5</v>
      </c>
    </row>
    <row r="579" spans="1:5" ht="38.25">
      <c r="A579" t="s">
        <v>60</v>
      </c>
      <c r="E579" s="39" t="s">
        <v>2240</v>
      </c>
    </row>
    <row r="580" spans="1:16" ht="12.75">
      <c r="A580" t="s">
        <v>52</v>
      </c>
      <c s="34" t="s">
        <v>193</v>
      </c>
      <c s="34" t="s">
        <v>2253</v>
      </c>
      <c s="35" t="s">
        <v>5</v>
      </c>
      <c s="6" t="s">
        <v>2242</v>
      </c>
      <c s="36" t="s">
        <v>94</v>
      </c>
      <c s="37">
        <v>1</v>
      </c>
      <c s="36">
        <v>0</v>
      </c>
      <c s="36">
        <f>ROUND(G580*H580,6)</f>
      </c>
      <c r="L580" s="38">
        <v>0</v>
      </c>
      <c s="32">
        <f>ROUND(ROUND(L580,2)*ROUND(G580,3),2)</f>
      </c>
      <c s="36" t="s">
        <v>57</v>
      </c>
      <c>
        <f>(M580*21)/100</f>
      </c>
      <c t="s">
        <v>27</v>
      </c>
    </row>
    <row r="581" spans="1:5" ht="12.75">
      <c r="A581" s="35" t="s">
        <v>58</v>
      </c>
      <c r="E581" s="39" t="s">
        <v>2254</v>
      </c>
    </row>
    <row r="582" spans="1:5" ht="12.75">
      <c r="A582" s="35" t="s">
        <v>59</v>
      </c>
      <c r="E582" s="40" t="s">
        <v>5</v>
      </c>
    </row>
    <row r="583" spans="1:5" ht="114.75">
      <c r="A583" t="s">
        <v>60</v>
      </c>
      <c r="E583" s="39" t="s">
        <v>2244</v>
      </c>
    </row>
    <row r="584" spans="1:13" ht="12.75">
      <c r="A584" t="s">
        <v>49</v>
      </c>
      <c r="C584" s="31" t="s">
        <v>126</v>
      </c>
      <c r="E584" s="33" t="s">
        <v>1433</v>
      </c>
      <c r="J584" s="32">
        <f>0</f>
      </c>
      <c s="32">
        <f>0</f>
      </c>
      <c s="32">
        <f>0+L585+L589</f>
      </c>
      <c s="32">
        <f>0+M585+M589</f>
      </c>
    </row>
    <row r="585" spans="1:16" ht="12.75">
      <c r="A585" t="s">
        <v>52</v>
      </c>
      <c s="34" t="s">
        <v>181</v>
      </c>
      <c s="34" t="s">
        <v>2198</v>
      </c>
      <c s="35" t="s">
        <v>5</v>
      </c>
      <c s="6" t="s">
        <v>2199</v>
      </c>
      <c s="36" t="s">
        <v>80</v>
      </c>
      <c s="37">
        <v>6</v>
      </c>
      <c s="36">
        <v>0</v>
      </c>
      <c s="36">
        <f>ROUND(G585*H585,6)</f>
      </c>
      <c r="L585" s="38">
        <v>0</v>
      </c>
      <c s="32">
        <f>ROUND(ROUND(L585,2)*ROUND(G585,3),2)</f>
      </c>
      <c s="36" t="s">
        <v>57</v>
      </c>
      <c>
        <f>(M585*21)/100</f>
      </c>
      <c t="s">
        <v>27</v>
      </c>
    </row>
    <row r="586" spans="1:5" ht="12.75">
      <c r="A586" s="35" t="s">
        <v>58</v>
      </c>
      <c r="E586" s="39" t="s">
        <v>5</v>
      </c>
    </row>
    <row r="587" spans="1:5" ht="12.75">
      <c r="A587" s="35" t="s">
        <v>59</v>
      </c>
      <c r="E587" s="40" t="s">
        <v>5</v>
      </c>
    </row>
    <row r="588" spans="1:5" ht="25.5">
      <c r="A588" t="s">
        <v>60</v>
      </c>
      <c r="E588" s="39" t="s">
        <v>2200</v>
      </c>
    </row>
    <row r="589" spans="1:16" ht="12.75">
      <c r="A589" t="s">
        <v>52</v>
      </c>
      <c s="34" t="s">
        <v>196</v>
      </c>
      <c s="34" t="s">
        <v>2255</v>
      </c>
      <c s="35" t="s">
        <v>5</v>
      </c>
      <c s="6" t="s">
        <v>2256</v>
      </c>
      <c s="36" t="s">
        <v>85</v>
      </c>
      <c s="37">
        <v>1</v>
      </c>
      <c s="36">
        <v>0</v>
      </c>
      <c s="36">
        <f>ROUND(G589*H589,6)</f>
      </c>
      <c r="L589" s="38">
        <v>0</v>
      </c>
      <c s="32">
        <f>ROUND(ROUND(L589,2)*ROUND(G589,3),2)</f>
      </c>
      <c s="36" t="s">
        <v>57</v>
      </c>
      <c>
        <f>(M589*21)/100</f>
      </c>
      <c t="s">
        <v>27</v>
      </c>
    </row>
    <row r="590" spans="1:5" ht="12.75">
      <c r="A590" s="35" t="s">
        <v>58</v>
      </c>
      <c r="E590" s="39" t="s">
        <v>5</v>
      </c>
    </row>
    <row r="591" spans="1:5" ht="12.75">
      <c r="A591" s="35" t="s">
        <v>59</v>
      </c>
      <c r="E591" s="40" t="s">
        <v>5</v>
      </c>
    </row>
    <row r="592" spans="1:5" ht="12.75">
      <c r="A592" t="s">
        <v>60</v>
      </c>
      <c r="E592" s="39" t="s">
        <v>5</v>
      </c>
    </row>
    <row r="593" spans="1:13" ht="12.75">
      <c r="A593" t="s">
        <v>49</v>
      </c>
      <c r="C593" s="31" t="s">
        <v>367</v>
      </c>
      <c r="E593" s="33" t="s">
        <v>592</v>
      </c>
      <c r="J593" s="32">
        <f>0</f>
      </c>
      <c s="32">
        <f>0</f>
      </c>
      <c s="32">
        <f>0+L594+L598</f>
      </c>
      <c s="32">
        <f>0+M594+M598</f>
      </c>
    </row>
    <row r="594" spans="1:16" ht="38.25">
      <c r="A594" t="s">
        <v>52</v>
      </c>
      <c s="34" t="s">
        <v>186</v>
      </c>
      <c s="34" t="s">
        <v>1509</v>
      </c>
      <c s="35" t="s">
        <v>1510</v>
      </c>
      <c s="6" t="s">
        <v>1511</v>
      </c>
      <c s="36" t="s">
        <v>373</v>
      </c>
      <c s="37">
        <v>6.68</v>
      </c>
      <c s="36">
        <v>0</v>
      </c>
      <c s="36">
        <f>ROUND(G594*H594,6)</f>
      </c>
      <c r="L594" s="38">
        <v>0</v>
      </c>
      <c s="32">
        <f>ROUND(ROUND(L594,2)*ROUND(G594,3),2)</f>
      </c>
      <c s="36" t="s">
        <v>350</v>
      </c>
      <c>
        <f>(M594*21)/100</f>
      </c>
      <c t="s">
        <v>27</v>
      </c>
    </row>
    <row r="595" spans="1:5" ht="12.75">
      <c r="A595" s="35" t="s">
        <v>58</v>
      </c>
      <c r="E595" s="39" t="s">
        <v>374</v>
      </c>
    </row>
    <row r="596" spans="1:5" ht="12.75">
      <c r="A596" s="35" t="s">
        <v>59</v>
      </c>
      <c r="E596" s="40" t="s">
        <v>5</v>
      </c>
    </row>
    <row r="597" spans="1:5" ht="165.75">
      <c r="A597" t="s">
        <v>60</v>
      </c>
      <c r="E597" s="39" t="s">
        <v>375</v>
      </c>
    </row>
    <row r="598" spans="1:16" ht="25.5">
      <c r="A598" t="s">
        <v>52</v>
      </c>
      <c s="34" t="s">
        <v>189</v>
      </c>
      <c s="34" t="s">
        <v>1857</v>
      </c>
      <c s="35" t="s">
        <v>1858</v>
      </c>
      <c s="6" t="s">
        <v>1859</v>
      </c>
      <c s="36" t="s">
        <v>373</v>
      </c>
      <c s="37">
        <v>0.53</v>
      </c>
      <c s="36">
        <v>0</v>
      </c>
      <c s="36">
        <f>ROUND(G598*H598,6)</f>
      </c>
      <c r="L598" s="38">
        <v>0</v>
      </c>
      <c s="32">
        <f>ROUND(ROUND(L598,2)*ROUND(G598,3),2)</f>
      </c>
      <c s="36" t="s">
        <v>350</v>
      </c>
      <c>
        <f>(M598*21)/100</f>
      </c>
      <c t="s">
        <v>27</v>
      </c>
    </row>
    <row r="599" spans="1:5" ht="12.75">
      <c r="A599" s="35" t="s">
        <v>58</v>
      </c>
      <c r="E599" s="39" t="s">
        <v>374</v>
      </c>
    </row>
    <row r="600" spans="1:5" ht="12.75">
      <c r="A600" s="35" t="s">
        <v>59</v>
      </c>
      <c r="E600" s="40" t="s">
        <v>5</v>
      </c>
    </row>
    <row r="601" spans="1:5" ht="165.75">
      <c r="A601" t="s">
        <v>60</v>
      </c>
      <c r="E601" s="39" t="s">
        <v>375</v>
      </c>
    </row>
    <row r="602" spans="1:13" ht="12.75">
      <c r="A602" t="s">
        <v>46</v>
      </c>
      <c r="C602" s="31" t="s">
        <v>2257</v>
      </c>
      <c r="E602" s="33" t="s">
        <v>2258</v>
      </c>
      <c r="J602" s="32">
        <f>0+J603+J608+J617</f>
      </c>
      <c s="32">
        <f>0+K603+K608+K617</f>
      </c>
      <c s="32">
        <f>0+L603+L608+L617</f>
      </c>
      <c s="32">
        <f>0+M603+M608+M617</f>
      </c>
    </row>
    <row r="603" spans="1:13" ht="12.75">
      <c r="A603" t="s">
        <v>49</v>
      </c>
      <c r="C603" s="31" t="s">
        <v>605</v>
      </c>
      <c r="E603" s="33" t="s">
        <v>606</v>
      </c>
      <c r="J603" s="32">
        <f>0</f>
      </c>
      <c s="32">
        <f>0</f>
      </c>
      <c s="32">
        <f>0+L604</f>
      </c>
      <c s="32">
        <f>0+M604</f>
      </c>
    </row>
    <row r="604" spans="1:16" ht="12.75">
      <c r="A604" t="s">
        <v>52</v>
      </c>
      <c s="34" t="s">
        <v>53</v>
      </c>
      <c s="34" t="s">
        <v>2113</v>
      </c>
      <c s="35" t="s">
        <v>5</v>
      </c>
      <c s="6" t="s">
        <v>2114</v>
      </c>
      <c s="36" t="s">
        <v>94</v>
      </c>
      <c s="37">
        <v>1</v>
      </c>
      <c s="36">
        <v>0</v>
      </c>
      <c s="36">
        <f>ROUND(G604*H604,6)</f>
      </c>
      <c r="L604" s="38">
        <v>0</v>
      </c>
      <c s="32">
        <f>ROUND(ROUND(L604,2)*ROUND(G604,3),2)</f>
      </c>
      <c s="36" t="s">
        <v>350</v>
      </c>
      <c>
        <f>(M604*21)/100</f>
      </c>
      <c t="s">
        <v>27</v>
      </c>
    </row>
    <row r="605" spans="1:5" ht="12.75">
      <c r="A605" s="35" t="s">
        <v>58</v>
      </c>
      <c r="E605" s="39" t="s">
        <v>5</v>
      </c>
    </row>
    <row r="606" spans="1:5" ht="12.75">
      <c r="A606" s="35" t="s">
        <v>59</v>
      </c>
      <c r="E606" s="40" t="s">
        <v>5</v>
      </c>
    </row>
    <row r="607" spans="1:5" ht="12.75">
      <c r="A607" t="s">
        <v>60</v>
      </c>
      <c r="E607" s="39" t="s">
        <v>1871</v>
      </c>
    </row>
    <row r="608" spans="1:13" ht="12.75">
      <c r="A608" t="s">
        <v>49</v>
      </c>
      <c r="C608" s="31" t="s">
        <v>122</v>
      </c>
      <c r="E608" s="33" t="s">
        <v>1611</v>
      </c>
      <c r="J608" s="32">
        <f>0</f>
      </c>
      <c s="32">
        <f>0</f>
      </c>
      <c s="32">
        <f>0+L609+L613</f>
      </c>
      <c s="32">
        <f>0+M609+M613</f>
      </c>
    </row>
    <row r="609" spans="1:16" ht="12.75">
      <c r="A609" t="s">
        <v>52</v>
      </c>
      <c s="34" t="s">
        <v>27</v>
      </c>
      <c s="34" t="s">
        <v>2259</v>
      </c>
      <c s="35" t="s">
        <v>5</v>
      </c>
      <c s="6" t="s">
        <v>2260</v>
      </c>
      <c s="36" t="s">
        <v>85</v>
      </c>
      <c s="37">
        <v>1</v>
      </c>
      <c s="36">
        <v>0</v>
      </c>
      <c s="36">
        <f>ROUND(G609*H609,6)</f>
      </c>
      <c r="L609" s="38">
        <v>0</v>
      </c>
      <c s="32">
        <f>ROUND(ROUND(L609,2)*ROUND(G609,3),2)</f>
      </c>
      <c s="36" t="s">
        <v>2261</v>
      </c>
      <c>
        <f>(M609*21)/100</f>
      </c>
      <c t="s">
        <v>27</v>
      </c>
    </row>
    <row r="610" spans="1:5" ht="12.75">
      <c r="A610" s="35" t="s">
        <v>58</v>
      </c>
      <c r="E610" s="39" t="s">
        <v>5</v>
      </c>
    </row>
    <row r="611" spans="1:5" ht="12.75">
      <c r="A611" s="35" t="s">
        <v>59</v>
      </c>
      <c r="E611" s="40" t="s">
        <v>5</v>
      </c>
    </row>
    <row r="612" spans="1:5" ht="63.75">
      <c r="A612" t="s">
        <v>60</v>
      </c>
      <c r="E612" s="39" t="s">
        <v>2262</v>
      </c>
    </row>
    <row r="613" spans="1:16" ht="25.5">
      <c r="A613" t="s">
        <v>52</v>
      </c>
      <c s="34" t="s">
        <v>26</v>
      </c>
      <c s="34" t="s">
        <v>2263</v>
      </c>
      <c s="35" t="s">
        <v>5</v>
      </c>
      <c s="6" t="s">
        <v>2264</v>
      </c>
      <c s="36" t="s">
        <v>85</v>
      </c>
      <c s="37">
        <v>1</v>
      </c>
      <c s="36">
        <v>0</v>
      </c>
      <c s="36">
        <f>ROUND(G613*H613,6)</f>
      </c>
      <c r="L613" s="38">
        <v>0</v>
      </c>
      <c s="32">
        <f>ROUND(ROUND(L613,2)*ROUND(G613,3),2)</f>
      </c>
      <c s="36" t="s">
        <v>2261</v>
      </c>
      <c>
        <f>(M613*21)/100</f>
      </c>
      <c t="s">
        <v>27</v>
      </c>
    </row>
    <row r="614" spans="1:5" ht="12.75">
      <c r="A614" s="35" t="s">
        <v>58</v>
      </c>
      <c r="E614" s="39" t="s">
        <v>2265</v>
      </c>
    </row>
    <row r="615" spans="1:5" ht="12.75">
      <c r="A615" s="35" t="s">
        <v>59</v>
      </c>
      <c r="E615" s="40" t="s">
        <v>5</v>
      </c>
    </row>
    <row r="616" spans="1:5" ht="38.25">
      <c r="A616" t="s">
        <v>60</v>
      </c>
      <c r="E616" s="39" t="s">
        <v>2266</v>
      </c>
    </row>
    <row r="617" spans="1:13" ht="12.75">
      <c r="A617" t="s">
        <v>49</v>
      </c>
      <c r="C617" s="31" t="s">
        <v>367</v>
      </c>
      <c r="E617" s="33" t="s">
        <v>592</v>
      </c>
      <c r="J617" s="32">
        <f>0</f>
      </c>
      <c s="32">
        <f>0</f>
      </c>
      <c s="32">
        <f>0+L618+L622+L626+L630</f>
      </c>
      <c s="32">
        <f>0+M618+M622+M626+M630</f>
      </c>
    </row>
    <row r="618" spans="1:16" ht="38.25">
      <c r="A618" t="s">
        <v>52</v>
      </c>
      <c s="34" t="s">
        <v>70</v>
      </c>
      <c s="34" t="s">
        <v>1509</v>
      </c>
      <c s="35" t="s">
        <v>1510</v>
      </c>
      <c s="6" t="s">
        <v>1511</v>
      </c>
      <c s="36" t="s">
        <v>373</v>
      </c>
      <c s="37">
        <v>6</v>
      </c>
      <c s="36">
        <v>0</v>
      </c>
      <c s="36">
        <f>ROUND(G618*H618,6)</f>
      </c>
      <c r="L618" s="38">
        <v>0</v>
      </c>
      <c s="32">
        <f>ROUND(ROUND(L618,2)*ROUND(G618,3),2)</f>
      </c>
      <c s="36" t="s">
        <v>350</v>
      </c>
      <c>
        <f>(M618*21)/100</f>
      </c>
      <c t="s">
        <v>27</v>
      </c>
    </row>
    <row r="619" spans="1:5" ht="12.75">
      <c r="A619" s="35" t="s">
        <v>58</v>
      </c>
      <c r="E619" s="39" t="s">
        <v>374</v>
      </c>
    </row>
    <row r="620" spans="1:5" ht="12.75">
      <c r="A620" s="35" t="s">
        <v>59</v>
      </c>
      <c r="E620" s="40" t="s">
        <v>5</v>
      </c>
    </row>
    <row r="621" spans="1:5" ht="165.75">
      <c r="A621" t="s">
        <v>60</v>
      </c>
      <c r="E621" s="39" t="s">
        <v>375</v>
      </c>
    </row>
    <row r="622" spans="1:16" ht="25.5">
      <c r="A622" t="s">
        <v>52</v>
      </c>
      <c s="34" t="s">
        <v>110</v>
      </c>
      <c s="34" t="s">
        <v>1857</v>
      </c>
      <c s="35" t="s">
        <v>1858</v>
      </c>
      <c s="6" t="s">
        <v>1859</v>
      </c>
      <c s="36" t="s">
        <v>373</v>
      </c>
      <c s="37">
        <v>0.4</v>
      </c>
      <c s="36">
        <v>0</v>
      </c>
      <c s="36">
        <f>ROUND(G622*H622,6)</f>
      </c>
      <c r="L622" s="38">
        <v>0</v>
      </c>
      <c s="32">
        <f>ROUND(ROUND(L622,2)*ROUND(G622,3),2)</f>
      </c>
      <c s="36" t="s">
        <v>350</v>
      </c>
      <c>
        <f>(M622*21)/100</f>
      </c>
      <c t="s">
        <v>27</v>
      </c>
    </row>
    <row r="623" spans="1:5" ht="12.75">
      <c r="A623" s="35" t="s">
        <v>58</v>
      </c>
      <c r="E623" s="39" t="s">
        <v>374</v>
      </c>
    </row>
    <row r="624" spans="1:5" ht="12.75">
      <c r="A624" s="35" t="s">
        <v>59</v>
      </c>
      <c r="E624" s="40" t="s">
        <v>5</v>
      </c>
    </row>
    <row r="625" spans="1:5" ht="165.75">
      <c r="A625" t="s">
        <v>60</v>
      </c>
      <c r="E625" s="39" t="s">
        <v>375</v>
      </c>
    </row>
    <row r="626" spans="1:16" ht="38.25">
      <c r="A626" t="s">
        <v>52</v>
      </c>
      <c s="34" t="s">
        <v>115</v>
      </c>
      <c s="34" t="s">
        <v>377</v>
      </c>
      <c s="35" t="s">
        <v>378</v>
      </c>
      <c s="6" t="s">
        <v>379</v>
      </c>
      <c s="36" t="s">
        <v>373</v>
      </c>
      <c s="37">
        <v>0.2</v>
      </c>
      <c s="36">
        <v>0</v>
      </c>
      <c s="36">
        <f>ROUND(G626*H626,6)</f>
      </c>
      <c r="L626" s="38">
        <v>0</v>
      </c>
      <c s="32">
        <f>ROUND(ROUND(L626,2)*ROUND(G626,3),2)</f>
      </c>
      <c s="36" t="s">
        <v>350</v>
      </c>
      <c>
        <f>(M626*21)/100</f>
      </c>
      <c t="s">
        <v>27</v>
      </c>
    </row>
    <row r="627" spans="1:5" ht="12.75">
      <c r="A627" s="35" t="s">
        <v>58</v>
      </c>
      <c r="E627" s="39" t="s">
        <v>374</v>
      </c>
    </row>
    <row r="628" spans="1:5" ht="12.75">
      <c r="A628" s="35" t="s">
        <v>59</v>
      </c>
      <c r="E628" s="40" t="s">
        <v>5</v>
      </c>
    </row>
    <row r="629" spans="1:5" ht="165.75">
      <c r="A629" t="s">
        <v>60</v>
      </c>
      <c r="E629" s="39" t="s">
        <v>375</v>
      </c>
    </row>
    <row r="630" spans="1:16" ht="25.5">
      <c r="A630" t="s">
        <v>52</v>
      </c>
      <c s="34" t="s">
        <v>75</v>
      </c>
      <c s="34" t="s">
        <v>1541</v>
      </c>
      <c s="35" t="s">
        <v>1542</v>
      </c>
      <c s="6" t="s">
        <v>1543</v>
      </c>
      <c s="36" t="s">
        <v>373</v>
      </c>
      <c s="37">
        <v>0.1</v>
      </c>
      <c s="36">
        <v>0</v>
      </c>
      <c s="36">
        <f>ROUND(G630*H630,6)</f>
      </c>
      <c r="L630" s="38">
        <v>0</v>
      </c>
      <c s="32">
        <f>ROUND(ROUND(L630,2)*ROUND(G630,3),2)</f>
      </c>
      <c s="36" t="s">
        <v>350</v>
      </c>
      <c>
        <f>(M630*21)/100</f>
      </c>
      <c t="s">
        <v>27</v>
      </c>
    </row>
    <row r="631" spans="1:5" ht="25.5">
      <c r="A631" s="35" t="s">
        <v>58</v>
      </c>
      <c r="E631" s="39" t="s">
        <v>388</v>
      </c>
    </row>
    <row r="632" spans="1:5" ht="12.75">
      <c r="A632" s="35" t="s">
        <v>59</v>
      </c>
      <c r="E632" s="40" t="s">
        <v>5</v>
      </c>
    </row>
    <row r="633" spans="1:5" ht="165.75">
      <c r="A633" t="s">
        <v>60</v>
      </c>
      <c r="E633" s="39" t="s">
        <v>375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