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mlar" reservationPassword="0"/>
  <workbookPr/>
  <bookViews>
    <workbookView xWindow="240" yWindow="120" windowWidth="14940" windowHeight="9225" activeTab="0"/>
  </bookViews>
  <sheets>
    <sheet name="Rekapitulace" sheetId="1" r:id="rId1"/>
    <sheet name="PS 01-14-01" sheetId="2" r:id="rId2"/>
    <sheet name="PS 01-14-02" sheetId="3" r:id="rId3"/>
    <sheet name="E.1.8.1" sheetId="4" r:id="rId4"/>
    <sheet name="E.1.8.2" sheetId="5" r:id="rId5"/>
    <sheet name="E.1.8.3" sheetId="6" r:id="rId6"/>
    <sheet name="E.2. 1" sheetId="7" r:id="rId7"/>
    <sheet name="E.2. 5" sheetId="8" r:id="rId8"/>
    <sheet name="E.2. 6" sheetId="9" r:id="rId9"/>
    <sheet name="E.2. 7" sheetId="10" r:id="rId10"/>
    <sheet name="E.2. 8" sheetId="11" r:id="rId11"/>
    <sheet name="E.2. 9" sheetId="12" r:id="rId12"/>
    <sheet name="E.2.10" sheetId="13" r:id="rId13"/>
    <sheet name="E.2.12" sheetId="14" r:id="rId14"/>
    <sheet name="E.2.13" sheetId="15" r:id="rId15"/>
    <sheet name="E.2.14" sheetId="16" r:id="rId16"/>
    <sheet name="E.2.14.1" sheetId="17" r:id="rId17"/>
    <sheet name="ON" sheetId="18" r:id="rId18"/>
    <sheet name="SO 90-90" sheetId="19" r:id="rId19"/>
    <sheet name="SO 98-98.1" sheetId="20" r:id="rId20"/>
  </sheets>
  <definedNames/>
  <calcPr/>
  <webPublishing/>
</workbook>
</file>

<file path=xl/sharedStrings.xml><?xml version="1.0" encoding="utf-8"?>
<sst xmlns="http://schemas.openxmlformats.org/spreadsheetml/2006/main" count="15693" uniqueCount="2886">
  <si>
    <t>Aspe</t>
  </si>
  <si>
    <t>Rekapitulace ceny</t>
  </si>
  <si>
    <t>361253</t>
  </si>
  <si>
    <t>Rekonstrukce výpravní budovy v žst. Sokolnice Telnice</t>
  </si>
  <si>
    <t>var. 1</t>
  </si>
  <si>
    <t/>
  </si>
  <si>
    <t>Celková cena bez DPH:</t>
  </si>
  <si>
    <t>Celková cena s DPH:</t>
  </si>
  <si>
    <t>Objekt</t>
  </si>
  <si>
    <t>Popis</t>
  </si>
  <si>
    <t>Cena bez DPH</t>
  </si>
  <si>
    <t>DPH</t>
  </si>
  <si>
    <t>Cena s DPH</t>
  </si>
  <si>
    <t>Počet neoceněných položek</t>
  </si>
  <si>
    <t>D.1</t>
  </si>
  <si>
    <t>Technologická část</t>
  </si>
  <si>
    <t xml:space="preserve">  PS 01-14-01</t>
  </si>
  <si>
    <t>Sdělovací zařízení</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</si>
  <si>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</si>
  <si>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</si>
  <si>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</si>
  <si>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</si>
  <si>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</si>
  <si>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</si>
  <si>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</si>
  <si>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</si>
  <si>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</si>
  <si>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</si>
  <si>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</si>
  <si>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</si>
  <si>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</si>
  <si>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</si>
  <si>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</si>
  <si>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</si>
  <si>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</si>
  <si>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</si>
  <si>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</si>
  <si>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</si>
  <si>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</si>
  <si>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</si>
  <si>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</si>
  <si>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</si>
  <si>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</si>
  <si>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</si>
  <si>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</si>
  <si>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</si>
  <si>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01-14-01</t>
  </si>
  <si>
    <t>SD</t>
  </si>
  <si>
    <t>7</t>
  </si>
  <si>
    <t>Přidružená stavební výroba</t>
  </si>
  <si>
    <t>P</t>
  </si>
  <si>
    <t>39</t>
  </si>
  <si>
    <t>703213</t>
  </si>
  <si>
    <t>KABELOVÝ ŽLAB NOSNÝ/DRÁTĚNÝ ŽÁROVĚ ZINKOVANÝ VČETNĚ UPEVNĚNÍ A PŘÍSLUŠENSTVÍ SVĚTLÉ ŠÍŘKY PŘES 250 DO 400 MM</t>
  </si>
  <si>
    <t>M</t>
  </si>
  <si>
    <t>OTSKP 2021</t>
  </si>
  <si>
    <t>PP</t>
  </si>
  <si>
    <t>VV</t>
  </si>
  <si>
    <t>TS</t>
  </si>
  <si>
    <t>40</t>
  </si>
  <si>
    <t>703214</t>
  </si>
  <si>
    <t>KABELOVÝ ŽLAB NOSNÝ/DRÁTĚNÝ ŽÁROVĚ ZINKOVANÝ VČETNĚ UPEVNĚNÍ A PŘÍSLUŠENSTVÍ SVĚTLÉ ŠÍŘKY PŘES 400 DO 600 MM</t>
  </si>
  <si>
    <t>41</t>
  </si>
  <si>
    <t>703451</t>
  </si>
  <si>
    <t>ELEKTROINSTALAČNÍ TRUBKA S FUN NÍ ODOLNOSTÍ PŘI POŽÁRU VČETNĚ UPEVNĚNÍ A PŘÍSLUŠENSTVÍ DN PRŮMĚRU DO 25 MM</t>
  </si>
  <si>
    <t>42</t>
  </si>
  <si>
    <t>703752</t>
  </si>
  <si>
    <t>PROTIPOŽÁRNÍ UCPÁVKA STĚNOU/STROPEM, TL DO 50CM, DO EI 90 MIN.</t>
  </si>
  <si>
    <t>M2</t>
  </si>
  <si>
    <t>43</t>
  </si>
  <si>
    <t>741111</t>
  </si>
  <si>
    <t>KRABICE (ROZVODKA) INSTALAČNÍ PŘÍSTROJOVÁ PRÁZDNÁ</t>
  </si>
  <si>
    <t>KUS</t>
  </si>
  <si>
    <t>44</t>
  </si>
  <si>
    <t>741112</t>
  </si>
  <si>
    <t>KRABICE (ROZVODKA) INSTALAČNÍ PŘÍSTROJOVÁ SE SVORKOVNICÍ DO 4 MM2</t>
  </si>
  <si>
    <t>45</t>
  </si>
  <si>
    <t>741161</t>
  </si>
  <si>
    <t>KRABICE (ROZVODKA) INSTALAČNÍ DO ZATEPLENÍ PRÁZDNÁ</t>
  </si>
  <si>
    <t>46</t>
  </si>
  <si>
    <t>741162</t>
  </si>
  <si>
    <t>KRABICE (ROZVODKA) INSTALAČNÍ DO ZATEPLENÍ SE SVORKOVNICÍ DO 4 MM2</t>
  </si>
  <si>
    <t>47</t>
  </si>
  <si>
    <t>742G31</t>
  </si>
  <si>
    <t>KABEL NN DVOU- A TŘÍŽÍLOVÝ CU S PLASTOVOU IZOLACÍ STÍNĚNÝ DO 2,5 MM2</t>
  </si>
  <si>
    <t>48</t>
  </si>
  <si>
    <t>742L11</t>
  </si>
  <si>
    <t>UKONČENÍ DVOU AŽ PĚTIŽÍLOVÉHO KABELU V ROZVADĚČI NEBO NA PŘÍSTROJI DO 2,5 MM2</t>
  </si>
  <si>
    <t>49</t>
  </si>
  <si>
    <t>75I911</t>
  </si>
  <si>
    <t>OPTOTRUBKA HDPE PRŮMĚRU DO 40 MM</t>
  </si>
  <si>
    <t>50</t>
  </si>
  <si>
    <t>75I91X</t>
  </si>
  <si>
    <t>OPTOTRUBKA HDPE - MONTÁŽ</t>
  </si>
  <si>
    <t>51</t>
  </si>
  <si>
    <t>75I951</t>
  </si>
  <si>
    <t>OPTOTRUBKA HDPE DĚLENÁ PRŮMĚRU DO 40 MM</t>
  </si>
  <si>
    <t>52</t>
  </si>
  <si>
    <t>75I95X</t>
  </si>
  <si>
    <t>OPTOTRUBKA HDPE DĚLENÁ - MONTÁŽ</t>
  </si>
  <si>
    <t>53</t>
  </si>
  <si>
    <t>75IH11</t>
  </si>
  <si>
    <t>UKONČENÍ KABELU CELOPLASTOVÉHO BEZ PANCÍŘE DO 40 ŽIL</t>
  </si>
  <si>
    <t>54</t>
  </si>
  <si>
    <t>75J212</t>
  </si>
  <si>
    <t>KABEL SDĚLOVACÍ PRO VNITŘNÍ POUŽITÍ DO 10 PÁRŮ PRŮMĚRU 0,5 MM</t>
  </si>
  <si>
    <t>KMPÁR</t>
  </si>
  <si>
    <t>55</t>
  </si>
  <si>
    <t>75J321</t>
  </si>
  <si>
    <t>KABEL SDĚLOVACÍ PRO STRUKTUROVANOU KABELÁŽ FTP/STP</t>
  </si>
  <si>
    <t>56</t>
  </si>
  <si>
    <t>75J32X</t>
  </si>
  <si>
    <t>KABEL SDĚLOVACÍ PRO STRUKTUROVANOU KABELÁŽ FTP/STP - MONTÁŽ</t>
  </si>
  <si>
    <t>57</t>
  </si>
  <si>
    <t>75JA21</t>
  </si>
  <si>
    <t>ZÁSUVKA DATOVÁ RJ45 POD OMÍTKU</t>
  </si>
  <si>
    <t>58</t>
  </si>
  <si>
    <t>75JA22</t>
  </si>
  <si>
    <t>ZÁSUVKA DATOVÁ RJ45 NA OMÍTKU</t>
  </si>
  <si>
    <t>59</t>
  </si>
  <si>
    <t>75JA2X</t>
  </si>
  <si>
    <t>ZÁSUVKA DATOVÁ RJ45 - MONTÁŽ</t>
  </si>
  <si>
    <t>60</t>
  </si>
  <si>
    <t>75JA51</t>
  </si>
  <si>
    <t>ROZVADĚČ STRUKT. KABELÁŽE, ORGANIZAR-DODÁVKA</t>
  </si>
  <si>
    <t>61</t>
  </si>
  <si>
    <t>75JA53</t>
  </si>
  <si>
    <t>ROZVADĚČ STRUKT. KABELÁŽE, PATCHPANEL, 24 ZÁSUVEK, DODÁVKA</t>
  </si>
  <si>
    <t>62</t>
  </si>
  <si>
    <t>75JA55</t>
  </si>
  <si>
    <t>ROZVADĚČ STRUKT. KABELÁŽE, PATCHPANEL, ZÁSUVKA RJ45, DODÁVKA, MONTÁŽ, UKONČ. KABELU</t>
  </si>
  <si>
    <t>63</t>
  </si>
  <si>
    <t>75JA5X</t>
  </si>
  <si>
    <t>ROZVADĚČ STRUKT. KABELÁŽE, MONTÁŽ ORGANIZARU, PATCHPANELU</t>
  </si>
  <si>
    <t>64</t>
  </si>
  <si>
    <t>75JB13</t>
  </si>
  <si>
    <t>DATOVÝ ROZVADĚČ 19" 600X600 DO 47 U</t>
  </si>
  <si>
    <t>65</t>
  </si>
  <si>
    <t>75JB1X</t>
  </si>
  <si>
    <t>DATOVÝ ROZVADĚČ 19" 600X600 - MONTÁŽ</t>
  </si>
  <si>
    <t>66</t>
  </si>
  <si>
    <t>75JB43</t>
  </si>
  <si>
    <t>DATOVÝ ROZVADĚČ 19" 800X800 DO 47 U</t>
  </si>
  <si>
    <t>67</t>
  </si>
  <si>
    <t>75JB4X</t>
  </si>
  <si>
    <t>DATOVÝ ROZVADĚČ 19" 800X800 - MONTÁŽ</t>
  </si>
  <si>
    <t>68</t>
  </si>
  <si>
    <t>75L21X</t>
  </si>
  <si>
    <t>HLAVNÍ HODINY - MONTÁŽ</t>
  </si>
  <si>
    <t>69</t>
  </si>
  <si>
    <t>75L21Y</t>
  </si>
  <si>
    <t>HLAVNÍ HODINY - DEMONTÁŽ</t>
  </si>
  <si>
    <t>70</t>
  </si>
  <si>
    <t>75L226</t>
  </si>
  <si>
    <t>PŘÍSLUŠENSTVÍ HLAVNÍCH HODIN - MONTÁŽ</t>
  </si>
  <si>
    <t>71</t>
  </si>
  <si>
    <t>75L227</t>
  </si>
  <si>
    <t>PŘÍSLUŠENSTVÍ HLAVNÍCH HODIN - DEMONTÁŽ</t>
  </si>
  <si>
    <t>72</t>
  </si>
  <si>
    <t>75L235</t>
  </si>
  <si>
    <t>HODINY PODRUŽNÉ NEBO AUTONOMNÍ VNITŘNÍ DIGITÁLNÍ JEDNOSTRANNÉ</t>
  </si>
  <si>
    <t>73</t>
  </si>
  <si>
    <t>75L23X</t>
  </si>
  <si>
    <t>HODINY PODRUŽNÉ NEBO AUTONOMNÍ VNITŘNÍ - MONTÁŽ</t>
  </si>
  <si>
    <t>74</t>
  </si>
  <si>
    <t>75L243</t>
  </si>
  <si>
    <t>HODINY PODRUŽNÉ NEBO AUTONOMNÍ VENKOVNÍ RUČIČKOVÉ OBOUSTRANNÉ DO 50 CM</t>
  </si>
  <si>
    <t>75</t>
  </si>
  <si>
    <t>75L24X</t>
  </si>
  <si>
    <t>HODINY PODRUŽNÉ NEBO AUTONOMNÍ VENKOVNÍ - MONTÁŽ</t>
  </si>
  <si>
    <t>76</t>
  </si>
  <si>
    <t>75L253</t>
  </si>
  <si>
    <t>ZÁVĚS PRO PODRUŽNÉ HODINY RUČIČKOVÉ OBOUSTRANNÉ DO 50 CM</t>
  </si>
  <si>
    <t>77</t>
  </si>
  <si>
    <t>75L255</t>
  </si>
  <si>
    <t>ZÁVĚS PRO PODRUŽNÉ HODINY DIGITÁLNÍ JEDNOSTRANNÉ</t>
  </si>
  <si>
    <t>78</t>
  </si>
  <si>
    <t>75L25X</t>
  </si>
  <si>
    <t>ZÁVĚS PRO PODRUŽNÉ HODINY - MONTÁŽ</t>
  </si>
  <si>
    <t>79</t>
  </si>
  <si>
    <t>75L261</t>
  </si>
  <si>
    <t>OSVĚTLENÍ HODIN</t>
  </si>
  <si>
    <t>80</t>
  </si>
  <si>
    <t>75L267</t>
  </si>
  <si>
    <t>HODINOVÉ PŘÍSLUŠENSTVÍ - MONTÁŽ</t>
  </si>
  <si>
    <t>81</t>
  </si>
  <si>
    <t>75L271</t>
  </si>
  <si>
    <t>PŘEZKOUŠENÍ, UVEDENÍ FUNKCÍ A NASTAVENÍ HODIN NA PŘESNÝ ČAS</t>
  </si>
  <si>
    <t>komplet</t>
  </si>
  <si>
    <t>82</t>
  </si>
  <si>
    <t>75L281</t>
  </si>
  <si>
    <t>DEMONTÁŽ HODINOVÉHO ZAŘÍZENÍ DO 25 PRVKŮ</t>
  </si>
  <si>
    <t>83</t>
  </si>
  <si>
    <t>R741141</t>
  </si>
  <si>
    <t>KRABICE (ROZVODKA) INSTALAČNÍ VELKOKPACITNÍ PRÁZDNÁ</t>
  </si>
  <si>
    <t>84</t>
  </si>
  <si>
    <t>R75L3A1</t>
  </si>
  <si>
    <t>Orientační hlasový majáček, Demontáž a montáž</t>
  </si>
  <si>
    <t>OST</t>
  </si>
  <si>
    <t>Ostatní</t>
  </si>
  <si>
    <t>38</t>
  </si>
  <si>
    <t>HODINY.R</t>
  </si>
  <si>
    <t>Hodiny atypické historické ve věži - dodávka+montáž vč. napojení na JČ dle přílohy ZTP</t>
  </si>
  <si>
    <t>KPL</t>
  </si>
  <si>
    <t>R-položka</t>
  </si>
  <si>
    <t>1=1.000 [A] 
Mezisoučet: A=1.000 [B]</t>
  </si>
  <si>
    <t xml:space="preserve">  PS 01-14-02</t>
  </si>
  <si>
    <t>Rozhlasové</t>
  </si>
  <si>
    <t>PS 01-14-02</t>
  </si>
  <si>
    <t>1</t>
  </si>
  <si>
    <t>742G11</t>
  </si>
  <si>
    <t>KABEL NN DVOU- A TŘÍŽÍLOVÝ CU S PLASTOVOU IZOLACÍ DO 2,5 MM2</t>
  </si>
  <si>
    <t>4</t>
  </si>
  <si>
    <t>75IF21</t>
  </si>
  <si>
    <t>ROZPOJOVACÍ SVORKOVNICE 2/10, 2/8</t>
  </si>
  <si>
    <t>5</t>
  </si>
  <si>
    <t>75IF2X</t>
  </si>
  <si>
    <t>ROZPOJOVACÍ SVORKOVNICE 2/10, 2/8 - MONTÁŽ</t>
  </si>
  <si>
    <t>75IF31</t>
  </si>
  <si>
    <t>ZEMNÍCÍ SVORKOVNICE - DODÁVKA</t>
  </si>
  <si>
    <t>75IF3X</t>
  </si>
  <si>
    <t>ZEMNÍCÍ SVORKOVNICE - MONTÁŽ</t>
  </si>
  <si>
    <t>8</t>
  </si>
  <si>
    <t>75IF41</t>
  </si>
  <si>
    <t>MONTÁŽNÍ RÁM DO 10+1 - DODÁVKA</t>
  </si>
  <si>
    <t>9</t>
  </si>
  <si>
    <t>75IF4X</t>
  </si>
  <si>
    <t>MONTÁŽNÍ RÁM DO 10+1 - MONTÁŽ</t>
  </si>
  <si>
    <t>10</t>
  </si>
  <si>
    <t>75IF91</t>
  </si>
  <si>
    <t>KONSTRUKCE DO SKŘÍNĚ 19" PRO UPEVNĚNÍ ZAŘÍZENÍ - DODÁVKA</t>
  </si>
  <si>
    <t>11</t>
  </si>
  <si>
    <t>75IF9X</t>
  </si>
  <si>
    <t>KONSTRUKCE DO SKŘÍNĚ 19" PRO UPEVNĚNÍ ZAŘÍZENÍ - MONTÁŽ</t>
  </si>
  <si>
    <t>12</t>
  </si>
  <si>
    <t>75IFA1</t>
  </si>
  <si>
    <t>NOSNÍK BLESKOJISTEK - DODÁVKA</t>
  </si>
  <si>
    <t>13</t>
  </si>
  <si>
    <t>75IFAX</t>
  </si>
  <si>
    <t>NOSNÍK BLESKOJISTEK - MONTÁŽ</t>
  </si>
  <si>
    <t>14</t>
  </si>
  <si>
    <t>75IFB1</t>
  </si>
  <si>
    <t>BLESKOJISTKA - DODÁVKA</t>
  </si>
  <si>
    <t>15</t>
  </si>
  <si>
    <t>75IFBX</t>
  </si>
  <si>
    <t>BLESKOJISTKA - MONTÁŽ</t>
  </si>
  <si>
    <t>16</t>
  </si>
  <si>
    <t>17</t>
  </si>
  <si>
    <t>75IH71</t>
  </si>
  <si>
    <t>UKONČENÍ KABELU SMRŠŤOVACÍ KONCOVKA DO 40 MM</t>
  </si>
  <si>
    <t>18</t>
  </si>
  <si>
    <t>75IH7X</t>
  </si>
  <si>
    <t>UKONČENÍ KABELU SMRŠŤOVACÍ KONCOVKA - MONTÁŽ</t>
  </si>
  <si>
    <t>19</t>
  </si>
  <si>
    <t>75IH81</t>
  </si>
  <si>
    <t>UKONČENÍ KABELU OBJÍMKA KABELOVÁ - DODÁVKA</t>
  </si>
  <si>
    <t>20</t>
  </si>
  <si>
    <t>75IH8X</t>
  </si>
  <si>
    <t>UKONČENÍ KABELU OBJÍMKA KABELOVÁ - MONTÁŽ</t>
  </si>
  <si>
    <t>21</t>
  </si>
  <si>
    <t>75IH91</t>
  </si>
  <si>
    <t>UKONČENÍ KABELU ŠTÍTEK KABELOVÝ - DODÁVKA</t>
  </si>
  <si>
    <t>22</t>
  </si>
  <si>
    <t>75IH9X</t>
  </si>
  <si>
    <t>UKONČENÍ KABELU ŠTÍTEK KABELOVÝ - MONTÁŽ</t>
  </si>
  <si>
    <t>23</t>
  </si>
  <si>
    <t>75L11X</t>
  </si>
  <si>
    <t>ROZHLASOVÁ ÚSTŘEDNA - MONTÁŽ</t>
  </si>
  <si>
    <t>24</t>
  </si>
  <si>
    <t>75L11Y</t>
  </si>
  <si>
    <t>ROZHLASOVÁ ÚSTŘEDNA - DEMONTÁŽ</t>
  </si>
  <si>
    <t>25</t>
  </si>
  <si>
    <t>75L12X</t>
  </si>
  <si>
    <t>PŘÍSLUŠENSTVÍ ÚSTŘEDNY - MONTÁŽ</t>
  </si>
  <si>
    <t>26</t>
  </si>
  <si>
    <t>75L12Y</t>
  </si>
  <si>
    <t>PŘÍSLUŠENSTVÍ ÚSTŘEDNY - DEMONTÁŽ</t>
  </si>
  <si>
    <t>27</t>
  </si>
  <si>
    <t>75L161</t>
  </si>
  <si>
    <t>ROZHLASOVÉ PŘÍSLUŠENSTVÍ - KONZOLA PRO REPRODUKTOR</t>
  </si>
  <si>
    <t>28</t>
  </si>
  <si>
    <t>75L163</t>
  </si>
  <si>
    <t>ROZHLASOVÉ PŘÍSLUŠENSTVÍ - ROZVODNÁ KRABICE PRO ROZHLAS</t>
  </si>
  <si>
    <t>29</t>
  </si>
  <si>
    <t>75L166</t>
  </si>
  <si>
    <t>ROZHLASOVÉ PŘÍSLUŠENSTVÍ - GALVANICKÉ ODDĚLENÍ ROZHLASOVÝCH KABELOVÝCH ROZVODŮ</t>
  </si>
  <si>
    <t>30</t>
  </si>
  <si>
    <t>75L16X</t>
  </si>
  <si>
    <t>ROZHLASOVÉ PŘÍSLUŠENSTVÍ - MONTÁŽ</t>
  </si>
  <si>
    <t>31</t>
  </si>
  <si>
    <t>75L175</t>
  </si>
  <si>
    <t>REPRODUKTOR VENKOVNÍ TLAKOVÝ S NASTAVITELNÝM VÝKONEM</t>
  </si>
  <si>
    <t>32</t>
  </si>
  <si>
    <t>75L17X</t>
  </si>
  <si>
    <t>REPRODUKTOR VENKOVNÍ - MONTÁŽ</t>
  </si>
  <si>
    <t>33</t>
  </si>
  <si>
    <t>75L17Y</t>
  </si>
  <si>
    <t>REPRODUKTOR VENKOVNÍ - DEMONTÁŽ</t>
  </si>
  <si>
    <t>34</t>
  </si>
  <si>
    <t>75L183</t>
  </si>
  <si>
    <t>REPRODUKTOR VNITŘNÍ SKŘÍŇKOVÝ S REGULÁTOREM HLASITOSTI</t>
  </si>
  <si>
    <t>35</t>
  </si>
  <si>
    <t>75L18X</t>
  </si>
  <si>
    <t>REPRODUKTOR VNITŘNÍ - MONTÁŽ</t>
  </si>
  <si>
    <t>36</t>
  </si>
  <si>
    <t>75L18Y</t>
  </si>
  <si>
    <t>REPRODUKTOR VNITŘNÍ - DEMONTÁŽ</t>
  </si>
  <si>
    <t>37</t>
  </si>
  <si>
    <t>75L1A2</t>
  </si>
  <si>
    <t>MĚŘENÍ AKUSTICKÉHO HLUKU NA HRANICI OCHRANNÉHO PÁSMA V ZAST.</t>
  </si>
  <si>
    <t>75L1B2</t>
  </si>
  <si>
    <t>ZKOUŠENÍ, NASTAVENÍ A UVEDENÍ ROZHLASOVÉHO ZAŘÍZENÍ DO PROVOZU</t>
  </si>
  <si>
    <t>75L1C1</t>
  </si>
  <si>
    <t>DEMONTÁŽ ROZHLASOVÉHO ZAŘÍZENÍ VNITŘNÍ KABELOVÉ ROZVODY</t>
  </si>
  <si>
    <t>75L1C2</t>
  </si>
  <si>
    <t>DEMONTÁŽ ROZHLASOVÉHO ZAŘÍZENÍ VENKOVNÍ KABELOVÉ ROZVODY</t>
  </si>
  <si>
    <t>R742G11</t>
  </si>
  <si>
    <t>KABEL DATOVÝ DVOU- A TŘÍŽÍLOVÝ CU S PLASTOVOU IZOLACÍ DO 2,5 MM2</t>
  </si>
  <si>
    <t>R75I22X</t>
  </si>
  <si>
    <t>KABEL ZEMNÍ DVOUPLÁŠŤOVÝ TCEPKPFLEY 3P1,0 - MONTÁŽ</t>
  </si>
  <si>
    <t>E.1.8</t>
  </si>
  <si>
    <t>Pozemní komunikace</t>
  </si>
  <si>
    <t xml:space="preserve">  E.1.8.1</t>
  </si>
  <si>
    <t>E.1.8.1</t>
  </si>
  <si>
    <t>Zemní práce - přípravné a přidružené práce</t>
  </si>
  <si>
    <t>113202111</t>
  </si>
  <si>
    <t>Vytrhání obrub s vybouráním lože, s přemístěním hmot na skládku na vzdálenost do 3 m nebo s naložením na dopravní prostředek z krajníků nebo obrubníků stojatých</t>
  </si>
  <si>
    <t>CS ÚRS 2022 01</t>
  </si>
  <si>
    <t>v  případě kolize při zemních pracech - kalkulováno20=20.000 [A] 
Mezisoučet: A=20.000 [B]</t>
  </si>
  <si>
    <t>113106123</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</si>
  <si>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</si>
  <si>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ze zámkové dlažby</t>
  </si>
  <si>
    <t>okolo budovy129=129.000 [A] 
Mezisoučet: A=129.000 [B] 
nástupište pro prespádování810=810.000 [C] 
Mezisoučet: C=810.000 [D] 
odpočet přeskládání z kabelovodu-252=- 252.000 [E] 
Mezisoučet: E=- 252.000 [F] 
Celkem: A+C+E=687.000 [G]</t>
  </si>
  <si>
    <t>119002121</t>
  </si>
  <si>
    <t>Pomocné konstrukce při zabezpečení výkopu vodorovné pochozí přechodová lávka délky do 2 m včetně zábradlí zřízení</t>
  </si>
  <si>
    <t>v místech průchodu cestujících k vlakům2=2.000 [A] 
Mezisoučet: A=2.000 [B]</t>
  </si>
  <si>
    <t>119002122</t>
  </si>
  <si>
    <t>Pomocné konstrukce při zabezpečení výkopu vodorovné pochozí přechodová lávka délky do 2 m včetně zábradlí odstranění</t>
  </si>
  <si>
    <t>2=2.000 [A]</t>
  </si>
  <si>
    <t>119002411</t>
  </si>
  <si>
    <t>Pomocné konstrukce při zabezpečení výkopu vodorovné pojízdné z tlustého ocelového plechu šířky výkopu do 1 m zřízení</t>
  </si>
  <si>
    <t>pro případ potřeby pojíždění v místech výkopů3*2=6.000 [A] 
Mezisoučet: A=6.000 [B]</t>
  </si>
  <si>
    <t>119002412</t>
  </si>
  <si>
    <t>Pomocné konstrukce při zabezpečení výkopu vodorovné pojízdné z tlustého ocelového plechu šířky výkopu do 1 m odstranění</t>
  </si>
  <si>
    <t>3*2=6.000 [A] 
Mezisoučet: A=6.000 [B]</t>
  </si>
  <si>
    <t>119003141</t>
  </si>
  <si>
    <t>Pomocné konstrukce při zabezpečení výkopu svislé plastový plot zřízení</t>
  </si>
  <si>
    <t>okolo výkopu250=250.000 [A] 
Mezisoučet: A=250.000 [B]</t>
  </si>
  <si>
    <t>119003142</t>
  </si>
  <si>
    <t>Pomocné konstrukce při zabezpečení výkopu svislé plastový plot odstranění</t>
  </si>
  <si>
    <t>250=250.000 [A]</t>
  </si>
  <si>
    <t>Zemní práce - povrchové úpravy terénu</t>
  </si>
  <si>
    <t>181411141</t>
  </si>
  <si>
    <t>Založení trávníku na půdě předem připravené plochy do 1000 m2 výsevem včetně utažení parterového v rovině nebo na svahu do 1:5</t>
  </si>
  <si>
    <t>100=100.000 [A]</t>
  </si>
  <si>
    <t>00572420</t>
  </si>
  <si>
    <t>osivo směs travní parková okrasná</t>
  </si>
  <si>
    <t>KG</t>
  </si>
  <si>
    <t>100*0.02 Přepočtené koeficientem množství=2.000 [A]</t>
  </si>
  <si>
    <t>181951112</t>
  </si>
  <si>
    <t>Úprava pláně vyrovnáním výškových rozdílů strojně v hornině třídy těžitelnosti I, skupiny 1 až 3 se zhutněním</t>
  </si>
  <si>
    <t>100=100.000 [A] 
Mezisoučet: A=100.000 [B] 
okolo budovy129=129.000 [C] 
Mezisoučet: C=129.000 [D] 
nástupište pro prespádování810=810.000 [E] 
Mezisoučet: E=810.000 [F] 
odpočet přeskládání z kabelovodu-252=- 252.000 [G] 
Mezisoučet: G=- 252.000 [H] 
Celkem: A+C+E+G=787.000 [I]</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</si>
  <si>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t>
  </si>
  <si>
    <t>Podkladní vrstvy komunikací, letišť a ploch</t>
  </si>
  <si>
    <t>564831111</t>
  </si>
  <si>
    <t>Podklad ze štěrkodrti ŠD s rozprostřením a zhutněním plochy přes 100 m2, po zhutnění tl. 100 mm</t>
  </si>
  <si>
    <t>přespádování plochy nástupiště u budovy, zprůměrováno na tl.100 mm' 
810=810.000 [A] 
Mezisoučet: A=810.000 [B] 
129=129.000 [C] 
Mezisoučet: C=129.000 [D] 
Celkem: A+C=939.000 [E]</t>
  </si>
  <si>
    <t>564851111</t>
  </si>
  <si>
    <t>Podklad ze štěrkodrti ŠD s rozprostřením a zhutněním plochy přes 100 m2, po zhutnění tl. 150 mm</t>
  </si>
  <si>
    <t>dle PD: E.2.11 
Zpevněné plochy okolo objektu - podkladní vrstva (dl * š) 
185.0*1.5=277.500 [A] 
Celkem: A=277.500 [B]</t>
  </si>
  <si>
    <t>Kryty pozemních komunikací, letišť a ploch dlážděné</t>
  </si>
  <si>
    <t>596211110</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</si>
  <si>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</si>
  <si>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</si>
  <si>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7.5=7.500 [A] 
Mezisoučet: A=7.500 [B] 
prořez0.5=0.500 [C] 
Mezisoučet: C=0.500 [D] 
Celkem: A+C=8.000 [E]</t>
  </si>
  <si>
    <t>59245226</t>
  </si>
  <si>
    <t>dlažba tvar obdélník betonová pro nevidomé 200x100x80mm barevná</t>
  </si>
  <si>
    <t>7.5=7.500 [A] 
Mezisoučet: A=7.500 [B] 
prořez0.5=0.500 [C] 
Mezisoučet: C=0.500 [D] 
Celkem: A+C=8.000 [E] 
E * 1.03Koeficient množství=8.240 [F]</t>
  </si>
  <si>
    <t>596211113</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</si>
  <si>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300 m2</t>
  </si>
  <si>
    <t>zpětná montáž' 
okolo budovy129=129.000 [A] 
Mezisoučet: A=129.000 [B] 
nástupište pro prespádování810=810.000 [C] 
Mezisoučet: C=810.000 [D] 
odpočet přeskládání z kabelovodu-252=- 252.000 [E] 
Mezisoučet: E=- 252.000 [F] 
Celkem: A+C+E=687.000 [G]</t>
  </si>
  <si>
    <t>59245015</t>
  </si>
  <si>
    <t>dlažba zámková tvaru I 200x165x60mm přírodní</t>
  </si>
  <si>
    <t>nová dlažba - kalkulováno 20% přeskládaváne plochy138=138.000 [A] 
Mezisoučet: A=138.000 [B]</t>
  </si>
  <si>
    <t>91</t>
  </si>
  <si>
    <t>Doplňující konstrukce a práce pozemních komunikací, letišť a ploch</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</si>
  <si>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</si>
  <si>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</si>
  <si>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</si>
  <si>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59217017</t>
  </si>
  <si>
    <t>obrubník betonový chodníkový 1000x100x250mm</t>
  </si>
  <si>
    <t>21=21.000 [A] 
A * 1.02Koeficient množství=21.420 [B]</t>
  </si>
  <si>
    <t>997</t>
  </si>
  <si>
    <t>Přesun sutě</t>
  </si>
  <si>
    <t>997006512</t>
  </si>
  <si>
    <t>Vodorovná doprava suti na skládku s naložením na dopravní prostředek a složením přes 100 m do 1 km</t>
  </si>
  <si>
    <t>T</t>
  </si>
  <si>
    <t>4.1=4.100 [A] 
Mezisoučet: A=4.100 [B] 
35.7=35.700 [C] 
Mezisoučet: C=35.700 [D] 
Celkem: A+C=39.800 [E]</t>
  </si>
  <si>
    <t>997006519</t>
  </si>
  <si>
    <t>Vodorovná doprava suti na skládku Příplatek k ceně -6512 za každý další i započatý 1 km</t>
  </si>
  <si>
    <t>39.8*15=597.000 [A] 
Mezisoučet: A=597.000 [B]</t>
  </si>
  <si>
    <t>997221615</t>
  </si>
  <si>
    <t>Poplatek za uložení stavebního odpadu na skládce (skládkovné) z prostého betonu zatříděného do Katalogu odpadů pod kódem 17 01 01</t>
  </si>
  <si>
    <t>39.8=39.800 [A]</t>
  </si>
  <si>
    <t>998</t>
  </si>
  <si>
    <t>Přesun hmot</t>
  </si>
  <si>
    <t>998223011</t>
  </si>
  <si>
    <t>Přesun hmot pro pozemní komunikace s krytem dlážděným dopravní vzdálenost do 200 m jakékoliv délky objektu</t>
  </si>
  <si>
    <t xml:space="preserve">  E.1.8.2</t>
  </si>
  <si>
    <t>Kabelovod</t>
  </si>
  <si>
    <t>E.1.8.2</t>
  </si>
  <si>
    <t>Zemní práce</t>
  </si>
  <si>
    <t>13293A</t>
  </si>
  <si>
    <t>HLOUBENÍ RÝH ŠÍŘ DO 2M PAŽ I NEPAŽ TŘ. III - BEZ DOPRAVY</t>
  </si>
  <si>
    <t>M3</t>
  </si>
  <si>
    <t>hloubení rýh kabelovodu' 
120*1.3*1.4=218.400 [A] 
Mezisoučet: A=218.400 [B] 
21*1.3*0.9=24.570 [C] 
Mezisoučet: C=24.570 [D] 
Celkem: A+C=242.970 [E]</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</si>
  <si>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</si>
  <si>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13393A</t>
  </si>
  <si>
    <t>HLOUBENÍ ŠACHET ZAPAŽ I NEPAŽ TŘ. III - BEZ DOPRAVY</t>
  </si>
  <si>
    <t>hloubení kabelových šachet' 
9*2.1*1.5=28.350 [A] 
Mezisoučet: A=28.350 [B]</t>
  </si>
  <si>
    <t>17411</t>
  </si>
  <si>
    <t>ZÁSYP JAM A RÝH ZEMINOU SE ZHUTNĚNÍM</t>
  </si>
  <si>
    <t>zásyp kabelových rýh a šachet' 
1.3*0.4*(21+120)+2.4*9=94.920 [A] 
Mezisoučet: A=94.920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</si>
  <si>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</si>
  <si>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</si>
  <si>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</si>
  <si>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obsyp multikanálu štěrkem frakce 8/16' 
120*0.8+21*0.5=106.500 [A] 
Mezisoučet: A=106.500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</si>
  <si>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</si>
  <si>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Svislé a kompletní konstrukce</t>
  </si>
  <si>
    <t>38824A</t>
  </si>
  <si>
    <t>KABELOVOD Z MULTIKANÁLŮ DEVÍTIOTVOROVÝCH STANDARDNÍCH</t>
  </si>
  <si>
    <t>multikanál 9-otvorový vč.spojovacího materiálu' 
20*4+21*2=122.000 [A] 
Mezisoučet: A=122.000 [B]</t>
  </si>
  <si>
    <t>Položka zahrnuje veškerý materiál, výrobky a polotovary, včetně mimostaveništní a vnitrostaveništní dopravy (rovněž přesuny), včetně naložení a složení, případně s uložením.</t>
  </si>
  <si>
    <t>38824D</t>
  </si>
  <si>
    <t>KABELOVOD Z MULTIKANÁLŮ DEVÍTIOTVOROVÝCH - SPECIÁLNÍ PRVEK</t>
  </si>
  <si>
    <t>20=20.000 [A]</t>
  </si>
  <si>
    <t>Vodorovné konstrukce</t>
  </si>
  <si>
    <t>451312</t>
  </si>
  <si>
    <t>PODKLADNÍ A VÝPLŇOVÉ VRSTVY Z PROSTÉHO BETONU C12/15</t>
  </si>
  <si>
    <t>1.5*2*0.15*9=4.050 [A] 
Mezisoučet: A=4.050 [B] 
9*0.4=3.600 [C] 
Mezisoučet: C=3.600 [D] 
Celkem: A+C=7.650 [E]</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</si>
  <si>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</si>
  <si>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45152</t>
  </si>
  <si>
    <t>PODKLADNÍ A VÝPLŇOVÉ VRSTVY Z KAMENIVA DRCENÉHO</t>
  </si>
  <si>
    <t>1.5*2.1*0.1*9=2.835 [A] 
Mezisoučet: A=2.835 [B]</t>
  </si>
  <si>
    <t>položka zahrnuje dodávku předepsaného kameniva, mimostaveništní a vnitrostaveništní dopravu a jeho uložení  
není-li v zadávací dokumentaci uvedeno jinak, jedná se o nakupovaný materiál</t>
  </si>
  <si>
    <t>Komunikace pozemní</t>
  </si>
  <si>
    <t>587206</t>
  </si>
  <si>
    <t>PŘEDLÁŽDĚNÍ KRYTU Z BETONOVÝCH DLAŽDIC SE ZÁMKEM</t>
  </si>
  <si>
    <t>141*1.5+9*1.8*2.5=252.000 [A] 
Mezisoučet: A=252.000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</si>
  <si>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</si>
  <si>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741</t>
  </si>
  <si>
    <t>Elektroinstalace - silnoproud</t>
  </si>
  <si>
    <t>74A150.R</t>
  </si>
  <si>
    <t>ODVOZ ZEMINY Z VÝKOPU (NA LIKVIDACI ODPADŮ NEBO JINÉ URČENÉ MÍSTO)</t>
  </si>
  <si>
    <t>M3KM</t>
  </si>
  <si>
    <t>243-106.5-95=41.500 [A] 
Mezisoučet: A=41.500 [B]</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</si>
  <si>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</si>
  <si>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749</t>
  </si>
  <si>
    <t>Elektromontáže - ostatní práce a konstrukce</t>
  </si>
  <si>
    <t>0.4*0.4*10=1.600 [A] 
Mezisoučet: A=1.600 [B]</t>
  </si>
  <si>
    <t>Položka obsahuje: Dodávku a montáž protipožární ucpávky vč. příslušenství a pomocného materiálu, vyhotovéní a dodání atestu. Dále obsahuje cenu za pom. mechanismy včetně všech ostatních vedlejších nákladů.</t>
  </si>
  <si>
    <t>703763.R</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</si>
  <si>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</si>
  <si>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</si>
  <si>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709110</t>
  </si>
  <si>
    <t>PROVIZORNÍ ZAJIŠTĚNÍ KABELU VE VÝKOPU</t>
  </si>
  <si>
    <t>30=30.000 [A]</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</si>
  <si>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</si>
  <si>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Trubní vedení</t>
  </si>
  <si>
    <t>875272</t>
  </si>
  <si>
    <t>POTRUBÍ DREN Z TRUB PLAST (I FLEXIBIL) DN DO 100MM DĚROVANÝCH</t>
  </si>
  <si>
    <t>9*3=27.000 [A] 
Mezisoučet: A=27.000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</si>
  <si>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</si>
  <si>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8988G</t>
  </si>
  <si>
    <t>KABELOVÉ KOMORY Z PLASTICKÝCH HMOT, UŽITNÝ OBJEM DO 2,5M3</t>
  </si>
  <si>
    <t>9=9.000 [A]</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</si>
  <si>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</si>
  <si>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014102.R</t>
  </si>
  <si>
    <t>POPLATKY ZA SKLÁDKU</t>
  </si>
  <si>
    <t>(243-106.5-95)*1.8=74.700 [A] 
Mezisoučet: A=74.700 [B]</t>
  </si>
  <si>
    <t>zahrnuje veškeré poplatky provozovateli skládky související s uložením odpadu na skládce.</t>
  </si>
  <si>
    <t xml:space="preserve">  E.1.8.3</t>
  </si>
  <si>
    <t>Plocha pod kontejnery</t>
  </si>
  <si>
    <t>E.1.8.3</t>
  </si>
  <si>
    <t>122151101</t>
  </si>
  <si>
    <t>Odkopávky a prokopávky nezapažené strojně v hornině třídy těžitelnosti I skupiny 1 a 2 do 20 m3</t>
  </si>
  <si>
    <t>20*0.25=5.000 [A] 
Mezisoučet: A=5.000 [B]</t>
  </si>
  <si>
    <t>Zemní práce - přemístění výkopku</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</si>
  <si>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</si>
  <si>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</si>
  <si>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</si>
  <si>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5=5.000 [A]</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</si>
  <si>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</si>
  <si>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</si>
  <si>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5*5=25.000 [A]</t>
  </si>
  <si>
    <t>Zemní práce - konstrukce ze zemin</t>
  </si>
  <si>
    <t>171201221</t>
  </si>
  <si>
    <t>Poplatek za uložení stavebního odpadu na skládce (skládkovné) zeminy a kamení zatříděného do Katalogu odpadů pod kódem 17 05 04</t>
  </si>
  <si>
    <t>5*1.7=8.500 [A]</t>
  </si>
  <si>
    <t>171251201</t>
  </si>
  <si>
    <t>Uložení sypaniny na skládky nebo meziskládky bez hutnění s upravením uložené sypaniny do předepsaného tvaru</t>
  </si>
  <si>
    <t>596211210</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</si>
  <si>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do 50 m2</t>
  </si>
  <si>
    <t>20=20.000 [A] 
Mezisoučet: A=20.000 [B]</t>
  </si>
  <si>
    <t>59245213</t>
  </si>
  <si>
    <t>dlažba zámková tvaru I 196x161x80mm přírodní</t>
  </si>
  <si>
    <t>(14*2)=28.000 [A] 
Mezisoučet: A=28.000 [B]</t>
  </si>
  <si>
    <t>E.2</t>
  </si>
  <si>
    <t>Pozemní objekty</t>
  </si>
  <si>
    <t xml:space="preserve">  E.2. 1</t>
  </si>
  <si>
    <t>Stavební část</t>
  </si>
  <si>
    <t>E.2. 1</t>
  </si>
  <si>
    <t>113106023</t>
  </si>
  <si>
    <t>Rozebrání dlažeb a dílců při překopech inženýrských sítí s přemístěním hmot na skládku na vzdálenost do 3 m nebo s naložením na dopravní prostředek ručně komuni</t>
  </si>
  <si>
    <t>Rozebrání dlažeb a dílců při překopech inženýrských sítí s přemístěním hmot na skládku na vzdálenost do 3 m nebo s naložením na dopravní prostředek ručně komunikací pro pěší s ložem z kameniva nebo živice a s výplní spár ze zámkové dlažby</t>
  </si>
  <si>
    <t>odkop okolo objektu(185*0.8)=148.000 [A] 
Mezisoučet: A=148.000 [B]</t>
  </si>
  <si>
    <t>113107144</t>
  </si>
  <si>
    <t>Odstranění podkladů nebo krytů ručně s přemístěním hmot na skládku na vzdálenost do 3 m nebo s naložením na dopravní prostředek živičných, o tl. vrstvy přes 150</t>
  </si>
  <si>
    <t>Odstranění podkladů nebo krytů ručně s přemístěním hmot na skládku na vzdálenost do 3 m nebo s naložením na dopravní prostředek živičných, o tl. vrstvy přes 150 do 200 mm</t>
  </si>
  <si>
    <t>dle PD: E.2.11 
Odstranění zpevněné plochy okolo objektu (pl) 
185.0*1.5=277.500 [A] 
Celkem: A=277.500 [B]</t>
  </si>
  <si>
    <t>115101201</t>
  </si>
  <si>
    <t>Čerpání vody na dopravní výšku do 10 m s uvažovaným průměrným přítokem do 500 l/min</t>
  </si>
  <si>
    <t>HOD</t>
  </si>
  <si>
    <t>v jímkách v 1.PP při provádění prací(8*90)=720.000 [A] 
Mezisoučet: A=720.000 [B] 
 ve výkopu okolo budovy v případě výskytu podzemní vody(8*60)=480.000 [C] 
Mezisoučet: C=480.000 [D] 
Celkem: A+C=1 200.000 [E]</t>
  </si>
  <si>
    <t>115101301</t>
  </si>
  <si>
    <t>Pohotovost záložní čerpací soupravy pro dopravní výšku do 10 m s uvažovaným průměrným přítokem do 500 l/min</t>
  </si>
  <si>
    <t>DEN</t>
  </si>
  <si>
    <t>1*90=90.000 [A] 
Mezisoučet: A=90.000 [B] 
1*60=60.000 [C] 
Mezisoučet: C=60.000 [D] 
Celkem: A+C=150.000 [E]</t>
  </si>
  <si>
    <t>119001421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</si>
  <si>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</si>
  <si>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</si>
  <si>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1*3=3.000 [A]</t>
  </si>
  <si>
    <t>119001422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</si>
  <si>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</si>
  <si>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před vstupy při výkopu okolo objektu8=8.000 [A] 
Mezisoučet: A=8.000 [B]</t>
  </si>
  <si>
    <t>8=8.000 [A]</t>
  </si>
  <si>
    <t>okolo výkopu kolem celého objektu190=190.000 [A] 
Mezisoučet: A=190.000 [B]</t>
  </si>
  <si>
    <t>190=190.000 [A]</t>
  </si>
  <si>
    <t>Zemní práce - hloubené vykopávky</t>
  </si>
  <si>
    <t>132112122</t>
  </si>
  <si>
    <t>Hloubení zapažených rýh šířky do 800 mm ručně s urovnáním dna do předepsaného profilu a spádu v hornině třídy těžitelnosti I skupiny 1 a 2 nesoudržných</t>
  </si>
  <si>
    <t>kalkuováno 50% výkopů z prostorových a sitových důvodu' 
(0.8*1*185)*0.5=74.000 [A] 
Mezisoučet: A=74.000 [B] 
Celkem: A=74.000 [C]</t>
  </si>
  <si>
    <t>132154103</t>
  </si>
  <si>
    <t>Hloubení zapažených rýh šířky do 800 mm strojně s urovnáním dna do předepsaného profilu a spádu v hornině třídy těžitelnosti I skupiny 1 a 2 přes 50 do 100 m3</t>
  </si>
  <si>
    <t>139751101</t>
  </si>
  <si>
    <t>Vykopávka v uzavřených prostorech ručně v hornině třídy těžitelnosti I skupiny 1 až 3</t>
  </si>
  <si>
    <t>91.254=91.254 [A] 
Mezisoučet: A=91.254 [B]</t>
  </si>
  <si>
    <t>Zemní práce - zajištění výkopu, násypu a svahu</t>
  </si>
  <si>
    <t>151101201</t>
  </si>
  <si>
    <t>Zřízení pažení stěn výkopu bez rozepření nebo vzepření příložné, hloubky do 4 m</t>
  </si>
  <si>
    <t>výkop okolo objektu jednostranně u chodníku, nástupiště(185*1)=185.000 [A] 
Mezisoučet: A=185.000 [B]</t>
  </si>
  <si>
    <t>151101211</t>
  </si>
  <si>
    <t>Odstranění pažení stěn výkopu bez rozepření nebo vzepření s uložením pažin na vzdálenost do 3 m od okraje výkopu příložné, hloubky do 4 m</t>
  </si>
  <si>
    <t>185=185.000 [A]</t>
  </si>
  <si>
    <t>151101301</t>
  </si>
  <si>
    <t>Zřízení rozepření zapažených stěn výkopů s potřebným přepažováním při pažení příložném, hloubky do 4 m</t>
  </si>
  <si>
    <t>výkop okolo objektu jednostranně u chodníku, nástupiště(185*1*0.8)=148.000 [A] 
Mezisoučet: A=148.000 [B]</t>
  </si>
  <si>
    <t>151101311</t>
  </si>
  <si>
    <t>Odstranění rozepření stěn výkopů s uložením materiálu na vzdálenost do 3 m od okraje výkopu pažení příložného, hloubky do 4 m</t>
  </si>
  <si>
    <t>151101401</t>
  </si>
  <si>
    <t>Zřízení vzepření zapažených stěn výkopů s potřebným přepažováním při pažení příložném, hloubky do 4 m</t>
  </si>
  <si>
    <t>151101411</t>
  </si>
  <si>
    <t>Odstranění vzepření stěn výkopů s uložením materiálu na vzdálenost do 3 m od kraje výkopu při pažení příložném, hloubky do 4 m</t>
  </si>
  <si>
    <t>162211201</t>
  </si>
  <si>
    <t>Vodorovné přemístění výkopku nebo sypaniny nošením s vyprázdněním nádoby na hromady nebo do dopravního prostředku na vzdálenost do 10 m z horniny třídy těžiteln</t>
  </si>
  <si>
    <t>Vodorovné přemístění výkopku nebo sypaniny nošením s vyprázdněním nádoby na hromady nebo do dopravního prostředku na vzdálenost do 10 m z horniny třídy těžitelnosti I, skupiny 1 až 3</t>
  </si>
  <si>
    <t>91.254*0.5=45.627 [A] 
Mezisoučet: A=45.627 [B]</t>
  </si>
  <si>
    <t>162211311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</si>
  <si>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</si>
  <si>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 skupiny 1 až 3</t>
  </si>
  <si>
    <t>74*2=148.000 [A] 
Mezisoučet: A=148.000 [B] 
91.254=91.254 [C] 
Mezisoučet: C=91.254 [D] 
Celkem: A+C=239.254 [E]</t>
  </si>
  <si>
    <t>74*2*5=740.000 [A] 
Mezisoučet: A=740.000 [B] 
91.254*5=456.270 [C] 
Mezisoučet: C=456.270 [D] 
Celkem: A+C=1 196.270 [E]</t>
  </si>
  <si>
    <t>167151101</t>
  </si>
  <si>
    <t>Nakládání, skládání a překládání neulehlého výkopku nebo sypaniny strojně nakládání, množství do 100 m3, z horniny třídy těžitelnosti I, skupiny 1 až 3</t>
  </si>
  <si>
    <t>(74*2)*1.7=251.600 [A] 
Mezisoučet: A=251.600 [B] 
91.254*1.7=155.132 [C] 
Mezisoučet: C=155.132 [D] 
Celkem: A+C=406.732 [E]</t>
  </si>
  <si>
    <t>(74*2)=148.000 [A] 
Mezisoučet: A=148.000 [B] 
91.254=91.254 [C] 
Mezisoučet: C=91.254 [D] 
Celkem: A+C=239.254 [E]</t>
  </si>
  <si>
    <t>174101101</t>
  </si>
  <si>
    <t>Zásyp sypaninou z jakékoliv horniny strojně s uložením výkopku ve vrstvách se zhutněním jam, šachet, rýh nebo kolem objektů v těchto vykopávkách</t>
  </si>
  <si>
    <t>(0.8*1*185)=148.000 [A] 
Mezisoučet: A=148.000 [B]</t>
  </si>
  <si>
    <t>58344171</t>
  </si>
  <si>
    <t>štěrkodrť frakce 0/32</t>
  </si>
  <si>
    <t>148*1.9=281.200 [A] 
Mezisoučet: A=281.200 [B]</t>
  </si>
  <si>
    <t>Zakládání - úprava podloží a základové spáry, zlepšování vlastností hornin</t>
  </si>
  <si>
    <t>211971110</t>
  </si>
  <si>
    <t>Zřízení opláštění výplně z geotextilie odvodňovacích žeber nebo trativodů v rýze nebo zářezu se stěnami šikmými o sklonu do 1:2</t>
  </si>
  <si>
    <t>693111990</t>
  </si>
  <si>
    <t>geotextilie netkaná PES+PP 300 g/m2 do š 8,8 m</t>
  </si>
  <si>
    <t>185*1.2 Přepočtené koeficientem množství=222.000 [A] 
Celkem: A=222.000 [B]</t>
  </si>
  <si>
    <t>212752212</t>
  </si>
  <si>
    <t>Trativody z drenážních trubek se zřízením štěrkopískového lože pod trubky a s jejich obsypem v průměrném celkovém množství do 0,15 m3/m v otevřeném výkopu z tru</t>
  </si>
  <si>
    <t>Trativody z drenážních trubek se zřízením štěrkopískového lože pod trubky a s jejich obsypem v průměrném celkovém množství do 0,15 m3/m v otevřeném výkopu z trubek plastových flexibilních D přes 65 do 100 mm</t>
  </si>
  <si>
    <t>dle PD: E.2.11 
Trativod (dl) 
185.0=185.000 [A] 
Celkem: A=185.000 [B]</t>
  </si>
  <si>
    <t>Zdi pozemních staveb</t>
  </si>
  <si>
    <t>310239211</t>
  </si>
  <si>
    <t>Zazdívka otvorů ve zdivu nadzákladovém cihlami pálenými plochy přes 1 m2 do 4 m2 na maltu vápenocementovou</t>
  </si>
  <si>
    <t>G02(0.5*2.5*0.5)+(1.2*2.5*0.5)=2.125 [A] 
Mezisoučet: A=2.125 [B] 
A101(1.1*2.2*0.44)=1.065 [C] 
Mezisoučet: C=1.065 [D] 
1.17(1.3*2.2*0.6)=1.716 [E] 
Mezisoučet: E=1.716 [F] 
Celkem: A+C+E=4.906 [G]</t>
  </si>
  <si>
    <t>311272031</t>
  </si>
  <si>
    <t>Zdivo z pórobetonových tvárnic na tenké maltové lože, tl. zdiva 200 mm pevnost tvárnic přes P2 do P4, objemová hmotnost přes 450 do 600 kg/m3 hladkých</t>
  </si>
  <si>
    <t>G201/203(1*3.5)=3.500 [A] 
Mezisoučet: A=3.500 [B] 
G203/206(2.6*3.5)-(0.7*2)=7.700 [C] 
Mezisoučet: C=7.700 [D] 
Celkem: A+C=11.200 [E]</t>
  </si>
  <si>
    <t>310238411</t>
  </si>
  <si>
    <t>Zazdívka otvorů ve zdivu nadzákladovém cihlami pálenými plochy přes 0,25 m2 do 1 m2 na maltu cementovou</t>
  </si>
  <si>
    <t>úprava velikosti otvoru pro zahokov - prvek Z001, venkovní strana sklepního okna' 
((0.1*0.3*0.2)*2+(0.8*0.3*0.1))*10=0.360 [A] 
Mezisoučet: A=0.360 [B]</t>
  </si>
  <si>
    <t>311231117</t>
  </si>
  <si>
    <t>Zdivo z cihel pálených nosné z cihel plných dl. 290 mm P 7 až 15, na maltu ze suché směsi 10 MPa</t>
  </si>
  <si>
    <t>dle PD: E.2.11 
Zazdívky z CPP (dl * š * v) 
1.1*0.25*3.5*2=1.925 [A] 
1.1*0.5*3.5*2=3.850 [B] 
(2.1+2.4)*0.25*3.5=3.938 [C] 
(0.9+0.7)*0.35*3.5=1.960 [D] 
5.0=5.000 [E] 
5.5*4.465*0.25=6.139 [F] 
Celkem: A+B+C+D+E+F=22.812 [G]</t>
  </si>
  <si>
    <t>317168022</t>
  </si>
  <si>
    <t>Překlady keramické ploché osazené do maltového lože, výšky překladu 71 mm šířky 145 mm, délky 1250 mm</t>
  </si>
  <si>
    <t>3=3.000 [A]</t>
  </si>
  <si>
    <t>317168023</t>
  </si>
  <si>
    <t>Překlady keramické ploché osazené do maltového lože, výšky překladu 71 mm šířky 145 mm, délky 1500 mm</t>
  </si>
  <si>
    <t>317168052</t>
  </si>
  <si>
    <t>Překlady keramické vysoké osazené do maltového lože, šířky překladu 70 mm výšky 238 mm, délky 1250 mm</t>
  </si>
  <si>
    <t>G2032=2.000 [A] 
Mezisoučet: A=2.000 [B]</t>
  </si>
  <si>
    <t>317168053</t>
  </si>
  <si>
    <t>Překlady keramické vysoké osazené do maltového lože, šířky překladu 70 mm výšky 238 mm, délky 1500 mm</t>
  </si>
  <si>
    <t>A1054=4.000 [A] 
Mezisoučet: A=4.000 [B]</t>
  </si>
  <si>
    <t>317998111</t>
  </si>
  <si>
    <t>Izolace tepelná mezi překlady z pěnového polystyrenu výšky 24 cm, tloušťky přes 30 do 50 mm</t>
  </si>
  <si>
    <t>G2031.25=1.250 [A] 
Mezisoučet: A=1.250 [B]</t>
  </si>
  <si>
    <t>317998112</t>
  </si>
  <si>
    <t>Izolace tepelná mezi překlady z pěnového polystyrenu výšky 24 cm, tloušťky přes 50 do 70 mm</t>
  </si>
  <si>
    <t>1.5=1.500 [A] 
Mezisoučet: A=1.500 [B]</t>
  </si>
  <si>
    <t>317142422</t>
  </si>
  <si>
    <t>Překlady nenosné z pórobetonu osazené do tenkého maltového lože, výšky do 250 mm, šířky překladu 100 mm, délky překladu přes 1000 do 1250 mm</t>
  </si>
  <si>
    <t>G2071=1.000 [A] 
Mezisoučet: A=1.000 [B] 
G201/2031=1.000 [C] 
Mezisoučet: C=1.000 [D] 
G201/2041=1.000 [E] 
Mezisoučet: E=1.000 [F] 
Celkem: A+C+E=3.000 [G]</t>
  </si>
  <si>
    <t>317234410</t>
  </si>
  <si>
    <t>Vyzdívka mezi nosníky cihlami pálenými na maltu cementovou</t>
  </si>
  <si>
    <t>dle PD: E.2.11 
Překlady (dl * š * v) 
P101 
2.9*0.5*0.2=0.290 [A] 
P102 
1.85*0.5*0.2=0.185 [B] 
P103 
4.1*0.5*0.2=0.410 [C] 
P104 
2.4*0.5*0.2=0.240 [D] 
P105 
2.86*0.5*0.2=0.286 [E] 
P106 
2.5*0.5*0.2=0.250 [F] 
P107 
1.55*0.5*0.2=0.155 [G] 
P108 
3.11*0.5*0.2=0.311 [H] 
Mezisoučet: A+B+C+D+E+F+G+H=2.127 [I] 
1.17/1.20(1.5*0.2*0.1)*3=0.090 [J] 
Mezisoučet: J=0.090 [K] 
2.02/2.04(2.8*0.2*0.1)*3=0.168 [L] 
Mezisoučet: L=0.168 [M] 
Celkem: A+B+C+D+E+F+G+H+J+L=2.385 [N]</t>
  </si>
  <si>
    <t>317944323</t>
  </si>
  <si>
    <t>Válcované nosníky dodatečně osazované do připravených otvorů bez zazdění hlav č. 14 až 22</t>
  </si>
  <si>
    <t>dle PD: E.2.11 
Překlady (dl * hm) 
P101 
2.9*4*26.2/1000=0.304 [A] 
Mezisoučet: A=0.304 [B] 
P102 
1.85*4*14.3/1000=0.106 [C] 
Mezisoučet: C=0.106 [D] 
P103 
4.1*4*26.2/1000=0.430 [E] 
Mezisoučet: E=0.430 [F] 
P104 
2.4*4*41.9/1000=0.402 [G] 
Mezisoučet: G=0.402 [H] 
P105 
2.86*4*26.2/1000=0.300 [I] 
Mezisoučet: I=0.300 [J] 
P106 
2.5*4*26.2/1000=0.262 [K] 
Mezisoučet: K=0.262 [L] 
P107 
1.55*4*14.3/1000=0.089 [M] 
Mezisoučet: M=0.089 [N] 
P108 
3.11*4*26.2/1000=0.326 [O] 
Mezisoučet: O=0.326 [P] 
P109 
0.15*0.003*1.15*7.85=0.004 [Q] 
Mezisoučet: Q=0.004 [R] 
P110 
0.15*0.003*1.05*7.85=0.004 [S] 
Mezisoučet: S=0.004 [T] 
P111 
0.15*0.003*0.075*2*7.85=0.001 [U] 
Mezisoučet: U=0.001 [V] 
P112 
0.15*0.03*0.41*7.85=0.014 [W] 
Mezisoučet: W=0.014 [X] 
P113 
2.1*2*18.8/1000=0.079 [Y] 
Mezisoučet: Y=0.079 [Z] 
P114 
4.4*6*13.43/1000=0.355 [AA] 
0.08*0.006*3.0*147.85=0.213 [AB] 
Mezisoučet: AA+AB=0.568 [AC] 
P118 
0.234=0.234 [AD] 
Mezisoučet: AD=0.234 [AE] 
P119 
0.507=0.507 [AF] 
Mezisoučet: AF=0.507 [AG] 
1.17/1.20(1.5*0.0263)*4=0.158 [AH] 
Mezisoučet: AH=0.158 [AI] 
2.02/2.04(2.8*0.0263)*4=0.295 [AJ] 
Mezisoučet: AJ=0.295 [AK] 
G201/(1.5*0.0263)*4=0.158 [AL] 
Mezisoučet: AL=0.158 [AM] 
A105(1.6*0.0263)*3=0.126 [AN] 
Mezisoučet: AN=0.126 [AO] 
Celkem: A+C+E+G+I+K+M+O+Q+S+U+W+Y+AA+AB+AD+AF+AH+AJ+AL+AN=4.367 [AP]</t>
  </si>
  <si>
    <t>319202113</t>
  </si>
  <si>
    <t>Dodatečná izolace zdiva injektáží nízkotlakou metodou silikonovou mikroemulzí, tloušťka zdiva přes 300 do 450 mm</t>
  </si>
  <si>
    <t>dle PD: E.2.11 
Injektáž (dl) 
560.0=560.000 [A] 
Celkem: A=560.000 [B]</t>
  </si>
  <si>
    <t>Stěny a příčky</t>
  </si>
  <si>
    <t>342248142</t>
  </si>
  <si>
    <t>Příčky jednoduché z cihel děrovaných spojených na pero a drážku broušených, lepených tenkovrstvou maltou, pevnost cihel P8, P10, tl. příčky 140 mm</t>
  </si>
  <si>
    <t>dle PD: E.2.11 
Příčky (dl * v) 
1.NP 
(1.2+1.95)*3.6=11.340 [A] 
Celkem: A=11.340 [B]</t>
  </si>
  <si>
    <t>342272225</t>
  </si>
  <si>
    <t>Příčky z pórobetonových tvárnic hladkých na tenké maltové lože objemová hmotnost do 500 kg/m3, tloušťka příčky 100 mm</t>
  </si>
  <si>
    <t>G207/201(2.5*3.5)-(0.7*2)=7.350 [A] 
Mezisoučet: A=7.350 [B] 
G201/2032,204(2.4*3.5)-((0.7*2)*2)=5.600 [C] 
Mezisoučet: C=5.600 [D] 
G204/203(1.9*3.5)=6.650 [E] 
Mezisoučet: E=6.650 [F] 
A103/105(2.8*3)-(0.8*2)=6.800 [G] 
Mezisoučet: G=6.800 [H] 
A102/105(2.7*3)-(0.8*2)=6.500 [I] 
Mezisoučet: I=6.500 [J] 
Celkem: A+C+E+G+I=32.900 [K]</t>
  </si>
  <si>
    <t>346244381</t>
  </si>
  <si>
    <t>Plentování ocelových válcovaných nosníků jednostranné cihlami na maltu, výška stojiny do 200 mm</t>
  </si>
  <si>
    <t>dle PD: E.2.11 
Překlady (dl * š * v) 
P101 
2.9*0.2*2=1.160 [A] 
P102 
1.85*0.2*2=0.740 [B] 
P103 
4.1*0.2*2=1.640 [C] 
P104 
2.4*0.2*2=0.960 [D] 
P105 
2.86*0.2*2=1.144 [E] 
P106 
2.5*0.2*2=1.000 [F] 
P107 
1.55*0.2*2=0.620 [G] 
P108 
3.11*0.2*2=1.244 [H] 
Mezisoučet: A+B+C+D+E+F+G+H=8.508 [I] 
(1.8*0.2)*6=2.160 [J] 
Mezisoučet: J=2.160 [K] 
(2.5*0.2)*2=1.000 [L] 
Mezisoučet: L=1.000 [M] 
Celkem: A+B+C+D+E+F+G+H+J+L=11.668 [N]</t>
  </si>
  <si>
    <t>Stropy a stropní konstrukce pozemních staveb</t>
  </si>
  <si>
    <t>413232221</t>
  </si>
  <si>
    <t>Zazdívka zhlaví stropních trámů nebo válcovaných nosníků pálenými cihlami válcovaných nosníků, výšky přes 150 do 300 mm</t>
  </si>
  <si>
    <t>30=30.000 [A] 
Mezisoučet: A=30.000 [B]</t>
  </si>
  <si>
    <t>Podkladní a vedlejší konstrukce kromě vozovek a železničního svršku</t>
  </si>
  <si>
    <t>452312141</t>
  </si>
  <si>
    <t>Podkladní a zajišťovací konstrukce z betonu prostého v otevřeném výkopu sedlové lože pod potrubí z betonu tř. C 16/20</t>
  </si>
  <si>
    <t>dle PD: E.2.11 
Trativod - beton (dl * š * v) 
185.0*0.4*0.18=13.320 [A] 
Celkem: A=13.320 [B]</t>
  </si>
  <si>
    <t>Úprava povrchů vnitřních</t>
  </si>
  <si>
    <t>612131101</t>
  </si>
  <si>
    <t>Podkladní a spojovací vrstva vnitřních omítaných ploch cementový postřik nanášený ručně celoplošně stěn</t>
  </si>
  <si>
    <t>nové příčky66+22=88.000 [A] 
Mezisoučet: A=88.000 [B]</t>
  </si>
  <si>
    <t>612321141</t>
  </si>
  <si>
    <t>Omítka vápenocementová vnitřních ploch nanášená ručně dvouvrstvá, tloušťky jádrové omítky do 10 mm a tloušťky štuku do 3 mm štuková svislých konstrukcí stěn</t>
  </si>
  <si>
    <t>612325225</t>
  </si>
  <si>
    <t>Vápenocementová omítka jednotlivých malých ploch štuková na stěnách, plochy jednotlivě přes 1,0 do 4 m2</t>
  </si>
  <si>
    <t>zazdívky10=10.000 [A] 
Mezisoučet: A=10.000 [B]</t>
  </si>
  <si>
    <t>611325422</t>
  </si>
  <si>
    <t>Oprava vápenocementové omítky vnitřních ploch štukové dvouvrstvé, tloušťky do 20 mm a tloušťky štuku do 3 mm stropů, v rozsahu opravované plochy přes 10 do 30%</t>
  </si>
  <si>
    <t>dle PD: E.2.11 
Omítky - strop (pl) 
S.1 - SCHODIŠTĚ 
16.51=16.510 [A] 
S.2 - SCHODIŠTĚ 
10.15=10.150 [B] 
S.3 - SCHODIŠTĚ 
12.28=12.280 [C] 
1.01 - ZÁDVEŘÍ 
7.78=7.780 [D] 
1.02 - TECHNICKÉ ZÁZEMÍ 
35.13=35.130 [E] 
1.03 - TECHNICKÉ ZÁZEMÍ 
4.44=4.440 [F] 
1.04 - HALA 
45.71=45.710 [G] 
1.05 - CHODBA 
12.69=12.690 [H] 
1.06 - WC ŽENY 
7.41=7.410 [I] 
1.07 - WC MUŽI / ÚKLID 
11.88=11.880 [J] 
1.08 - WC IMOBILNÍ 
3.91=3.910 [K] 
1.09 - PROSTORY K PRONÁJMU 
8.39=8.390 [L] 
1.10 - PROSTORY K PRONÁJMU 
7.08=7.080 [M] 
1.11 - PROSTORY K PRONÁJMU 
14.93=14.930 [N] 
1.12 - CHODBA 
9.39=9.390 [O] 
1.13 - KOMERČNÍ PROSTORY 
39.78=39.780 [P] 
1.14 - CHDOBA 
13.47=13.470 [Q] 
1.15 - ZÁDVEŘÍ 
10.36=10.360 [R] 
1.16 - KOTELNA 
6.53=6.530 [S] 
1.17 - KANCELÁŘ VÝPRAVČÍHO 
27.92=27.920 [T] 
1.18 - PRODEJ JÍZDENEK 
6.93=6.930 [U] 
1.19 - PRODEJ JÍZDENEK 
14.57=14.570 [V] 
1.20 - ZÁZEMÍ PERSONÁL 
7.37=7.370 [W] 
1.21 - ZÁZEMÍ PERSONÁL 
8.48=8.480 [X] 
1.22 - WC 
6.1=6.100 [Y] 
1.23 - SPRCHA 
3.44=3.440 [Z] 
1.24 - ZÁDVEŘÍ 
5.39=5.390 [AA] 
1.25 - ZÁDVEŘÍ 
5.39=5.390 [AB] 
1.26 - ZÁDVEŘÍ 
7.03=7.030 [AC] 
A1.01 - KUCHYNĚ 
15.18=15.180 [AD] 
A1.02 - POKOJ 
18.24=18.240 [AE] 
A1.03 - POKOJ 
18.98=18.980 [AF] 
A1.04 - KOUPELNA 
3.71=3.710 [AG] 
A1.05 - CHODBA 
4.25=4.250 [AH] 
A1.06 - KOTELNA 
2.22=2.220 [AI] 
B1.01 - ZÁDVEŘÍ 
7.44=7.440 [AJ] 
B1.02 - WC 
1.49=1.490 [AK] 
B1.03 - KUCHYNĚ 
19.02=19.020 [AL] 
B1.04 - POKOJ 
15.89=15.890 [AM] 
B1.05 - POKOJ 
27.39=27.390 [AN] 
B1.06 - KOUPELNA 
5.59=5.590 [AO] 
B1.07 - POKOJ 
12.26=12.260 [AP] 
B1.08 - POKOJ 
5.61=5.610 [AQ] 
C1.01 - KUCHYNĚ 
8.23=8.230 [AR] 
C1.02 - WC 
2.32=2.320 [AS] 
C1.03 - KOUPELNA 
3.91=3.910 [AT] 
C1.04 - POKOJ 
14.29=14.290 [AU] 
C1.05 - POKOJ 
17.88=17.880 [AV] 
C1.06 - POKOJ 
12.77=12.770 [AW] 
C1.07 - POKOJ 
21.58=21.580 [AX] 
D1.01 - KUCHYNĚ 
13.95=13.950 [AY] 
D1.02 - WC 
2.32=2.320 [AZ] 
D1.03 - KOUPELNA 
3.62=3.620 [BA] 
D1.04 - POKOJ 
18.12=18.120 [BB] 
D1.05 - POKOJ 
14.05=14.050 [BC] 
D1.06 - POKOJ 
11.92=11.920 [BD] 
D1.07 - POKOJ 
15.05=15.050 [BE] 
E1.01 - CHODBA 
14.4=14.400 [BF] 
E1.02 - KUCHYNĚ 
13.62=13.620 [BG] 
E1.03 - SPÍŽ 
0.83=0.830 [BH] 
E1.04 - POKOJ 
8.14=8.140 [BI] 
E1.05 - WC 
1.27=1.270 [BJ] 
E1.06 - KOUPELNA 
3.22=3.220 [BK] 
E1.07 - POKOJ 
18.24=18.240 [BL] 
E1.08 - POKOJ 
20.12=20.120 [BM] 
S.1 - SCHODIŠTĚ 
40.5=40.500 [BN] 
2.01 - CHODBA 
11.1=11.100 [BO] 
F2.01 - CHODBA 
13.57=13.570 [BP] 
F2.02 - KUCHYNĚ 
15.08=15.080 [BQ] 
F2.03 - KOUPELNA 
5.13=5.130 [BR] 
F2.04 - WC 
0.95=0.950 [BS] 
F2.05 - KOMORA 
6.52=6.520 [BT] 
F2.06 - OBÝVACÍ POKOJ 
19.62=19.620 [BU] 
F2.07 - POKOJ 
19.15=19.150 [BV] 
F2.08 - CHODBA 
8.99=8.990 [BW] 
F2.09 - KOMORA 
3.83=3.830 [BX] 
F2.10 - KOMORA 
3.29=3.290 [BY] 
F2.11 - POKOJ 
21.13=21.130 [BZ] 
F2.12 - POKOJ 
17.54=17.540 [CA] 
G2.01 - ZÁDVEŘÍ 
11.54=11.540 [CB] 
G2.02 - CHODBA 
3.68=3.680 [CC] 
G2.03 - POKOJ 
11.98=11.980 [CD] 
G2.04 - POKOJ 
32.59=32.590 [CE] 
G2.05 - POKOJ 
36.73=36.730 [CF] 
G2.06 - KOUPELNA 
2.71=2.710 [CG] 
G2.07 - WC 
1.61=1.610 [CH] 
G2.08 - KUCHYNĚ 
14.37=14.370 [CI] 
Celkem: A+B+C+D+E+F+G+H+I+J+K+L+M+N+O+P+Q+R+S+T+U+V+W+X+Y+Z+AA+AB+AC+AD+AE+AF+AG+AH+AI+AJ+AK+AL+AM+AN+AO+AP+AQ+AR+AS+AT+AU+AV+AW+AX+AY+AZ+BA+BB+BC+BD+BE+BF+BG+BH+BI+BJ+BK+BL+BM+BN+BO+BP+BQ+BR+BS+BT+BU+BV+BW+BX+BY+BZ+CA+CB+CC+CD+CE+CF+CG+CH+CI=1 069.170 [CJ]</t>
  </si>
  <si>
    <t>612321111</t>
  </si>
  <si>
    <t>Omítka vápenocementová vnitřních ploch nanášená ručně jednovrstvá, tloušťky do 10 mm hrubá zatřená svislých konstrukcí stěn</t>
  </si>
  <si>
    <t>612325422</t>
  </si>
  <si>
    <t>Oprava vápenocementové omítky vnitřních ploch štukové dvouvrstvé, tloušťky do 20 mm a tloušťky štuku do 3 mm stěn, v rozsahu opravované plochy přes 10 do 30%</t>
  </si>
  <si>
    <t>612821012</t>
  </si>
  <si>
    <t>Sanační omítka vnitřních ploch stěn pro vlhké a zasolené zdivo, prováděná ve dvou vrstvách, tl. jádrové omítky do 30 mm ručně štuková</t>
  </si>
  <si>
    <t>dle PD: E.2.11 
Omítky sanační (dl * v) - otvory (dl * v) 
S.1 - SCHODIŠTĚ 
23.3*1.0=23.300 [A] 
-(1.1*1.0)=-1.100 [B] 
S.2 - SCHODIŠTĚ 
19.96*1.0=19.960 [C] 
-(1.0*1.0*2)=-2.000 [D] 
S.3 - SCHODIŠTĚ 
22.89*1.0=22.890 [E] 
-(1.0*1.0*2)=-2.000 [F] 
1.01 - ZÁDVEŘÍ 
12.08*1.0=12.080 [G] 
-(0.9*1.0+1.0*1.0*2)=-2.900 [H] 
1.02 - TECHNICKÉ ZÁZEMÍ 
25.04*1.0=25.040 [I] 
-(1.1*1.0)=-1.100 [J] 
1.03 - TECHNICKÉ ZÁZEMÍ 
9.39*1.0=9.390 [K] 
-(1.1*1.0*2)=-2.200 [L] 
1.04 - HALA 
28.45*1.0=28.450 [M] 
-(1.8*1.0*2+1.0*1.0)=-4.600 [N] 
1.05 - CHODBA 
15.68*1.0=15.680 [O] 
-(1.5*1.0+0.9*1.0*2+1.0*1.0*2)=-5.300 [P] 
1.06 - WC ŽENY 
11.89*1.0=11.890 [Q] 
-(0.9*1.0)=-0.900 [R] 
1.07 - WC MUŽI / ÚKLID 
14.86*1.0=14.860 [S] 
-(0.9*1.0)=-0.900 [T] 
1.08 - WC IMOBILNÍ 
7.93*1.0=7.930 [U] 
-(1.0*1.0)=-1.000 [V] 
1.09 - PROSTORY K PRONÁJMU 
12.02*1.0=12.020 [W] 
-(1.0*1.0*2)=-2.000 [X] 
1.10 - PROSTORY K PRONÁJMU 
11.29*1.0=11.290 [Y] 
-(1.0*1.0*2)=-2.000 [Z] 
1.11 - PROSTORY K PRONÁJMU 
16.77*1.0=16.770 [AA] 
-(1.0*1.0)=-1.000 [AB] 
1.12 - CHODBA 
12.63*1.0=12.630 [AC] 
-(2.0*1.0)=-2.000 [AD] 
1.13 - KOMERČNÍ PROSTORY 
26.85*1.0=26.850 [AE] 
-(2.0*1.0)=-2.000 [AF] 
1.14 - CHDOBA 
16.29*1.0=16.290 [AG] 
-(1.24*1.0)=-1.240 [AH] 
1.15 - ZÁDVEŘÍ 
13.46*1.0=13.460 [AI] 
-(1.0*1.0*2)=-2.000 [AJ] 
1.16 - KOTELNA 
10.37*1.0=10.370 [AK] 
-(1.0*1.0)=-1.000 [AL] 
1.17 - KANCELÁŘ VÝPRAVČÍHO 
21.79*1.0=21.790 [AM] 
-(1.0*1.0*2)=-2.000 [AN] 
1.18 - PRODEJ JÍZDENEK 
10.92*1.0=10.920 [AO] 
-(1.0*1.0*3)=-3.000 [AP] 
1.19 - PRODEJ JÍZDENEK 
16.88*1.0=16.880 [AQ] 
-(1.0*1.0)=-1.000 [AR] 
1.20 - ZÁZEMÍ PERSONÁL 
11.26*1.0=11.260 [AS] 
-(1.0*1.0*2)=-2.000 [AT] 
1.21 - ZÁZEMÍ PERSONÁL 
11.84*1.0=11.840 [AU] 
-(1.0*1.0+0.9*1.0)=-1.900 [AV] 
1.22 - WC 
11.8*1.0=11.800 [AW] 
-(0.7*1.0*5+0.9*1.0)=-4.400 [AX] 
1.23 - SPRCHA 
9.22*1.0=9.220 [AY] 
-(0.7*1.0)=-0.700 [AZ] 
1.24 - ZÁDVEŘÍ 
10.91*1.0=10.910 [BA] 
-(0.9*1.0*2+1.0*1.0)=-2.800 [BB] 
1.25 - ZÁDVEŘÍ 
10.91*1.0=10.910 [BC] 
-(0.9*1.0*2+1.0*1.0)=-2.800 [BD] 
1.26 - ZÁDVEŘÍ 
11.49*1.0=11.490 [BE] 
-(1.2*1.0+0.9*1.0)=-2.100 [BF] 
A1.01 - KUCHYNĚ 
17.26*1.0=17.260 [BG] 
-(0.9*1.0*2)=-1.800 [BH] 
A1.02 - POKOJ 
18.48*1.0=18.480 [BI] 
-(0.9*1.0*2)=-1.800 [BJ] 
A1.03 - POKOJ 
18.78*1.0=18.780 [BK] 
-(0.9*1.0+0.7*1.0)=-1.600 [BL] 
A1.04 - KOUPELNA 
9.02*1.0=9.020 [BM] 
-(0.7*1.0)=-0.700 [BN] 
A1.05 - CHODBA 
8.86*1.0=8.860 [BO] 
-(0.9*1.0+0.7*1.0+1.0*1.0)=-2.600 [BP] 
A1.06 - KOTELNA 
6.77*1.0=6.770 [BQ] 
-(0.7*1.0)=-0.700 [BR] 
B1.01 - ZÁDVEŘÍ 
11.91*1.0=11.910 [BS] 
-(1.0*1.0+0.9*1.0+0.7*1.0)=-2.600 [BT] 
B1.02 - WC 
5.38*1.0=5.380 [BU] 
-(0.7*1.0)=-0.700 [BV] 
B1.03 - KUCHYNĚ 
19.41*1.0=19.410 [BW] 
-(0.9*1.0*4+0.7*1.0)=-4.300 [BX] 
B1.04 - POKOJ 
17.28*1.0=17.280 [BY] 
-(0.9*1.0)=-0.900 [BZ] 
B1.05 - POKOJ 
22.86*1.0=22.860 [CA] 
-(0.9*1.0)=-0.900 [CB] 
B1.06 - KOUPELNA 
10.85*1.0=10.850 [CC] 
-(0.7*1.0)=-0.700 [CD] 
B1.07 - POKOJ 
14.29*1.0=14.290 [CE] 
-(0.9*1.0+0.7*1.0)=-1.600 [CF] 
B1.08 - POKOJ 
10.21*1.0=10.210 [CG] 
-(0.7*1.0)=-0.700 [CH] 
C1.01 - KUCHYNĚ 
12.13*1.0=12.130 [CI] 
-(0.7*1.0+1.0*1.0*2)=-2.700 [CJ] 
C1.02 - WC 
6.49*1.0=6.490 [CK] 
-(0.7*1.0)=-0.700 [CL] 
C1.03 - KOUPELNA 
7.87*1.0=7.870 [CM] 
-(0.7*1.0)=-0.700 [CN] 
C1.04 - POKOJ 
16.57*1.0=16.570 [CO] 
-(1.0*1.0*2)=-2.000 [CP] 
C1.05 - POKOJ 
17.99*1.0=17.990 [CQ] 
-(0.9*1.0*2+1.0*1.0)=-2.800 [CR] 
C1.06 - POKOJ 
16.06*1.0=16.060 [CS] 
-(0.9*1.0)=-0.900 [CT] 
C1.07 - POKOJ 
20.11*1.0=20.110 [CU] 
-(0.9*1.0)=-0.900 [CV] 
D1.01 - KUCHYNĚ 
16.35*1.0=16.350 [CW] 
-(1.0*1.0+0.9*1.0*2+0.7*1.0*2)=-4.200 [CX] 
D1.02 - WC 
6.49*1.0=6.490 [CY] 
-(0.7*1.0)=-0.700 [CZ] 
D1.03 - KOUPELNA 
7.92*1.0=7.920 [DA] 
-(0.7*1.0)=-0.700 [DB] 
D1.04 - POKOJ 
18.06*1.0=18.060 [DC] 
-(0.9*1.0*3)=-2.700 [DD] 
D1.05 - POKOJ 
16.52*1.0=16.520 [DE] 
-(0.9*1.0)=-0.900 [DF] 
D1.06 - POKOJ 
15.65*1.0=15.650 [DG] 
-(0.9*1.0)=-0.900 [DH] 
D1.07 - POKOJ 
16.78*1.0=16.780 [DI] 
-(0.9*1.0)=-0.900 [DJ] 
E1.01 - CHODBA 
23.36*1.0=23.360 [DK] 
-(0.9*1.0*3+0.7*1.0*2)=-4.100 [DL] 
E1.02 - KUCHYNĚ 
17.06*1.0=17.060 [DM] 
-(0.9*1.0*2+0.7*1.0)=-2.500 [DN] 
E1.03 - SPÍŽ 
3.64*1.0=3.640 [DO] 
-(0.7*1.0)=-0.700 [DP] 
E1.04 - POKOJ 
12.76*1.0=12.760 [DQ] 
-(0.9*1.0)=-0.900 [DR] 
E1.05 - WC 
4.63*1.0=4.630 [DS] 
-(0.7*1.0)=-0.700 [DT] 
E1.06 - KOUPELNA 
7.19*1.0=7.190 [DU] 
-(0.7*1.0)=-0.700 [DV] 
E1.07 - POKOJ 
18.31*1.0=18.310 [DW] 
-(0.9*1.0*2)=-1.800 [DX] 
E1.08 - POKOJ 
19.52*1.0=19.520 [DY] 
-(0.9*1.0)=-0.900 [DZ] 
Celkem: A+B+C+D+E+F+G+H+I+J+K+L+M+N+O+P+Q+R+S+T+U+V+W+X+Y+Z+AA+AB+AC+AD+AE+AF+AG+AH+AI+AJ+AK+AL+AM+AN+AO+AP+AQ+AR+AS+AT+AU+AV+AW+AX+AY+AZ+BA+BB+BC+BD+BE+BF+BG+BH+BI+BJ+BK+BL+BM+BN+BO+BP+BQ+BR+BS+BT+BU+BV+BW+BX+BY+BZ+CA+CB+CC+CD+CE+CF+CG+CH+CI+CJ+CK+CL+CM+CN+CO+CP+CQ+CR+CS+CT+CU+CV+CW+CX+CY+CZ+DA+DB+DC+DD+DE+DF+DG+DH+DI+DJ+DK+DL+DM+DN+DO+DP+DQ+DR+DS+DT+DU+DV+DW+DX+DY+DZ=815.450 [EA]</t>
  </si>
  <si>
    <t>Úprava povrchů vnějších</t>
  </si>
  <si>
    <t>622135001</t>
  </si>
  <si>
    <t>Vyrovnání nerovností podkladu vnějších omítaných ploch maltou, tloušťky do 10 mm vápenocementovou stěn</t>
  </si>
  <si>
    <t>1467=1 467.000 [A]</t>
  </si>
  <si>
    <t>622211011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</si>
  <si>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</si>
  <si>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40 do 80 mm</t>
  </si>
  <si>
    <t>podzemní část(185*1)=185.000 [A] 
Mezisoučet: A=185.000 [B]</t>
  </si>
  <si>
    <t>28376421</t>
  </si>
  <si>
    <t>deska z polystyrénu XPS, hrana polodrážková a hladký povrch 300kPA tl 80mm</t>
  </si>
  <si>
    <t>622211031</t>
  </si>
  <si>
    <t>Montáž kontaktního zateplení lepením a mechanickým kotvením z polystyrenových desek na vnější stěny, na podklad betonový nebo z lehčeného betonu, z tvárnic keramických nebo vápenopískových, tloušťky desek přes 120 do 160 mm</t>
  </si>
  <si>
    <t>dle PD: E.2.11 
KZS (pl + dl * š) - otvory (dl * v) 
pohled severní 
490=490.000 [A] 
-(1.32*2.21*19+1.8*2.62+0.24*1.06*4+0.24*1.76*2+1.8*2.62*2+1.15*1.23*4+1.7*3.57*3)=-95.302 [B] 
Mezisoučet: A+B=394.698 [C] 
pohled jižní 
490=490.000 [D] 
-(1.32*2.21*26+0.24*1.06*4+0.24*1.76*2+1.7*3.57*2)=-89.848 [E] 
Mezisoučet: D+E=400.152 [F] 
pohled západní 
109.3*2+80.1=298.700 [G] 
-(1.42*3.08)=-4.374 [H] 
Mezisoučet: G+H=294.326 [I] 
pohled východní 
109.3*2+80.1=298.700 [J] 
Mezisoučet: J=298.700 [K] 
odpočet sokl-185=- 185.000 [L] 
Mezisoučet: L=- 185.000 [M] 
Celkem: A+B+D+E+G+H+J+L=1 202.876 [N]</t>
  </si>
  <si>
    <t>28375807</t>
  </si>
  <si>
    <t>deska EPS grafitová fasádní ?=0,030-0,031 tl 150mm</t>
  </si>
  <si>
    <t>dle PD: E.2.11 
KZS (pl + dl * š) - otvory (dl * v) 
pohled severní 
490=490.000 [A] 
-(1.32*2.21*19+1.8*2.62+0.24*1.06*4+0.24*1.76*2+1.8*2.62*2+1.15*1.23*4+1.7*3.57*3)=-95.302 [B] 
Mezisoučet: A+B=394.698 [C] 
pohled jižní 
490=490.000 [D] 
-(1.32*2.21*26+0.24*1.06*4+0.24*1.76*2+1.7*3.57*2)=-89.848 [E] 
Mezisoučet: D+E=400.152 [F] 
pohled západní 
109.3*2+80.1=298.700 [G] 
-(1.42*3.08)=-4.374 [H] 
Mezisoučet: G+H=294.326 [I] 
pohled východní 
109.3*2+80.1=298.700 [J] 
Mezisoučet: J=298.700 [K] 
odpočet sokl-385=- 385.000 [L] 
Mezisoučet: L=- 385.000 [M] 
Celkem: A+B+D+E+G+H+J+L=1 002.876 [N] 
N * 1.02Koeficient množství=1 022.934 [O]</t>
  </si>
  <si>
    <t>622221011</t>
  </si>
  <si>
    <t>Montáž kontaktního zateplení lepením a mechanickým kotvením z desek z minerální vlny s podélnou orientací vláken nebo kombinovaných na vnější stěny, na podklad</t>
  </si>
  <si>
    <t>Montáž kontaktního zateplení lepením a mechanickým kotvením z desek z minerální vlny s podélnou orientací vláken nebo kombinovaných na vnější stěny, na podklad betonový nebo z lehčeného betonu, z tvárnic keramických nebo vápenopískových, tloušťky desek přes 40 do 80 mm</t>
  </si>
  <si>
    <t>sokl nadzení část(185*1)=185.000 [A] 
Mezisoučet: A=185.000 [B] 
Celkem: A=185.000 [C]</t>
  </si>
  <si>
    <t>63151526</t>
  </si>
  <si>
    <t>deska tepelně izolační minerální kontaktních fasád podélné vlákno ?=0,036 tl 80mm</t>
  </si>
  <si>
    <t>622251101</t>
  </si>
  <si>
    <t>Montáž kontaktního zateplení lepením a mechanickým kotvením Příplatek k cenám za zápustnou montáž kotev s použitím tepelněizolačních zátek na vnější stěny z pol</t>
  </si>
  <si>
    <t>Montáž kontaktního zateplení lepením a mechanickým kotvením Příplatek k cenám za zápustnou montáž kotev s použitím tepelněizolačních zátek na vnější stěny z polystyrenu</t>
  </si>
  <si>
    <t>1464=1 464.000 [A] 
Mezisoučet: A=1 464.000 [B]</t>
  </si>
  <si>
    <t>622212001</t>
  </si>
  <si>
    <t>Montáž kontaktního zateplení vnějšího ostění, nadpraží nebo parapetu lepením z polystyrenových desek hloubky špalet do 200 mm, tloušťky desek do 40 mm</t>
  </si>
  <si>
    <t>dle PD: E.2.11 
KZS - ostění (dl) 
pohled severní 
((1.32+2*2.21)*19+(1.8+2*2.62)+(0.24+2*1.06)*4+(0.24+2*1.76)*2+(1.8+2*2.62)*2+(1.15+2*1.23)*4+(1.7+2*3.57)*3)=188.100 [A] 
Mezisoučet: A=188.100 [B] 
pohled jižní 
((1.32+2*2.21)*26+(0.24+2*1.06)*4+(0.24+2*1.76)*2+(1.7+2*3.57)*2)=183.880 [C] 
Mezisoučet: C=183.880 [D] 
pohled západní 
((1.42+2*3.08))=7.580 [E] 
Mezisoučet: E=7.580 [F] 
Celkem: A+C+E=379.560 [G]</t>
  </si>
  <si>
    <t>28376072</t>
  </si>
  <si>
    <t>deska EPS grafitová fasádní ?=0,030-0,031 tl 40mm</t>
  </si>
  <si>
    <t>379.56*0.2 =75.912 [A] 
Mezisoučet: A=75.912 [B] 
Celkem: A=75.912 [C] 
C * 1.02Koeficient množství=77.430 [D]</t>
  </si>
  <si>
    <t>622321111</t>
  </si>
  <si>
    <t>Omítka vápenocementová vnějších ploch nanášená ručně jednovrstvá, tloušťky do 15 mm hrubá zatřená stěn</t>
  </si>
  <si>
    <t>622151011</t>
  </si>
  <si>
    <t>Penetrační nátěr vnějších pastovitých tenkovrstvých omítek silikátový paropropustný stěn</t>
  </si>
  <si>
    <t>dle PD: E.2.11 
Fasáda (pl + dl * š) - otvory (dl * v) 
pohled severní 
490=490.000 [A] 
((1.32+2*2.21)*19+(1.8+2*2.62)+(0.24+2*1.06)*4+(0.24+2*1.76)*2+(1.8+2*2.62)*2+(1.15+2*1.23)*4+(1.7+2*3.57)*3)*0.2=37.620 [B] 
-(1.32*2.21*19+1.8*2.62+0.24*1.06*4+0.24*1.76*2+1.8*2.62*2+1.15*1.23*4+1.7*3.57*3)=-95.302 [C] 
Mezisoučet: A+B+C=432.318 [D] 
pohled jižní 
490=490.000 [E] 
((1.32+2*2.21)*26+(0.24+2*1.06)*4+(0.24+2*1.76)*2+(1.7+2*3.57)*2)*0.2=36.776 [F] 
-(1.32*2.21*26+0.24*1.06*4+0.24*1.76*2+1.7*3.57*2)=-89.848 [G] 
Mezisoučet: E+F+G=436.928 [H] 
pohled západní 
109.3*2+80.1=298.700 [I] 
((1.42+2*3.08))*0.2=1.516 [J] 
-(1.42*3.08)=-4.374 [K] 
Mezisoučet: I+J+K=295.842 [L] 
pohled východní 
109.3*2+80.1=298.700 [M] 
Mezisoučet: M=298.700 [N] 
Celkem: A+B+C+E+F+G+I+J+K+M=1 463.788 [O]</t>
  </si>
  <si>
    <t>622541032</t>
  </si>
  <si>
    <t>Omítka tenkovrstvá silikonsilikátová vnějších ploch probarvená bez penetrace, zatíraná (škrábaná), tloušťky 3,0 mm stěn</t>
  </si>
  <si>
    <t>629991012</t>
  </si>
  <si>
    <t>Zakrytí vnějších ploch před znečištěním včetně pozdějšího odkrytí výplní otvorů a svislých ploch fólií přilepenou na začišťovací lištu</t>
  </si>
  <si>
    <t>dle PD: E.2.11 
Okna (dl * v) 
pohled severní 
(1.32*2.21*19+1.8*2.62+0.24*1.06*4+0.24*1.76*2+1.8*2.62*2+1.15*1.23*4+1.7*3.57*3)=95.302 [A] 
pohled jižní 
(1.32*2.21*26+0.24*1.06*4+0.24*1.76*2+1.7*3.57*2)=89.848 [B] 
pohled západní 
(1.42*3.08)=4.374 [C] 
Celkem: A+B+C=189.524 [D] 
189.524*2 Přepočtené koeficientem množství=379.048 [E] 
Celkem: E=379.048 [F]</t>
  </si>
  <si>
    <t>629995101</t>
  </si>
  <si>
    <t>Očištění vnějších ploch tlakovou vodou omytím</t>
  </si>
  <si>
    <t>1464=1 464.000 [A]</t>
  </si>
  <si>
    <t>629999011</t>
  </si>
  <si>
    <t>Příplatky k cenám úprav vnějších povrchů za zvýšenou pracnost při provádění styku dvou struktur na fasádě</t>
  </si>
  <si>
    <t>622252001</t>
  </si>
  <si>
    <t>Montáž profilů kontaktního zateplení zakládacích soklových připevněných hmoždinkami</t>
  </si>
  <si>
    <t>385=385.000 [A] 
Mezisoučet: A=385.000 [B]</t>
  </si>
  <si>
    <t>59051653</t>
  </si>
  <si>
    <t>profil zakládací Al tl 0,7mm pro ETICS pro izolant tl 160mm</t>
  </si>
  <si>
    <t>28342212</t>
  </si>
  <si>
    <t>profil zakládací sada upevňovacího a nasouvacího profilu pro ETICS pro izolant tl 140-180mm</t>
  </si>
  <si>
    <t>622252002</t>
  </si>
  <si>
    <t>Montáž profilů kontaktního zateplení ostatních stěnových, dilatačních apod. lepených do tmelu</t>
  </si>
  <si>
    <t>rohy budovy1=1.000 [A] 
Mezisoučet: A=1.000 [B] 
'okna ostění' 
0.5*2=1.000 [C] 
2.7*2=5.400 [D] 
2.7*2=5.400 [E] 
1.2*2*4=9.600 [F] 
1.3*2*11=28.600 [G] 
1.4*2*15=42.000 [H] 
1.4*2*4=11.200 [I] 
0.6*2=1.200 [J] 
1.4*2*2=5.600 [K] 
1.2*2*11=26.400 [L] 
1.3*2*3=7.800 [M] 
Mezisoučet: C+D+E+F+G+H+I+J+K+L+M=144.200 [N] 
'dveře ostění' 
3.7*2=7.400 [O] 
3.2*2*5=32.000 [P] 
3.5*2=7.000 [Q] 
3.3*2*2=13.200 [R] 
Mezisoučet: O+P+Q+R=59.600 [S] 
24=24.000 [T] 
Mezisoučet: T=24.000 [U] 
'okna' 
(0.8*2+0.5*2)*1=2.600 [V] 
(1.8*2+2.7*2)*1=9.000 [W] 
(1.8*2+2.7*2)*1=9.000 [X] 
(1.2*2+1.5*2)*4=21.600 [Y] 
(1.3*2+2.5*2)*11=83.600 [Z] 
(1.4*2+2.5*2)*15=117.000 [AA] 
(1.4*2+2.5*2)*4=31.200 [AB] 
(0.6*2+1.1*2)*1=3.400 [AC] 
(1.4*2+2.5*2)*2=15.600 [AD] 
(1.2*2+2.2*2)*11=74.800 [AE] 
(1.3*2+2.2*2)*3=21.000 [AF] 
Mezisoučet: V+W+X+Y+Z+AA+AB+AC+AD+AE+AF=388.800 [AG] 
'dveře' 
(1.7+3.7*2)=9.100 [AH] 
(1.6+3.2*2)*2=16.000 [AI] 
(1.2+3.2*2)*2=15.200 [AJ] 
(1.6+3.5*2)=8.600 [AK] 
(1.6+3.3*2)*2=16.400 [AL] 
(1.6+3.2*2)=8.000 [AM] 
Mezisoučet: AH+AI+AJ+AK+AL+AM=73.300 [AN] 
112=112.000 [AO] 
Mezisoučet: AO=112.000 [AP] 
0.8+1.8*2+1.2*4+1.3*11+1.4*15+1.4*4+0.6+1.4*2+1.2*11+1.3*3=70.600 [AQ] 
Mezisoučet: AQ=70.600 [AR] 
Celkem: A+C+D+E+F+G+H+I+J+K+L+M+O+P+Q+R+T+V+W+X+Y+Z+AA+AB+AC+AD+AE+AF+AH+AI+AJ+AK+AL+AM+AO+AQ=873.500 [AS]</t>
  </si>
  <si>
    <t>63127466</t>
  </si>
  <si>
    <t>profil rohový Al 23x23mm s výztužnou tkaninou š 100mm pro ETICS</t>
  </si>
  <si>
    <t>rohy budovy1=1.000 [A] 
Mezisoučet: A=1.000 [B] 
'okna ostění' 
0.5*2=1.000 [C] 
2.7*2=5.400 [D] 
2.7*2=5.400 [E] 
1.2*2*4=9.600 [F] 
1.3*2*11=28.600 [G] 
1.4*2*15=42.000 [H] 
1.4*2*4=11.200 [I] 
0.6*2=1.200 [J] 
1.4*2*2=5.600 [K] 
1.2*2*11=26.400 [L] 
1.3*2*3=7.800 [M] 
Mezisoučet: C+D+E+F+G+H+I+J+K+L+M=144.200 [N] 
'dveře ostění' 
3.7*2=7.400 [O] 
3.2*2*5=32.000 [P] 
3.5*2=7.000 [Q] 
3.3*2*2=13.200 [R] 
Mezisoučet: O+P+Q+R=59.600 [S] 
Celkem: A+C+D+E+F+G+H+I+J+K+L+M+O+P+Q+R=204.800 [T] 
T * 1.05Koeficient množství=215.040 [U]</t>
  </si>
  <si>
    <t>59051500</t>
  </si>
  <si>
    <t>profil dilatační stěnový PVC s výztužnou tkaninou pro ETICS</t>
  </si>
  <si>
    <t>24=24.000 [A] 
A * 1.05Koeficient množství=25.200 [B]</t>
  </si>
  <si>
    <t>59051476</t>
  </si>
  <si>
    <t>profil začišťovací PVC 9mm s výztužnou tkaninou pro ostění ETICS</t>
  </si>
  <si>
    <t>okna' 
(0.8*2+0.5*2)*1=2.600 [A] 
(1.8*2+2.7*2)*1=9.000 [B] 
(1.8*2+2.7*2)*1=9.000 [C] 
(1.2*2+1.5*2)*4=21.600 [D] 
(1.3*2+2.5*2)*11=83.600 [E] 
(1.4*2+2.5*2)*15=117.000 [F] 
(1.4*2+2.5*2)*4=31.200 [G] 
(0.6*2+1.1*2)*1=3.400 [H] 
(1.4*2+2.5*2)*2=15.600 [I] 
(1.2*2+2.2*2)*11=74.800 [J] 
(1.3*2+2.2*2)*3=21.000 [K] 
Mezisoučet: A+B+C+D+E+F+G+H+I+J+K=388.800 [L] 
'dveře' 
(1.7+3.7*2)=9.100 [M] 
(1.6+3.2*2)*2=16.000 [N] 
(1.2+3.2*2)*2=15.200 [O] 
(1.6+3.5*2)=8.600 [P] 
(1.6+3.3*2)*2=16.400 [Q] 
(1.6+3.2*2)=8.000 [R] 
Mezisoučet: M+N+O+P+Q+R=73.300 [S] 
Celkem: A+B+C+D+E+F+G+H+I+J+K+M+N+O+P+Q+R=462.100 [T] 
T * 1.05Koeficient množství=485.205 [U]</t>
  </si>
  <si>
    <t>59051510</t>
  </si>
  <si>
    <t>profil začišťovací s okapnicí PVC s výztužnou tkaninou pro nadpraží ETICS</t>
  </si>
  <si>
    <t>112=112.000 [A] 
Mezisoučet: A=112.000 [B] 
B * 1.05Koeficient množství=117.600 [C]</t>
  </si>
  <si>
    <t>59051512</t>
  </si>
  <si>
    <t>profil začišťovací s okapnicí PVC s výztužnou tkaninou pro parapet ETICS</t>
  </si>
  <si>
    <t>0.8+1.8*2+1.2*4+1.3*11+1.4*15+1.4*4+0.6+1.4*2+1.2*11+1.3*3=70.600 [A] 
Mezisoučet: A=70.600 [B] 
B * 1.05Koeficient množství=74.130 [C]</t>
  </si>
  <si>
    <t>Podlahy a podlahové konstrukce</t>
  </si>
  <si>
    <t>631311115</t>
  </si>
  <si>
    <t>Mazanina z betonu prostého bez zvýšených nároků na prostředí tl. přes 50 do 80 mm tř. C 20/25</t>
  </si>
  <si>
    <t>10237.60*0.07=2.632 [A] 
Mezisoučet: A=2.632 [B] 
B * 1.2Koeficient množství=3.158 [C]</t>
  </si>
  <si>
    <t>85</t>
  </si>
  <si>
    <t>631311134</t>
  </si>
  <si>
    <t>Mazanina z betonu prostého bez zvýšených nároků na prostředí tl. přes 120 do 240 mm tř. C 16/20</t>
  </si>
  <si>
    <t>86</t>
  </si>
  <si>
    <t>631319013</t>
  </si>
  <si>
    <t>Příplatek k cenám mazanin za úpravu povrchu mazaniny přehlazením, mazanina tl. přes 120 do 240 mm</t>
  </si>
  <si>
    <t>87</t>
  </si>
  <si>
    <t>631319171</t>
  </si>
  <si>
    <t>Příplatek k cenám mazanin za stržení povrchu spodní vrstvy mazaniny latí před vložením výztuže nebo pletiva pro tl. obou vrstev mazaniny přes 50 do 80 mm</t>
  </si>
  <si>
    <t>3.158=3.158 [A] 
Mezisoučet: A=3.158 [B]</t>
  </si>
  <si>
    <t>88</t>
  </si>
  <si>
    <t>89</t>
  </si>
  <si>
    <t>631319175</t>
  </si>
  <si>
    <t>Příplatek k cenám mazanin za stržení povrchu spodní vrstvy mazaniny latí před vložením výztuže nebo pletiva pro tl. obou vrstev mazaniny přes 120 do 240 mm</t>
  </si>
  <si>
    <t>90</t>
  </si>
  <si>
    <t>631362021</t>
  </si>
  <si>
    <t>Výztuž mazanin ze svařovaných sítí z drátů typu KARI</t>
  </si>
  <si>
    <t>6/100/100;4,44 kg/m2(37.6*0.00444)=0.167 [A] 
Mezisoučet: A=0.167 [B] 
B * 1.25Koeficient množství=0.209 [C]</t>
  </si>
  <si>
    <t>92</t>
  </si>
  <si>
    <t>93</t>
  </si>
  <si>
    <t>632481213</t>
  </si>
  <si>
    <t>Separační vrstva k oddělení podlahových vrstev z polyetylénové fólie</t>
  </si>
  <si>
    <t>94</t>
  </si>
  <si>
    <t>634111116</t>
  </si>
  <si>
    <t>Obvodová dilatace mezi stěnou a mazaninou nebo potěrem pružnou těsnicí páskou na bázi syntetického kaučuku výšky 150 mm</t>
  </si>
  <si>
    <t>dle PD: E.2.11 
Mazanina - obvodová dilatace (dl) 
S.1 - SCHODIŠTĚ 
23.30=23.300 [A] 
S.2 - SCHODIŠTĚ 
19.96=19.960 [B] 
S.3 - SCHODIŠTĚ 
22.89=22.890 [C] 
1.01 - ZÁDVEŘÍ 
12.08=12.080 [D] 
1.02 - TECHNICKÉ ZÁZEMÍ 
25.04=25.040 [E] 
1.03 - TECHNICKÉ ZÁZEMÍ 
9.39=9.390 [F] 
1.04 - HALA 
28.45=28.450 [G] 
1.05 - CHODBA 
15.68=15.680 [H] 
1.06 - WC ŽENY 
11.89=11.890 [I] 
1.07 - WC MUŽI / ÚKLID 
14.86=14.860 [J] 
1.08 - WC IMOBILNÍ 
7.93=7.930 [K] 
1.09 - PROSTORY K PRONÁJMU 
12.02=12.020 [L] 
1.10 - PROSTORY K PRONÁJMU 
11.29=11.290 [M] 
1.11 - PROSTORY K PRONÁJMU 
16.77=16.770 [N] 
1.12 - CHODBA 
12.63=12.630 [O] 
1.13 - KOMERČNÍ PROSTORY 
26.85=26.850 [P] 
1.14 - CHDOBA 
16.29=16.290 [Q] 
1.15 - ZÁDVEŘÍ 
13.46=13.460 [R] 
1.16 - KOTELNA 
10.37=10.370 [S] 
1.17 - KANCELÁŘ VÝPRAVČÍHO 
21.79=21.790 [T] 
1.18 - PRODEJ JÍZDENEK 
10.92=10.920 [U] 
1.19 - PRODEJ JÍZDENEK 
16.88=16.880 [V] 
1.20 - ZÁZEMÍ PERSONÁL 
11.26=11.260 [W] 
1.21 - ZÁZEMÍ PERSONÁL 
11.84=11.840 [X] 
1.22 - WC 
11.8=11.800 [Y] 
1.23 - SPRCHA 
9.22=9.220 [Z] 
1.24 - ZÁDVEŘÍ 
10.91=10.910 [AA] 
1.25 - ZÁDVEŘÍ 
10.91=10.910 [AB] 
1.26 - ZÁDVEŘÍ 
11.49=11.490 [AC] 
A1.01 - KUCHYNĚ 
17.26=17.260 [AD] 
A1.02 - POKOJ 
18.48=18.480 [AE] 
A1.03 - POKOJ 
18.78=18.780 [AF] 
A1.04 - KOUPELNA 
9.02=9.020 [AG] 
A1.05 - CHODBA 
8.86=8.860 [AH] 
A1.06 - KOTELNA 
6.77=6.770 [AI] 
B1.01 - ZÁDVEŘÍ 
11.91=11.910 [AJ] 
B1.02 - WC 
5.38=5.380 [AK] 
B1.03 - KUCHYNĚ 
19.41=19.410 [AL] 
B1.04 - POKOJ 
17.28=17.280 [AM] 
B1.05 - POKOJ 
22.86=22.860 [AN] 
B1.06 - KOUPELNA 
10.85=10.850 [AO] 
B1.07 - POKOJ 
14.29=14.290 [AP] 
B1.08 - POKOJ 
10.21=10.210 [AQ] 
C1.01 - KUCHYNĚ 
12.13=12.130 [AR] 
C1.02 - WC 
6.49=6.490 [AS] 
C1.03 - KOUPELNA 
7.87=7.870 [AT] 
C1.04 - POKOJ 
16.57=16.570 [AU] 
C1.05 - POKOJ 
17.99=17.990 [AV] 
C1.06 - POKOJ 
16.06=16.060 [AW] 
C1.07 - POKOJ 
20.11=20.110 [AX] 
D1.01 - KUCHYNĚ 
16.35=16.350 [AY] 
D1.02 - WC 
6.49=6.490 [AZ] 
D1.03 - KOUPELNA 
7.92=7.920 [BA] 
D1.04 - POKOJ 
18.06=18.060 [BB] 
D1.05 - POKOJ 
16.52=16.520 [BC] 
D1.06 - POKOJ 
15.65=15.650 [BD] 
D1.07 - POKOJ 
16.78=16.780 [BE] 
E1.01 - CHODBA 
23.36=23.360 [BF] 
E1.02 - KUCHYNĚ 
17.06=17.060 [BG] 
E1.03 - SPÍŽ 
3.64=3.640 [BH] 
E1.04 - POKOJ 
12.76=12.760 [BI] 
E1.05 - WC 
4.63=4.630 [BJ] 
E1.06 - KOUPELNA 
7.19=7.190 [BK] 
E1.07 - POKOJ 
18.31=18.310 [BL] 
E1.08 - POKOJ 
19.52=19.520 [BM] 
Celkem: A+B+C+D+E+F+G+H+I+J+K+L+M+N+O+P+Q+R+S+T+U+V+W+X+Y+Z+AA+AB+AC+AD+AE+AF+AG+AH+AI+AJ+AK+AL+AM+AN+AO+AP+AQ+AR+AS+AT+AU+AV+AW+AX+AY+AZ+BA+BB+BC+BD+BE+BF+BG+BH+BI+BJ+BK+BL+BM=930.990 [BN]</t>
  </si>
  <si>
    <t>95</t>
  </si>
  <si>
    <t>635111241</t>
  </si>
  <si>
    <t>Násyp ze štěrkopísku, písku nebo kameniva pod podlahy se zhutněním z kameniva hrubého 8-16</t>
  </si>
  <si>
    <t>Osazování výplní otvorů</t>
  </si>
  <si>
    <t>96</t>
  </si>
  <si>
    <t>642942611</t>
  </si>
  <si>
    <t>Osazování zárubní nebo rámů kovových dveřních lisovaných nebo z úhelníků bez dveřních křídel na montážní pěnu, plochy otvoru do 2,5 m2</t>
  </si>
  <si>
    <t>120B7=7.000 [A] 
Mezisoučet: A=7.000 [B] 
121B15=15.000 [C] 
Mezisoučet: C=15.000 [D] 
123B9=9.000 [E] 
Mezisoučet: E=9.000 [F] 
společné prostory24=24.000 [G] 
Mezisoučet: G=24.000 [H] 
Celkem: A+C+E+G=55.000 [I]</t>
  </si>
  <si>
    <t>97</t>
  </si>
  <si>
    <t>55331441</t>
  </si>
  <si>
    <t>zárubeň jednokřídlá ocelová pro dodatečnou montáž tl stěny 160-200mm rozměru 700/1970, 2100mm</t>
  </si>
  <si>
    <t>15=15.000 [A] 
Mezisoučet: A=15.000 [B] 
3=3.000 [C] 
Mezisoučet: C=3.000 [D] 
Celkem: A+C=18.000 [E]</t>
  </si>
  <si>
    <t>98</t>
  </si>
  <si>
    <t>55331442</t>
  </si>
  <si>
    <t>zárubeň jednokřídlá ocelová pro dodatečnou montáž tl stěny 160-200mm rozměru 800/1970, 2100mm</t>
  </si>
  <si>
    <t>9=9.000 [A] 
Mezisoučet: A=9.000 [B] 
9=9.000 [C] 
Mezisoučet: C=9.000 [D] 
Celkem: A+C=18.000 [E]</t>
  </si>
  <si>
    <t>99</t>
  </si>
  <si>
    <t>55331443</t>
  </si>
  <si>
    <t>zárubeň jednokřídlá ocelová pro dodatečnou montáž tl stěny 160-200mm rozměru 900/1970, 2100mm</t>
  </si>
  <si>
    <t>7=7.000 [A] 
Mezisoučet: A=7.000 [B] 
11=11.000 [C] 
Mezisoučet: C=11.000 [D] 
Celkem: A+C=18.000 [E]</t>
  </si>
  <si>
    <t>100</t>
  </si>
  <si>
    <t>55331719</t>
  </si>
  <si>
    <t>zárubeň dvoukřídlá ocelová pro dodatečnou montáž tl stěny 160-200mm rozměru 1250/1970, 2100mm</t>
  </si>
  <si>
    <t>101</t>
  </si>
  <si>
    <t>622325209</t>
  </si>
  <si>
    <t>Oprava vápenocementové omítky vnějších ploch stupně členitosti 1 štukové stěn, v rozsahu opravované plochy přes 80 do 100%</t>
  </si>
  <si>
    <t>komíny(0.45*1.5*0.45)*4*10=12.150 [A] 
Mezisoučet: A=12.150 [B]</t>
  </si>
  <si>
    <t>102</t>
  </si>
  <si>
    <t>625681011</t>
  </si>
  <si>
    <t>Ochrana proti holubům hrotový systém jednořadý, účinná šíře 10 cm</t>
  </si>
  <si>
    <t>ozdobné prvky100=100.000 [A] 
Mezisoučet: A=100.000 [B]</t>
  </si>
  <si>
    <t>103</t>
  </si>
  <si>
    <t>625681012</t>
  </si>
  <si>
    <t>Ochrana proti holubům hrotový systém dvouřadý, účinná šíře 15 cm</t>
  </si>
  <si>
    <t>hambalek -přesah krovu ve štítech10=10.000 [A] 
Mezisoučet: A=10.000 [B]</t>
  </si>
  <si>
    <t>711</t>
  </si>
  <si>
    <t>Izolace proti vodě, vlhkosti a plynům</t>
  </si>
  <si>
    <t>140</t>
  </si>
  <si>
    <t>711111001</t>
  </si>
  <si>
    <t>Provedení izolace proti zemní vlhkosti natěradly a tmely za studena na ploše vodorovné V nátěrem penetračním</t>
  </si>
  <si>
    <t>141</t>
  </si>
  <si>
    <t>711112001</t>
  </si>
  <si>
    <t>Provedení izolace proti zemní vlhkosti natěradly a tmely za studena na ploše svislé S nátěrem penetračním</t>
  </si>
  <si>
    <t>dle PD: E.2.11 
Základy - HI (dl * v) 
185.0*1.0=185.000 [A] 
Celkem: A=185.000 [B]</t>
  </si>
  <si>
    <t>142</t>
  </si>
  <si>
    <t>111631500</t>
  </si>
  <si>
    <t>lak asfaltový penetrační (MJ t) bal 9 kg</t>
  </si>
  <si>
    <t>952.56*0.00035 Přepočtené koeficientem množství=0.333 [A] 
Celkem: A=0.333 [B]</t>
  </si>
  <si>
    <t>143</t>
  </si>
  <si>
    <t>711113117</t>
  </si>
  <si>
    <t>Izolace proti zemní vlhkosti natěradly a tmely za studena na ploše vodorovné V těsnicí stěrkou jednosložkovu na bázi cementu</t>
  </si>
  <si>
    <t>dle PD: E.2.11 
Podlahy - HI stěrka (pl) 
1.06 - WC ŽENY 
7.41=7.410 [A] 
1.07 - WC MUŽI / ÚKLID 
11.88=11.880 [B] 
1.08 - WC IMOBILNÍ 
3.91=3.910 [C] 
1.22 - WC 
6.1=6.100 [D] 
A1.04 - KOUPELNA 
3.71=3.710 [E] 
B1.02 - WC 
1.49=1.490 [F] 
B1.06 - KOUPELNA 
5.59=5.590 [G] 
C1.02 - WC 
2.32=2.320 [H] 
C1.03 - KOUPELNA 
3.91=3.910 [I] 
D1.02 - WC 
2.32=2.320 [J] 
D1.03 - KOUPELNA 
3.62=3.620 [K] 
E1.05 - WC 
1.27=1.270 [L] 
E1.06 - KOUPELNA 
3.22=3.220 [M] 
F2.03 - KOUPELNA 
5.13=5.130 [N] 
F2.04 - WC 
0.95=0.950 [O] 
G2.06 - KOUPELNA 
2.71=2.710 [P] 
G2.07 - WC 
1.61=1.610 [Q] 
15=15.000 [R] 
Celkem: A+B+C+D+E+F+G+H+I+J+K+L+M+N+O+P+Q+R=82.150 [S]</t>
  </si>
  <si>
    <t>144</t>
  </si>
  <si>
    <t>711113127</t>
  </si>
  <si>
    <t>Izolace proti zemní vlhkosti natěradly a tmely za studena na ploše svislé S těsnicí stěrkou jednosložkovu na bázi cementu</t>
  </si>
  <si>
    <t>dle PD: E.2.11 
Obklady - HI stěrka (dl * v) 
1.23 - SPRCHA 
9.22*2.1=19.362 [A] 
A1.04 - KOUPELNA 
9.02*2.1=18.942 [B] 
-(0.56*1.0+0.7*2.02)=-1.974 [C] 
B1.06 - KOUPELNA 
10.85*2.1=22.785 [D] 
-(0.7*2.02)=-1.414 [E] 
C1.03 - KOUPELNA 
7.87*2.1=16.527 [F] 
-(0.7*2.02)=-1.414 [G] 
D1.03 - KOUPELNA 
7.92*2.1=16.632 [H] 
-(0.7*2.02)=-1.414 [I] 
E1.06 - KOUPELNA 
7.19*2.1=15.099 [J] 
-(0.7*2.02)=-1.414 [K] 
F2.03 - KOUPELNA 
10.68*2.1=22.428 [L] 
-(1.32*2.21+0.9*2.02+0.7*2.02)=-6.149 [M] 
G2.06 - KOUPELNA 
8.15*2.1=17.115 [N] 
-(0.7*2.02)=-1.414 [O] 
Mezisoučet: A+B+C+D+E+F+G+H+I+J+K+L+M+N+O=133.697 [P] 
30=30.000 [Q] 
Mezisoučet: Q=30.000 [R] 
Celkem: A+B+C+D+E+F+G+H+I+J+K+L+M+N+O+Q=163.697 [S]</t>
  </si>
  <si>
    <t>145</t>
  </si>
  <si>
    <t>711141559</t>
  </si>
  <si>
    <t>Provedení izolace proti zemní vlhkosti pásy přitavením NAIP na ploše vodorovné V</t>
  </si>
  <si>
    <t>146</t>
  </si>
  <si>
    <t>711142559</t>
  </si>
  <si>
    <t>Provedení izolace proti zemní vlhkosti pásy přitavením NAIP na ploše svislé S</t>
  </si>
  <si>
    <t>dle PD: E.2.11 
Základy - HI (dl * v) 
185.0*1.0*2=370.000 [A] 
Celkem: A=370.000 [B]</t>
  </si>
  <si>
    <t>147</t>
  </si>
  <si>
    <t>628331590</t>
  </si>
  <si>
    <t>pás těžký asfaltovaný G 200 S40</t>
  </si>
  <si>
    <t>dle PD: E.2.11 
Podlahy a základy - HI (pl + dl * v) 
nepodsklep_část_pl 
podsklep_část_pl 
180.0*1.0=180.000 [A] 
Celkem: A=180.000 [B] 
947.56*1.2 Přepočtené koeficientem množství=1 137.072 [C] 
Celkem: C=1 137.072 [D]</t>
  </si>
  <si>
    <t>148</t>
  </si>
  <si>
    <t>628522540</t>
  </si>
  <si>
    <t>pásy s modifikovaným asfaltem tl. 4,0 mm vložka polyesterové rouno minerální jemnozrnný posyp</t>
  </si>
  <si>
    <t>Podlahy a základy - HI (pl) 
180.0*1.0=180.000 [A] 
Celkem: A=180.000 [B] 
180*1.2 Přepočtené koeficientem množství=216.000 [C] 
Celkem: C=216.000 [D]</t>
  </si>
  <si>
    <t>149</t>
  </si>
  <si>
    <t>711161215</t>
  </si>
  <si>
    <t>Izolace proti zemní vlhkosti a beztlakové vodě nopovými fóliemi na ploše svislé S vrstva ochranná, odvětrávací a drenážní výška nopku 20,0 mm, tl. fólie do 1,0</t>
  </si>
  <si>
    <t>Izolace proti zemní vlhkosti a beztlakové vodě nopovými fóliemi na ploše svislé S vrstva ochranná, odvětrávací a drenážní výška nopku 20,0 mm, tl. fólie do 1,0 mm</t>
  </si>
  <si>
    <t>185*1.2=222.000 [A] 
Mezisoučet: A=222.000 [B]</t>
  </si>
  <si>
    <t>150</t>
  </si>
  <si>
    <t>998711202</t>
  </si>
  <si>
    <t>Přesun hmot pro izolace proti vodě, vlhkosti a plynům stanovený procentní sazbou (%) z ceny vodorovná dopravní vzdálenost do 50 m v objektech výšky přes 6 do 12</t>
  </si>
  <si>
    <t>%</t>
  </si>
  <si>
    <t>Přesun hmot pro izolace proti vodě, vlhkosti a plynům stanovený procentní sazbou (%) z ceny vodorovná dopravní vzdálenost do 50 m v objektech výšky přes 6 do 12 m</t>
  </si>
  <si>
    <t>712</t>
  </si>
  <si>
    <t>Povlakové krytiny</t>
  </si>
  <si>
    <t>151</t>
  </si>
  <si>
    <t>712531111</t>
  </si>
  <si>
    <t>Provedení povlakové krytiny střech oblých pásy na sucho podkladní samolepící asfaltový pás</t>
  </si>
  <si>
    <t>152</t>
  </si>
  <si>
    <t>628662800</t>
  </si>
  <si>
    <t>pás asfaltový modifikovaný za studena samolepící  tl. 3 mm na polystyren</t>
  </si>
  <si>
    <t>1248*1.15 Přepočtené koeficientem množství=1 435.200 [A] 
Celkem: A=1 435.200 [B]</t>
  </si>
  <si>
    <t>153</t>
  </si>
  <si>
    <t>712600831</t>
  </si>
  <si>
    <t>Odstranění ze střech šikmých přes 30 st. do 45 st. krytiny povlakové jednovrstvé</t>
  </si>
  <si>
    <t>dle PD: E.2.11 
Demontáž krytiny (dl * š) 
960.0*1.3=1 248.000 [A] 
Celkem: A=1 248.000 [B]</t>
  </si>
  <si>
    <t>154</t>
  </si>
  <si>
    <t>998712102</t>
  </si>
  <si>
    <t>Přesun hmot pro povlakové krytiny stanovený z hmotnosti přesunovaného materiálu vodorovná dopravní vzdálenost do 50 m v objektech výšky přes 6 do 12 m</t>
  </si>
  <si>
    <t>155</t>
  </si>
  <si>
    <t>998712181</t>
  </si>
  <si>
    <t>Přesun hmot pro povlakové krytiny stanovený z hmotnosti přesunovaného materiálu Příplatek k cenám za přesun prováděný bez použití mechanizace pro jakoukoliv výš</t>
  </si>
  <si>
    <t>Přesun hmot pro povlakové krytiny stanovený z hmotnosti přesunovaného materiálu Příplatek k cenám za přesun prováděný bez použití mechanizace pro jakoukoliv výšku objektu</t>
  </si>
  <si>
    <t>713</t>
  </si>
  <si>
    <t>Izolace tepelné</t>
  </si>
  <si>
    <t>156</t>
  </si>
  <si>
    <t>713111121</t>
  </si>
  <si>
    <t>Montáž tepelné izolace stropů rohožemi, pásy, dílci, deskami, bloky (izolační materiál ve specifikaci) rovných spodem s uchycením (drátem, páskou apod.)</t>
  </si>
  <si>
    <t>dle PD: E.2.11 
Strop nad 2.NP (pl) 
950.0=950.000 [A] 
Celkem: A=950.000 [B]</t>
  </si>
  <si>
    <t>157</t>
  </si>
  <si>
    <t>6315079X1</t>
  </si>
  <si>
    <t>pás tepelně izolační pro izolace trámových stropů, podhledů a nepochůz.půd 200 mm 3500x1200 mm</t>
  </si>
  <si>
    <t>950*1.1 Přepočtené koeficientem množství=1 045.000 [A] 
Celkem: A=1 045.000 [B]</t>
  </si>
  <si>
    <t>158</t>
  </si>
  <si>
    <t>713120823</t>
  </si>
  <si>
    <t>Odstranění tepelné izolace podlah z rohoží, pásů, dílců, desek, bloků podlah volně kladených nebo mezi trámy z polystyrenu, tloušťka izolace suchého, tloušťka i</t>
  </si>
  <si>
    <t>Odstranění tepelné izolace podlah z rohoží, pásů, dílců, desek, bloků podlah volně kladených nebo mezi trámy z polystyrenu, tloušťka izolace suchého, tloušťka izolace přes 100 mm</t>
  </si>
  <si>
    <t>Podlahy - odstranění TI (pl) 
1.02 - TECHNIVKÉ ZÁZEMÍ 
37.60=37.600 [A] 
1.03 - TECHNIVKÉ ZÁZEMÍ 
3.90=3.900 [B] 
1.04 - HALA 
44.70=44.700 [C] 
1.07 - WC ŽENY 
7.90=7.900 [D] 
1.08 - CHODBA 
2.20=2.200 [E] 
1.09 - PROSTORY K PRONÁJMU 
6.30=6.300 [F] 
1.10 - PROSTORY K PRONÁJMU 
14.44=14.440 [G] 
1.11 - PROSTORY K PRONÁJMU 
29.70=29.700 [H] 
1.12 - MÍSTNOST 
17.00=17.000 [I] 
1.13 - MÍSTNOST 
6.70=6.700 [J] 
1.14 - CHODBA 
12.90=12.900 [K] 
1.15 - ZÁDVEŘÍ 
9.40=9.400 [L] 
1.16 - KOTELNA 
6.50=6.500 [M] 
1.17 - KANCELÁŘ VÝPRAVČÍHO 
27.30=27.300 [N] 
1.18 - PRODEJ JÍZDENEK 
6.30=6.300 [O] 
1.19 - PRODEJ JÍZDENEK 
13.90=13.900 [P] 
1.20 - MÍSTNOST 
6.90=6.900 [Q] 
1.24 - ZÁDVEŘÍ 
3.60=3.600 [R] 
1.25 - ZÁDVEŘÍ 
4.40=4.400 [S] 
A1.01 - KUCHYŇ 
14.30=14.300 [T] 
A1.02 - POKOJ 
17.60=17.600 [U] 
A1.03 - POKOJ 
18.40=18.400 [V] 
A1.04 - KOUPELNA 
3.70=3.700 [W] 
A1.05 - CHODBA 
5.90=5.900 [X] 
A1.06 - KOTELNA 
2.20=2.200 [Y] 
B1.01 - ZÁDVEŘÍ 
6.70=6.700 [Z] 
B1.02 - WC 
1.50=1.500 [AA] 
B1.03 - KUCHYŇ 
18.70=18.700 [AB] 
B1.04 - POKOJ 
15.20=15.200 [AC] 
B1.05 - POKOJ 
25.80=25.800 [AD] 
B1.06 - KOUPELNA 
5.50=5.500 [AE] 
B1.07 - POKOJ 
11.80=11.800 [AF] 
B1.08 - POKOJ 
4.50=4.500 [AG] 
C1.02 - WC 
2.10=2.100 [AH] 
C1.05 - POKOJ 
17.50=17.500 [AI] 
C1.06 - POKOJ 
11.70=11.700 [AJ] 
C1.07 - POKOJ 
20.90=20.900 [AK] 
D1.01 - KUCHYŇ 
13.60=13.600 [AL] 
D1.02 - WV 
2.10=2.100 [AM] 
D1.03 - KOUPELNA 
3.60=3.600 [AN] 
D1.04 - POKOJ 
17.60=17.600 [AO] 
D1.05 - POKOJ 
13.50=13.500 [AP] 
D1.06 - POKOJ 
11.10=11.100 [AQ] 
D1.07 - POKOJ 
14.40=14.400 [AR] 
Celkem: A+B+C+D+E+F+G+H+I+J+K+L+M+N+O+P+Q+R+S+T+U+V+W+X+Y+Z+AA+AB+AC+AD+AE+AF+AG+AH+AI+AJ+AK+AL+AM+AN+AO+AP+AQ+AR=541.540 [AS]</t>
  </si>
  <si>
    <t>159</t>
  </si>
  <si>
    <t>713121111</t>
  </si>
  <si>
    <t>Montáž tepelné izolace podlah rohožemi, pásy, deskami, dílci, bloky (izolační materiál ve specifikaci) kladenými volně jednovrstvá</t>
  </si>
  <si>
    <t>160</t>
  </si>
  <si>
    <t>283763550</t>
  </si>
  <si>
    <t>deska fasádní polystyrénová pro tepelné izolace spodní stavby 1250 x 600 x 120 mm</t>
  </si>
  <si>
    <t>dle PD: E.2.11 
Podlaha - TI (pl) 
nepodsklepená část 
S.1 - SCHODIŠTĚ 
16.51=16.510 [A] 
S.2 - SCHODIŠTĚ 
10.15=10.150 [B] 
S.3 - SCHODIŠTĚ 
12.28=12.280 [C] 
1.02 - TECHNICKÉ ZÁZEMÍ 
35.13=35.130 [D] 
1.03 - TECHNICKÉ ZÁZEMÍ 
4.44=4.440 [E] 
1.04 - HALA 
45.71=45.710 [F] 
1.07 - WC MUŽI / ÚKLID 
11.88=11.880 [G] 
1.08 - WC IMOBILNÍ 
3.91=3.910 [H] 
1.09 - PROSTORY K PRONÁJMU 
8.39=8.390 [I] 
1.10 - PROSTORY K PRONÁJMU 
7.08=7.080 [J] 
1.11 - PROSTORY K PRONÁJMU 
14.93=14.930 [K] 
1.12 - CHODBA 
9.39=9.390 [L] 
1.13 - KOMERČNÍ PROSTORY 
39.78=39.780 [M] 
1.14 - CHDOBA 
13.47=13.470 [N] 
1.15 - ZÁDVEŘÍ 
10.36=10.360 [O] 
1.16 - KOTELNA 
6.53=6.530 [P] 
1.17 - KANCELÁŘ VÝPRAVČÍHO 
27.92=27.920 [Q] 
1.18 - PRODEJ JÍZDENEK 
6.93=6.930 [R] 
1.19 - PRODEJ JÍZDENEK 
14.57=14.570 [S] 
1.20 - ZÁZEMÍ PERSONÁL 
7.37=7.370 [T] 
1.24 - ZÁDVEŘÍ 
5.39=5.390 [U] 
1.25 - ZÁDVEŘÍ 
5.39=5.390 [V] 
A1.01 - KUCHYNĚ 
15.18=15.180 [W] 
A1.02 - POKOJ 
18.24=18.240 [X] 
A1.03 - POKOJ 
18.98=18.980 [Y] 
A1.04 - KOUPELNA 
3.71=3.710 [Z] 
A1.05 - CHODBA 
4.25=4.250 [AA] 
A1.06 - KOTELNA 
2.22=2.220 [AB] 
B1.01 - ZÁDVEŘÍ 
7.44=7.440 [AC] 
B1.02 - WC 
1.49=1.490 [AD] 
B1.03 - KUCHYNĚ 
19.02=19.020 [AE] 
B1.04 - POKOJ 
15.89=15.890 [AF] 
B1.05 - POKOJ 
27.39=27.390 [AG] 
B1.06 - KOUPELNA 
5.59=5.590 [AH] 
B1.07 - POKOJ 
12.26=12.260 [AI] 
B1.08 - POKOJ 
5.61=5.610 [AJ] 
C1.02 - WC 
2.32=2.320 [AK] 
C1.05 - POKOJ 
17.88=17.880 [AL] 
C1.06 - POKOJ 
12.77=12.770 [AM] 
C1.07 - POKOJ 
21.58=21.580 [AN] 
D1.01 - KUCHYNĚ 
13.95=13.950 [AO] 
D1.02 - WC 
2.32=2.320 [AP] 
D1.03 - KOUPELNA 
3.62=3.620 [AQ] 
D1.04 - POKOJ 
18.12=18.120 [AR] 
D1.05 - POKOJ 
14.05=14.050 [AS] 
D1.06 - POKOJ 
11.92=11.920 [AT] 
D1.07 - POKOJ 
15.05=15.050 [AU] 
Celkem: A+B+C+D+E+F+G+H+I+J+K+L+M+N+O+P+Q+R+S+T+U+V+W+X+Y+Z+AA+AB+AC+AD+AE+AF+AG+AH+AI+AJ+AK+AL+AM+AN+AO+AP+AQ+AR+AS+AT+AU=608.360 [AV] 
608.36*1.1 Přepočtené koeficientem množství=669.196 [AW] 
Celkem: AW=669.196 [AX]</t>
  </si>
  <si>
    <t>161</t>
  </si>
  <si>
    <t>283763560</t>
  </si>
  <si>
    <t>deska fasádní polystyrénová pro tepelné izolace spodní stavby 1250 x 600 x 80 mm</t>
  </si>
  <si>
    <t>dle PD: E.2.11 
Podlaha - TI (pl) 
podsklepená část 
1.01 - ZÁDVEŘÍ 
7.78=7.780 [A] 
1.05 - CHODBA 
12.69=12.690 [B] 
1.06 - WC ŽENY 
7.41=7.410 [C] 
1.21 - ZÁZEMÍ PERSONÁL 
8.48=8.480 [D] 
1.22 - WC 
6.1=6.100 [E] 
1.23 - SPRCHA 
3.44=3.440 [F] 
1.26 - ZÁDVEŘÍ 
7.03=7.030 [G] 
C1.01 - KUCHYNĚ 
8.23=8.230 [H] 
C1.03 - KOUPELNA 
3.91=3.910 [I] 
C1.04 - POKOJ 
14.29=14.290 [J] 
E1.01 - CHODBA 
14.4=14.400 [K] 
E1.02 - KUCHYNĚ 
13.62=13.620 [L] 
E1.03 - SPÍŽ 
0.83=0.830 [M] 
E1.04 - POKOJ 
8.14=8.140 [N] 
E1.05 - WC 
1.27=1.270 [O] 
E1.06 - KOUPELNA 
3.22=3.220 [P] 
E1.07 - POKOJ 
18.24=18.240 [Q] 
E1.08 - POKOJ 
20.12=20.120 [R] 
Celkem: A+B+C+D+E+F+G+H+I+J+K+L+M+N+O+P+Q+R=159.200 [S] 
159.2*1.1 Přepočtené koeficientem množství=175.120 [T] 
Celkem: T=175.120 [U]</t>
  </si>
  <si>
    <t>162</t>
  </si>
  <si>
    <t>713131141</t>
  </si>
  <si>
    <t>Montáž tepelné izolace stěn rohožemi, pásy, deskami, dílci, bloky (izolační materiál ve specifikaci) lepením celoplošně</t>
  </si>
  <si>
    <t>dle PD: E.2.11 
XPS (dl * v) 
185.0*1.0=185.000 [A] 
Celkem: A=185.000 [B]</t>
  </si>
  <si>
    <t>163</t>
  </si>
  <si>
    <t>185*1.1 Přepočtené koeficientem množství=203.500 [A] 
Celkem: A=203.500 [B]</t>
  </si>
  <si>
    <t>164</t>
  </si>
  <si>
    <t>713191133</t>
  </si>
  <si>
    <t>Montáž tepelné izolace stavebních konstrukcí - doplňky a konstrukční součásti podlah, stropů vrchem nebo střech překrytím fólií položenou volně s přelepením spo</t>
  </si>
  <si>
    <t>Montáž tepelné izolace stavebních konstrukcí - doplňky a konstrukční součásti podlah, stropů vrchem nebo střech překrytím fólií položenou volně s přelepením spojů</t>
  </si>
  <si>
    <t>dle PD: E.2.11 
Strop nad 2NP - fólie (pl) 
950.0*2=1 900.000 [A] 
Celkem: A=1 900.000 [B]</t>
  </si>
  <si>
    <t>165</t>
  </si>
  <si>
    <t>283233140</t>
  </si>
  <si>
    <t>fólie PE kluzná, tl. 0,2 mm, 2 x 50 m, 100 m2/role</t>
  </si>
  <si>
    <t>166</t>
  </si>
  <si>
    <t>998713202</t>
  </si>
  <si>
    <t>Přesun hmot pro izolace tepelné stanovený procentní sazbou (%) z ceny vodorovná dopravní vzdálenost do 50 m v objektech výšky přes 6 do 12 m</t>
  </si>
  <si>
    <t>167</t>
  </si>
  <si>
    <t>7414218X1</t>
  </si>
  <si>
    <t>Demontáž hromosvodného vedení bez zachování funkčnosti svodových drátů nebo lan kolmého svodu, průměru přes 8 mm</t>
  </si>
  <si>
    <t>761</t>
  </si>
  <si>
    <t>Konstrukce prosvětlovací</t>
  </si>
  <si>
    <t>168</t>
  </si>
  <si>
    <t>761111111</t>
  </si>
  <si>
    <t>Stěny a příčky ze skleněných tvárnic zděné rozměr 190 x 190 x 80 mm bezbarvé lesklé dezén mřížka</t>
  </si>
  <si>
    <t>C102(0.9*0.6)=0.540 [A] 
Mezisoučet: A=0.540 [B] 
D102(0.9*0.6)=0.540 [C] 
Mezisoučet: C=0.540 [D] 
Celkem: A+C=1.080 [E]</t>
  </si>
  <si>
    <t>169</t>
  </si>
  <si>
    <t>998761101</t>
  </si>
  <si>
    <t>Přesun hmot pro konstrukce prosvětlovací stanovený z hmotnosti přesunovaného materiálu vodorovná dopravní vzdálenost do 50 m v objektech výšky do 6 m</t>
  </si>
  <si>
    <t>762</t>
  </si>
  <si>
    <t>Konstrukce tesařské</t>
  </si>
  <si>
    <t>170</t>
  </si>
  <si>
    <t>762083122</t>
  </si>
  <si>
    <t>Impregnace řeziva máčením proti dřevokaznému hmyzu, houbám a plísním, třída ohrožení 3 a 4 (dřevo v exteriéru)</t>
  </si>
  <si>
    <t>dle PD: E.2.11 
Krov - impregnace (obj) 
40.0=40.000 [A] 
Celkem: A=40.000 [B]</t>
  </si>
  <si>
    <t>171</t>
  </si>
  <si>
    <t>762331922</t>
  </si>
  <si>
    <t>Vyřezání části střešní vazby vázané konstrukce krovů průřezové plochy řeziva přes 120 do 224 cm2, délky vyřezané části krovového prvku přes 3 do 5 m</t>
  </si>
  <si>
    <t>dle PD: E.2.11 
Demontáž krovu (dl) 
levá část 
vzpěra 
4=4.000 [A] 
kleštiny 
7.6=7.600 [B] 
krokev 
10.46=10.460 [C] 
vzpěra  
8=8.000 [D] 
kleština 
4.46=4.460 [E] 
kleština 
7.6=7.600 [F] 
střední část 
krokev 
6.2=6.200 [G] 
krokev 
22.75=22.750 [H] 
krokev 
9.4=9.400 [I] 
kleština 
22=22.000 [J] 
krokev 
37.64=37.640 [K] 
vzpěra 
4.5=4.500 [L] 
pravá část 
krokev 
15.6=15.600 [M] 
kleština 
4.08=4.080 [N] 
kleština 
8.16=8.160 [O] 
krokev 
8=8.000 [P] 
kleština 
4.4=4.400 [Q] 
krokev 
23.55=23.550 [R] 
kleština 
15.24=15.240 [S] 
Celkem: A+B+C+D+E+F+G+H+I+J+K+L+M+N+O+P+Q+R+S=223.640 [T]</t>
  </si>
  <si>
    <t>172</t>
  </si>
  <si>
    <t>762331932</t>
  </si>
  <si>
    <t>Vyřezání části střešní vazby vázané konstrukce krovů průřezové plochy řeziva přes 224 do 288 cm2, délky vyřezané části krovového prvku přes 3 do 5 m</t>
  </si>
  <si>
    <t>dle PD: E.2.11 
Demontáž krovu (dl) 
levá část 
krokev 
5.11=5.110 [A] 
pozednice 
3.8=3.800 [B] 
střední část 
vzpěra 
13.05=13.050 [C] 
vzpěra 
4.1=4.100 [D] 
sloupek 
4.4=4.400 [E] 
pravá část 
trám 
11.44=11.440 [F] 
pozednice 
4.1=4.100 [G] 
vzpěra 
8.2=8.200 [H] 
vzpěra 
5.12=5.120 [I] 
Celkem: A+B+C+D+E+F+G+H+I=59.320 [J]</t>
  </si>
  <si>
    <t>173</t>
  </si>
  <si>
    <t>762331942</t>
  </si>
  <si>
    <t>Vyřezání části střešní vazby vázané konstrukce krovů průřezové plochy řeziva přes 288 do 450 cm2, délky vyřezané části krovového prvku přes 3 do 5 m</t>
  </si>
  <si>
    <t>dle PD: E.2.11 
Demontáž krovu (dl) 
levá část 
pozednice 
21.53=21.530 [A] 
pozednice 
3.5=3.500 [B] 
vazný trám 
14.28=14.280 [C] 
střední část 
vazný trám 
18=18.000 [D] 
vazný trám 
14.36=14.360 [E] 
vazný trám 
29.4=29.400 [F] 
pozednice 
10.98=10.980 [G] 
vzpěra 
10.68=10.680 [H] 
pravá část 
vazný trám 
13.84=13.840 [I] 
vaznice 
3.8=3.800 [J] 
vaznice 
3.5=3.500 [K] 
vaznice 
4.3=4.300 [L] 
vazný trám 
22.84=22.840 [M] 
Celkem: A+B+C+D+E+F+G+H+I+J+K+L+M=171.010 [N]</t>
  </si>
  <si>
    <t>174</t>
  </si>
  <si>
    <t>762331952</t>
  </si>
  <si>
    <t>Vyřezání části střešní vazby vázané konstrukce krovů průřezové plochy řeziva přes 450 cm2, délky vyřezané části krovového prvku přes 3 do 5 m</t>
  </si>
  <si>
    <t>dle PD: E.2.11 
Demontáž krovu (dl) 
levá část 
vazný trám 
44.24=44.240 [A] 
Celkem: A=44.240 [B]</t>
  </si>
  <si>
    <t>175</t>
  </si>
  <si>
    <t>762332922</t>
  </si>
  <si>
    <t>Doplnění střešní vazby řezivem (materiál v ceně) průřezové plochy přes 120 do 224 cm2</t>
  </si>
  <si>
    <t>176</t>
  </si>
  <si>
    <t>762332923</t>
  </si>
  <si>
    <t>Doplnění střešní vazby řezivem (materiál v ceně) průřezové plochy přes 224 do 288 cm2</t>
  </si>
  <si>
    <t>177</t>
  </si>
  <si>
    <t>762332924</t>
  </si>
  <si>
    <t>Doplnění střešní vazby řezivem (materiál v ceně) průřezové plochy přes 288 do 450 cm2</t>
  </si>
  <si>
    <t>178</t>
  </si>
  <si>
    <t>762332925</t>
  </si>
  <si>
    <t>Doplnění střešní vazby řezivem (materiál v ceně) průřezové plochy přes 450 do 600 cm2</t>
  </si>
  <si>
    <t>179</t>
  </si>
  <si>
    <t>762341013</t>
  </si>
  <si>
    <t>Bednění střech střech rovných sklonu do 60° s vyřezáním otvorů z dřevoštěpkových desek OSB šroubovaných na krokve na sraz, tloušťky desky 15 mm</t>
  </si>
  <si>
    <t>180</t>
  </si>
  <si>
    <t>762341811</t>
  </si>
  <si>
    <t>Demontáž bednění a laťování bednění střech rovných, obloukových, sklonu do 60° se všemi nadstřešními konstrukcemi z prken hrubých, hoblovaných tl. do 32 mm</t>
  </si>
  <si>
    <t>181</t>
  </si>
  <si>
    <t>762430014.RP01</t>
  </si>
  <si>
    <t>Obložení stěn z cementotřískových desek tl 16 mm na sraz šroubovaných vč. systémového AL roštu, podkladní pásky, nerez vruty dle skladby P01</t>
  </si>
  <si>
    <t>sokl nadzemní část185*1=185.000 [A] 
Mezisoučet: A=185.000 [B]</t>
  </si>
  <si>
    <t>182</t>
  </si>
  <si>
    <t>998762102</t>
  </si>
  <si>
    <t>Přesun hmot pro konstrukce tesařské stanovený z hmotnosti přesunovaného materiálu vodorovná dopravní vzdálenost do 50 m v objektech výšky přes 6 do 12 m</t>
  </si>
  <si>
    <t>183</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</si>
  <si>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</si>
  <si>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</si>
  <si>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</si>
  <si>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</si>
  <si>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</si>
  <si>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184</t>
  </si>
  <si>
    <t>763111742</t>
  </si>
  <si>
    <t>Příčka ze sádrokartonových desek ostatní konstrukce a práce na příčkách ze sádrokartonových desek montáž jedné vrstvy tepelné izolace</t>
  </si>
  <si>
    <t>B105(5*5)=25.000 [A] 
Mezisoučet: A=25.000 [B] 
B106(1.5*5)=7.500 [C] 
Mezisoučet: C=7.500 [D] 
B107(4*5)=20.000 [E] 
Mezisoučet: E=20.000 [F] 
Celkem: A+C+E=52.500 [G]</t>
  </si>
  <si>
    <t>185</t>
  </si>
  <si>
    <t>63150966</t>
  </si>
  <si>
    <t>role akustická a tepelně izolační ze skelných vláken tl 50mm</t>
  </si>
  <si>
    <t>52.5=52.500 [A] 
A * 1.02Koeficient množství=53.550 [B]</t>
  </si>
  <si>
    <t>186</t>
  </si>
  <si>
    <t>763121611</t>
  </si>
  <si>
    <t>Stěna předsazená ze sádrokartonových desek montáž nosné konstrukce z profilů UW a CW</t>
  </si>
  <si>
    <t>187</t>
  </si>
  <si>
    <t>59030042</t>
  </si>
  <si>
    <t>profil vodící stěnový UW 50</t>
  </si>
  <si>
    <t>52.5*0.9=47.250 [A] 
Mezisoučet: A=47.250 [B]</t>
  </si>
  <si>
    <t>188</t>
  </si>
  <si>
    <t>59030045</t>
  </si>
  <si>
    <t>profil stěnový CW 50</t>
  </si>
  <si>
    <t>52.5*1.9=99.750 [A] 
Mezisoučet: A=99.750 [B]</t>
  </si>
  <si>
    <t>189</t>
  </si>
  <si>
    <t>763121623</t>
  </si>
  <si>
    <t>Stěna předsazená ze sádrokartonových desek montáž desek na nosnou konstrukci, tl. 2 x 12,5 mm</t>
  </si>
  <si>
    <t>190</t>
  </si>
  <si>
    <t>59591000</t>
  </si>
  <si>
    <t>deska SDK akustická protipožární impregnovaná DFH2 tl 12,5mm</t>
  </si>
  <si>
    <t>52.5*1.1=57.750 [A] 
Mezisoučet: A=57.750 [B]</t>
  </si>
  <si>
    <t>191</t>
  </si>
  <si>
    <t>763131351</t>
  </si>
  <si>
    <t>Podhled ze sádrokartonových desek dřevěná spodní konstrukce dvouvrstvá z latí 50 x 30 mm jednoduše opláštěná deskou impregnovanou H2, tl. 12,5 mm, bez TI</t>
  </si>
  <si>
    <t>dle PD: E.2.11 
SDK podhled (pl) 
1.06 - WC ŽENY 
7.41=7.410 [A] 
1.07 - WC MUŽI / ÚKLID 
11.88=11.880 [B] 
1.08 - WC IMOBILNÍ 
3.91=3.910 [C] 
Celkem: A+B+C=23.200 [D]</t>
  </si>
  <si>
    <t>192</t>
  </si>
  <si>
    <t>763131713</t>
  </si>
  <si>
    <t>Podhled ze sádrokartonových desek ostatní práce a konstrukce na podhledech ze sádrokartonových desek napojení na obvodové konstrukce profilem</t>
  </si>
  <si>
    <t>dle PD: E.2.11 
SDK podhled - obvodová konstrukce (pl) 
1.06 - WC ŽENY 
11.89=11.890 [A] 
1.07 - WC MUŽI / ÚKLID 
14.86=14.860 [B] 
1.08 - WC IMOBILNÍ 
7.93=7.930 [C] 
Celkem: A+B+C=34.680 [D]</t>
  </si>
  <si>
    <t>193</t>
  </si>
  <si>
    <t>763131714</t>
  </si>
  <si>
    <t>Podhled ze sádrokartonových desek ostatní práce a konstrukce na podhledech ze sádrokartonových desek základní penetrační nátěr</t>
  </si>
  <si>
    <t>194</t>
  </si>
  <si>
    <t>763411116</t>
  </si>
  <si>
    <t>Sanitární příčky vhodné do mokrého prostředí dělící z kompaktních desek tl. 13 mm</t>
  </si>
  <si>
    <t>dle PD: E.2.11 
Sanitární příčka (dl * v) 
(2.5+0.85+1.28+0.9+2.075+1.1)*2.2=19.151 [A] 
Celkem: A=19.151 [B]</t>
  </si>
  <si>
    <t>195</t>
  </si>
  <si>
    <t>763411126</t>
  </si>
  <si>
    <t>Sanitární příčky vhodné do mokrého prostředí dveře vnitřní do sanitárních příček šířky do 800 mm, výšky do 2 000 mm z kompaktních desek včetně nerezového kování</t>
  </si>
  <si>
    <t>Sanitární příčky vhodné do mokrého prostředí dveře vnitřní do sanitárních příček šířky do 800 mm, výšky do 2 000 mm z kompaktních desek včetně nerezového kování tl. 13 mm</t>
  </si>
  <si>
    <t>196</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</si>
  <si>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</si>
  <si>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</si>
  <si>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</si>
  <si>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197</t>
  </si>
  <si>
    <t>998763381</t>
  </si>
  <si>
    <t>Přesun hmot pro konstrukce montované z desek sádrokartonových, sádrovláknitých, cementovláknitých nebo cementových Příplatek k cenám za přesun prováděný bez pou</t>
  </si>
  <si>
    <t>Přesun hmot pro konstrukce montované z desek sádrokartonových, sádrovláknitých, cementovláknitých nebo cementových Příplatek k cenám za přesun prováděný bez použití mechanizace pro jakoukoliv výšku objektu</t>
  </si>
  <si>
    <t>764</t>
  </si>
  <si>
    <t>Konstrukce klempířské</t>
  </si>
  <si>
    <t>198</t>
  </si>
  <si>
    <t>764001891</t>
  </si>
  <si>
    <t>Demontáž klempířských konstrukcí oplechování úžlabí do suti</t>
  </si>
  <si>
    <t>Demontáž úžlabí (dl) 
8.0*4+4.0*16=96.000 [A] 
Celkem: A=96.000 [B]</t>
  </si>
  <si>
    <t>199</t>
  </si>
  <si>
    <t>764002801</t>
  </si>
  <si>
    <t>Demontáž klempířských konstrukcí závětrné lišty do suti</t>
  </si>
  <si>
    <t>dle PD: E.2.11 
Demontáž oplechování (dl) 
80.0=80.000 [A] 
Celkem: A=80.000 [B]</t>
  </si>
  <si>
    <t>200</t>
  </si>
  <si>
    <t>764004801</t>
  </si>
  <si>
    <t>Demontáž klempířských konstrukcí žlabu podokapního do suti</t>
  </si>
  <si>
    <t>dle PD: E.2.11 
Demontáž žlabu (dl) 
185.0=185.000 [A] 
Celkem: A=185.000 [B]</t>
  </si>
  <si>
    <t>201</t>
  </si>
  <si>
    <t>764004861</t>
  </si>
  <si>
    <t>Demontáž klempířských konstrukcí svodu do suti</t>
  </si>
  <si>
    <t>dle PD: E.2.11 
Demontáž svodu (dl * p) 
11.0*4+5.0*4=64.000 [A] 
Celkem: A=64.000 [B]</t>
  </si>
  <si>
    <t>202</t>
  </si>
  <si>
    <t>76400K106</t>
  </si>
  <si>
    <t>D+M K106 dešťový svod z poplastovaného plechu DN 125, délky 10200 mm vč.kotvení a příslušenství (dle PD)</t>
  </si>
  <si>
    <t>203</t>
  </si>
  <si>
    <t>76400K107</t>
  </si>
  <si>
    <t>D+M K107 dešťový svod z poplastovaného plechu DN 125, délky 5560 mm vč.kotvení a příslušenství (dle PD)</t>
  </si>
  <si>
    <t>204</t>
  </si>
  <si>
    <t>76400K108</t>
  </si>
  <si>
    <t>D+M K108 dešťový svod z poplastovaného plechu DN 125, délky 5660 mm vč.kotvení a příslušenství (dle PD)</t>
  </si>
  <si>
    <t>205</t>
  </si>
  <si>
    <t>76400K109</t>
  </si>
  <si>
    <t>D+M K109 dešťový svod z poplastovaného plechu DN 125, délky 5760 mm vč.kotvení a příslušenství (dle PD)</t>
  </si>
  <si>
    <t>206</t>
  </si>
  <si>
    <t>76400K110</t>
  </si>
  <si>
    <t>D+M K110 dešťový svod z poplastovaného plechu DN 125, délky 10400 mm vč.kotvení a příslušenství (dle PD)</t>
  </si>
  <si>
    <t>207</t>
  </si>
  <si>
    <t>76400K111</t>
  </si>
  <si>
    <t>Montáž oplechování horních ploch zdí a nadezdívek (atik) rozvinuté šířky do 400 mm</t>
  </si>
  <si>
    <t>Délka oplechování soklu 
974.15=974.150 [A]</t>
  </si>
  <si>
    <t>208</t>
  </si>
  <si>
    <t>76400K201</t>
  </si>
  <si>
    <t>D+M K201 venkovní okenní parapet z poplastovaného plechu rš. 230 mm, délka 1150 mm vč.kotvení a příslušenství (dle PD)</t>
  </si>
  <si>
    <t>209</t>
  </si>
  <si>
    <t>76400K202</t>
  </si>
  <si>
    <t>D+M K202 venkovní okenní parapet z poplastovaného plcehu rš. 230 mm, délka 1250 mm vč.kotvení a příslušenství (dle PD)</t>
  </si>
  <si>
    <t>210</t>
  </si>
  <si>
    <t>76400K203</t>
  </si>
  <si>
    <t>D+M K203 dešťový půlkruhový podokapní žlab z poplastovaného plechu rš. 333 mm, průměr 160, délka 16,55 m vč.kotvení a příslušenství (dle PD)</t>
  </si>
  <si>
    <t>211</t>
  </si>
  <si>
    <t>76400K204</t>
  </si>
  <si>
    <t>D+M K204 dešťový půlkruhový podokapní žlab z poplastovaného plechu rš. 333 mm, průměr 160, délka 17,60 m vč.kotvení a příslušenství (dle PD)</t>
  </si>
  <si>
    <t>212</t>
  </si>
  <si>
    <t>76400K205</t>
  </si>
  <si>
    <t>D+M K205 dešťový půlkruhový podokapní žlab z poplastovaného plechu rš. 333 mm, průměr 160, délka 13,40 m vč.kotvení a příslušenství (dle PD)</t>
  </si>
  <si>
    <t>213</t>
  </si>
  <si>
    <t>76400K206</t>
  </si>
  <si>
    <t>D+M K206 venkovní okenní parapet z poplastovaného plechu rš. 230 mm, délka 240 mm vč.kotvení a příslušenství (dle PD)</t>
  </si>
  <si>
    <t>214</t>
  </si>
  <si>
    <t>76400K301</t>
  </si>
  <si>
    <t>D+M K301 dešťový půlkruhový podokapní žlab z poplastovaného plechu rš. 333 mm, průměr 160, délka 14,00 m vč.kotvení a příslušenství (dle PD)</t>
  </si>
  <si>
    <t>215</t>
  </si>
  <si>
    <t>76400K302</t>
  </si>
  <si>
    <t>D+M K302 dešťový půlkruhový podokapní žlab z poplastovaného plechu rš. 333 mm, průměr 160, délka 18,10 m vč.kotvení a příslušenství (dle PD)</t>
  </si>
  <si>
    <t>216</t>
  </si>
  <si>
    <t>76400K303</t>
  </si>
  <si>
    <t>D+M K303 dešťový svod DN 125 z poplastovaného plechu délka 4950 mm vč.kotvení a příslušenství (dle PD)</t>
  </si>
  <si>
    <t>217</t>
  </si>
  <si>
    <t>76400K304</t>
  </si>
  <si>
    <t>D+M K304 venkovní okenní parapet z poplastovaného plechu rš. 230 mm, délka 240 mm vč.kotvení a příslušenství (dle PD)</t>
  </si>
  <si>
    <t>218</t>
  </si>
  <si>
    <t>764111121</t>
  </si>
  <si>
    <t>Krytina ze svitků, ze šablon nebo taškových tabulí z pozinkovaného plechu s povrchovou úpravou s úpravou u okapů, prostupů a výčnělků střechy rovné ze šablon, p</t>
  </si>
  <si>
    <t>Krytina ze svitků, ze šablon nebo taškových tabulí z pozinkovaného plechu s povrchovou úpravou s úpravou u okapů, prostupů a výčnělků střechy rovné ze šablon, počet kusů přes 4 do 10 ks/m2 do 30°</t>
  </si>
  <si>
    <t>1248=1 248.000 [A] 
Mezisoučet: A=1 248.000 [B]</t>
  </si>
  <si>
    <t>219</t>
  </si>
  <si>
    <t>764211625</t>
  </si>
  <si>
    <t>Oplechování střešních prvků z pozinkovaného plechu s povrchovou úpravou hřebene větraného s použitím hřebenového plechu s větracím pásem rš 400 mm</t>
  </si>
  <si>
    <t>4.6*2+7.83*2+7.7*2=40.260 [A] 
Mezisoučet: A=40.260 [B]</t>
  </si>
  <si>
    <t>220</t>
  </si>
  <si>
    <t>764212605</t>
  </si>
  <si>
    <t>Oplechování střešních prvků z pozinkovaného plechu s povrchovou úpravou úžlabí systémovým úžlabním plechem rš 500 mm v krytině z šablon</t>
  </si>
  <si>
    <t>55=55.000 [A] 
Mezisoučet: A=55.000 [B]</t>
  </si>
  <si>
    <t>221</t>
  </si>
  <si>
    <t>764212621</t>
  </si>
  <si>
    <t>Oplechování střešních prvků z pozinkovaného plechu s povrchovou úpravou Příplatek k cenám za provedení úžlabí v plechové krytině</t>
  </si>
  <si>
    <t>55=55.000 [A]</t>
  </si>
  <si>
    <t>222</t>
  </si>
  <si>
    <t>764212635</t>
  </si>
  <si>
    <t>Oplechování střešních prvků z pozinkovaného plechu s povrchovou úpravou štítu závětrnou lištou rš 400 mm</t>
  </si>
  <si>
    <t>dle PD: E.2.11' 
'Střecha - nárožní hrana (dl)' 
((3.3*2)*2+(7.7*4))*1.3=57.200 [A] 
Mezisoučet: A=57.200 [B] 
Celkem: A=57.200 [C]</t>
  </si>
  <si>
    <t>223</t>
  </si>
  <si>
    <t>764212663</t>
  </si>
  <si>
    <t>Oplechování střešních prvků z pozinkovaného plechu s povrchovou úpravou okapu střechy rovné okapovým plechem rš 250 mm</t>
  </si>
  <si>
    <t>16.55*2+17.6*2+13.4*2+14.0*2+18.1*2=159.300 [A] 
Mezisoučet: A=159.300 [B]</t>
  </si>
  <si>
    <t>224</t>
  </si>
  <si>
    <t>764213657</t>
  </si>
  <si>
    <t>Oplechování střešních prvků z pozinkovaného plechu s povrchovou úpravou sněhový rozražeč</t>
  </si>
  <si>
    <t>160*4=640.000 [A] 
Mezisoučet: A=640.000 [B]</t>
  </si>
  <si>
    <t>225</t>
  </si>
  <si>
    <t>764226441</t>
  </si>
  <si>
    <t>Oplechování parapetů z hliníkového plechu rovných celoplošně lepené, bez rohů rš 150 mm</t>
  </si>
  <si>
    <t>ozdobné římsy' 
62*1.8=111.600 [A] 
46*1.5=69.000 [B] 
17*1.5=25.500 [C] 
Mezisoučet: A+B+C=206.100 [D] 
Celkem: A+B+C=206.100 [E]</t>
  </si>
  <si>
    <t>226</t>
  </si>
  <si>
    <t>764226442</t>
  </si>
  <si>
    <t>Oplechování parapetů z hliníkového plechu rovných celoplošně lepené, bez rohů rš 200 mm</t>
  </si>
  <si>
    <t>ozdobné římsy' 
186+59+59=304.000 [A] 
Mezisoučet: A=304.000 [B]</t>
  </si>
  <si>
    <t>227</t>
  </si>
  <si>
    <t>764228474</t>
  </si>
  <si>
    <t>Oplechování říms a ozdobných prvků z hliníkového plechu oblých nebo ze segmentů, včetně rohů celoplošně lepené rš 330 mm</t>
  </si>
  <si>
    <t>ozdobný prvek F.03' 
1.8*1=1.800 [A] 
Mezisoučet: A=1.800 [B] 
1.8*35=63.000 [C] 
Mezisoučet: C=63.000 [D] 
2.5*2=5.000 [E] 
Mezisoučet: E=5.000 [F] 
1.8*14=25.200 [G] 
Mezisoučet: G=25.200 [H] 
2.5*1=2.500 [I] 
Mezisoučet: I=2.500 [J] 
2*4=8.000 [K] 
Mezisoučet: K=8.000 [L] 
1.7*1=1.700 [M] 
Mezisoučet: M=1.700 [N] 
1.8*1=1.800 [O] 
Mezisoučet: O=1.800 [P] 
2*1=2.000 [Q] 
Mezisoučet: Q=2.000 [R] 
Celkem: A+C+E+G+I+K+M+O+Q=111.000 [S]</t>
  </si>
  <si>
    <t>228</t>
  </si>
  <si>
    <t>998764202</t>
  </si>
  <si>
    <t>Přesun hmot pro konstrukce klempířské stanovený procentní sazbou (%) z ceny vodorovná dopravní vzdálenost do 50 m v objektech výšky přes 6 do 12 m</t>
  </si>
  <si>
    <t>766</t>
  </si>
  <si>
    <t>Konstrukce truhlářské</t>
  </si>
  <si>
    <t>229</t>
  </si>
  <si>
    <t>766000000.RDVR1</t>
  </si>
  <si>
    <t>Repase stávající prosklené dřevěné stěny s dveřmi 1000x2500 mm ( obnova nátěru, výměna skel)</t>
  </si>
  <si>
    <t>DV/R11=1.000 [A] 
Mezisoučet: A=1.000 [B]</t>
  </si>
  <si>
    <t>230</t>
  </si>
  <si>
    <t>766000000.RDVR2</t>
  </si>
  <si>
    <t>Repase stávající prosklené dřevěné stěny s dveřmi 900x2500 mm ( obnova nátěru, výměna skel)</t>
  </si>
  <si>
    <t>DV/R21+1=2.000 [A] 
Mezisoučet: A=2.000 [B]</t>
  </si>
  <si>
    <t>231</t>
  </si>
  <si>
    <t>766000000.Rok</t>
  </si>
  <si>
    <t>Okno ve štítě - truhlářský výrobek dle stávajícího viz ZTP</t>
  </si>
  <si>
    <t>4=4.000 [A]</t>
  </si>
  <si>
    <t>232</t>
  </si>
  <si>
    <t>76600T101</t>
  </si>
  <si>
    <t>D+M T101 schodiště do podkroví dřevěné vč. kotvení a příslušenství (dle PD)</t>
  </si>
  <si>
    <t>233</t>
  </si>
  <si>
    <t>76600T102</t>
  </si>
  <si>
    <t>D+M T102 schodiště do podkroví dřevěné vč. kotvení a příslušenství (dle PD)</t>
  </si>
  <si>
    <t>234</t>
  </si>
  <si>
    <t>76600T301</t>
  </si>
  <si>
    <t>D+M T301 dřevěná pochůzí lávka vč. kotvení a příslušenství (dle PD)</t>
  </si>
  <si>
    <t>235</t>
  </si>
  <si>
    <t>76600T302</t>
  </si>
  <si>
    <t>D+M T302 dřevěná pochůzí lávka vč. kotvení a příslušenství (dle PD)</t>
  </si>
  <si>
    <t>236</t>
  </si>
  <si>
    <t>76600T303</t>
  </si>
  <si>
    <t>D+M T303 dřevěná pochůzí lávka vč. kotvení a příslušenství (dle PD)</t>
  </si>
  <si>
    <t>237</t>
  </si>
  <si>
    <t>7660OP301</t>
  </si>
  <si>
    <t>D+M OP301 dřevěné střešní okno s izolačním dvojsklem 1250 x 2100 mm vč. kování a příslušenství (dle PD)</t>
  </si>
  <si>
    <t>238</t>
  </si>
  <si>
    <t>766621435</t>
  </si>
  <si>
    <t>Montáž oken dřevěných včetně montáže rámu plochy přes 1 m2 obloukových nebo kulatých do zdiva, výšky do 1,5 m</t>
  </si>
  <si>
    <t>dle výpisu prvků' 
OP/001(0.8*0.5)*1=0.400 [A] 
Mezisoučet: A=0.400 [B] 
OP/105(0.56*1.05)*1=0.588 [C] 
Mezisoučet: C=0.588 [D] 
Celkem: A+C=0.988 [E]</t>
  </si>
  <si>
    <t>239</t>
  </si>
  <si>
    <t>oknoeuro.R001</t>
  </si>
  <si>
    <t>dodávka euro okna 800x500 mm otevírání, parametrů , kování dle výpisu prvků položka OP/001</t>
  </si>
  <si>
    <t>OP/0011=1.000 [A] 
Mezisoučet: A=1.000 [B]</t>
  </si>
  <si>
    <t>240</t>
  </si>
  <si>
    <t>oknoeuro.R105</t>
  </si>
  <si>
    <t>dodávka euro okna 560x1050 mm otevírání, parametrů , kování dle výpisu prvků položka OP/105</t>
  </si>
  <si>
    <t>OP/1051=1.000 [A] 
Mezisoučet: A=1.000 [B]</t>
  </si>
  <si>
    <t>241</t>
  </si>
  <si>
    <t>766621436</t>
  </si>
  <si>
    <t>Montáž oken dřevěných včetně montáže rámu plochy přes 1 m2 obloukových nebo kulatých do zdiva, výšky přes 1,5 do 2,5 m</t>
  </si>
  <si>
    <t>dle výpisu prvků' 
OP/102(1.15*1.45)*4=6.670 [A] 
Mezisoučet: A=6.670 [B]</t>
  </si>
  <si>
    <t>242</t>
  </si>
  <si>
    <t>oknoeuro.R102</t>
  </si>
  <si>
    <t>dodávka euro okna 1150x1450 mm otevírání, parametrů , kování dle výpisu prvků položka OP/102</t>
  </si>
  <si>
    <t>OP/1024=4.000 [A] 
Mezisoučet: A=4.000 [B]</t>
  </si>
  <si>
    <t>243</t>
  </si>
  <si>
    <t>766621437</t>
  </si>
  <si>
    <t>Montáž oken dřevěných včetně montáže rámu plochy přes 1 m2 obloukových nebo kulatých do zdiva, výšky přes 2,5 m</t>
  </si>
  <si>
    <t>dle výpisu prvků' 
OP/101(1.8*2.68)*1=4.824 [A] 
Mezisoučet: A=4.824 [B] 
OP/101A(1.8*2.68)*1=4.824 [C] 
Mezisoučet: C=4.824 [D] 
OP/103(1.25*2.43)*11=33.413 [E] 
Mezisoučet: E=33.413 [F] 
OP/104(1.32*2.43)*15=48.114 [G] 
Mezisoučet: G=48.114 [H] 
OP/104A(1.32*2.43)*4=12.830 [I] 
Mezisoučet: I=12.830 [J] 
OP/106(1.32*2.43)*2=6.415 [K] 
Mezisoučet: K=6.415 [L] 
OP/201(1.15*2.2)*11=27.830 [M] 
Mezisoučet: M=27.830 [N] 
OP/202(1.25*2.2)*3=8.250 [O] 
Mezisoučet: O=8.250 [P] 
Celkem: A+C+E+G+I+K+M+O=146.500 [Q]</t>
  </si>
  <si>
    <t>244</t>
  </si>
  <si>
    <t>oknoeuro.R101</t>
  </si>
  <si>
    <t>dodávka euro okna 1800x2680 mm otevírání, parametrů , kování dle výpisu prvků položka OP/101</t>
  </si>
  <si>
    <t>OP/1011=1.000 [A] 
Mezisoučet: A=1.000 [B]</t>
  </si>
  <si>
    <t>245</t>
  </si>
  <si>
    <t>oknoeuro.R101A</t>
  </si>
  <si>
    <t>dodávka euro okna 1800x2680 mm otevírání, parametrů , kování dle výpisu prvků položka OP/101A</t>
  </si>
  <si>
    <t>OP/101A1=1.000 [A] 
Mezisoučet: A=1.000 [B]</t>
  </si>
  <si>
    <t>246</t>
  </si>
  <si>
    <t>oknoeuro.R103</t>
  </si>
  <si>
    <t>dodávka euro okna 1250x2430 mm otevírání, parametrů , kování dle výpisu prvků položka OP/103</t>
  </si>
  <si>
    <t>OP/10311=11.000 [A] 
Mezisoučet: A=11.000 [B]</t>
  </si>
  <si>
    <t>247</t>
  </si>
  <si>
    <t>oknoeuro.R104</t>
  </si>
  <si>
    <t>dodávka euro okna 1320x2430 mm otevírání, parametrů , kování dle výpisu prvků položka OP/104</t>
  </si>
  <si>
    <t>OP/10415=15.000 [A] 
Mezisoučet: A=15.000 [B]</t>
  </si>
  <si>
    <t>248</t>
  </si>
  <si>
    <t>oknoeuro.R104A</t>
  </si>
  <si>
    <t>dodávka euro okna 1320x2430 mm otevírání, parametrů , kování dle výpisu prvků položka OP/104A</t>
  </si>
  <si>
    <t>OP/104A4=4.000 [A] 
Mezisoučet: A=4.000 [B]</t>
  </si>
  <si>
    <t>249</t>
  </si>
  <si>
    <t>oknoeuro.R106</t>
  </si>
  <si>
    <t>dodávka euro okna 1320x2430 mm otevírání, parametrů , kování dle výpisu prvků položka OP/106</t>
  </si>
  <si>
    <t>OP/1062=2.000 [A] 
Mezisoučet: A=2.000 [B]</t>
  </si>
  <si>
    <t>250</t>
  </si>
  <si>
    <t>oknoeuro.R201</t>
  </si>
  <si>
    <t>dodávka euro okna 1150x2200 mm otevírání, parametrů , kování dle výpisu prvků položka OP/201</t>
  </si>
  <si>
    <t>OP/20111=11.000 [A] 
Mezisoučet: A=11.000 [B]</t>
  </si>
  <si>
    <t>251</t>
  </si>
  <si>
    <t>oknoeuro.R202</t>
  </si>
  <si>
    <t>OP/2023=3.000 [A] 
Mezisoučet: A=3.000 [B]</t>
  </si>
  <si>
    <t>252</t>
  </si>
  <si>
    <t>766622216</t>
  </si>
  <si>
    <t>Montáž oken plastových plochy do 1 m2 včetně montáže rámu otevíravých do zdiva</t>
  </si>
  <si>
    <t>sklepní okno ze strany suterénu10=10.000 [A] 
Mezisoučet: A=10.000 [B]</t>
  </si>
  <si>
    <t>253</t>
  </si>
  <si>
    <t>61140050</t>
  </si>
  <si>
    <t>okno plastové otevíravé/sklopné trojsklo do plochy 1m2</t>
  </si>
  <si>
    <t>sklepní okno ze strany suterénu OP 001(0.8*0.3)*10=2.400 [A] 
Mezisoučet: A=2.400 [B]</t>
  </si>
  <si>
    <t>254</t>
  </si>
  <si>
    <t>766660001</t>
  </si>
  <si>
    <t>Montáž dveřních křídel otvíravých jednokřídlových š do 0,8 m do ocelové zárubně</t>
  </si>
  <si>
    <t>byty' 
A4=4.000 [A] 
Mezisoučet: A=4.000 [B] 
B6=6.000 [C] 
Mezisoučet: C=6.000 [D] 
C4=4.000 [E] 
Mezisoučet: E=4.000 [F] 
D6=6.000 [G] 
Mezisoučet: G=6.000 [H] 
E5=5.000 [I] 
Mezisoučet: I=5.000 [J] 
F10=10.000 [K] 
Mezisoučet: K=10.000 [L] 
G7=7.000 [M] 
Mezisoučet: M=7.000 [N] 
Celkem: A+C+E+G+I+K+M=42.000 [O]</t>
  </si>
  <si>
    <t>255</t>
  </si>
  <si>
    <t>61162073.R dve</t>
  </si>
  <si>
    <t>dveře jednokřídlé dle výpisů vč.kování</t>
  </si>
  <si>
    <t>256</t>
  </si>
  <si>
    <t>levé nebo pravé dle výpisu prvku' 
'byty' 
'DW121B' 
A2=2.000 [A] 
B2=2.000 [B] 
C2=2.000 [C] 
D2=2.000 [D] 
E3=3.000 [E] 
F2=2.000 [F] 
G2=2.000 [G] 
Mezisoučet: A+B+C+D+E+F+G=15.000 [H] 
'DW122B' 
A0=0.000 [I] 
B0=0.000 [J] 
C0=0.000 [K] 
D0=0.000 [L] 
E0=0.000 [M] 
F2=2.000 [N] 
G0=0.000 [O] 
Mezisoučet: I+J+K+L+M+N+O=2.000 [P] 
'DW123B' 
A3=3.000 [Q] 
B0=0.000 [R] 
C2=2.000 [S] 
D0=0.000 [T] 
E0=0.000 [U] 
F1=1.000 [V] 
G3=3.000 [W] 
Mezisoučet: Q+R+S+T+U+V+W=9.000 [X] 
'DW124B' 
A0=0.000 [Y] 
B4=4.000 [Z] 
C2=2.000 [AA] 
D3=3.000 [AB] 
E4=4.000 [AC] 
F6=6.000 [AD] 
G2=2.000 [AE] 
Mezisoučet: Y+Z+AA+AB+AC+AD+AE=21.000 [AF] 
Celkem: A+B+C+D+E+F+G+I+J+K+L+M+N+O+Q+R+S+T+U+V+W+Y+Z+AA+AB+AC+AD+AE=47.000 [AG]</t>
  </si>
  <si>
    <t>257</t>
  </si>
  <si>
    <t>61162073.R700</t>
  </si>
  <si>
    <t>dveře jednokřídlé komůrková dřevotříska, CPL, bílé  plné 700x1970-2100mm vč. dozického zámku</t>
  </si>
  <si>
    <t>byty' 
'DW121B' 
A2=2.000 [A] 
B2=2.000 [B] 
C2=2.000 [C] 
D2=2.000 [D] 
E3=3.000 [E] 
F2=2.000 [F] 
G2=2.000 [G] 
Mezisoučet: A+B+C+D+E+F+G=15.000 [H] 
'DW122B' 
A0=0.000 [I] 
B0=0.000 [J] 
C0=0.000 [K] 
D0=0.000 [L] 
E0=0.000 [M] 
F2=2.000 [N] 
G0=0.000 [O] 
Mezisoučet: I+J+K+L+M+N+O=2.000 [P] 
Celkem: A+B+C+D+E+F+G+I+J+K+L+M+N+O=17.000 [Q]</t>
  </si>
  <si>
    <t>258</t>
  </si>
  <si>
    <t>61162074.R800</t>
  </si>
  <si>
    <t>dveře jednokřídlé komůrková dřevotříska, CPL, bílé  plné 800x1970-2100mm vč. dozického zámku</t>
  </si>
  <si>
    <t>DW123B' 
A3=3.000 [A] 
B0=0.000 [B] 
C2=2.000 [C] 
D0=0.000 [D] 
E0=0.000 [E] 
F1=1.000 [F] 
G3=3.000 [G] 
Mezisoučet: A+B+C+D+E+F+G=9.000 [H] 
'DW124B' 
A0=0.000 [I] 
B4=4.000 [J] 
C2=2.000 [K] 
D3=3.000 [L] 
E4=4.000 [M] 
F6=6.000 [N] 
G2=2.000 [O] 
Mezisoučet: I+J+K+L+M+N+O=21.000 [P] 
Celkem: A+B+C+D+E+F+G+I+J+K+L+M+N+O=30.000 [Q]</t>
  </si>
  <si>
    <t>259</t>
  </si>
  <si>
    <t>levé nebo pravé dle výpisu prvků' 
'společné prostory' 
DW2013=3.000 [A] 
Mezisoučet: A=3.000 [B] 
DW1083=3.000 [C] 
Mezisoučet: C=3.000 [D] 
DW1012=2.000 [E] 
Mezisoučet: E=2.000 [F] 
DW1053=3.000 [G] 
Mezisoučet: G=3.000 [H] 
DW1071=1.000 [I] 
Mezisoučet: I=1.000 [J] 
Celkem: A+C+E+G+I=12.000 [K]</t>
  </si>
  <si>
    <t>260</t>
  </si>
  <si>
    <t>DW1053=3.000 [A] 
Mezisoučet: A=3.000 [B] 
Celkem: A=3.000 [C]</t>
  </si>
  <si>
    <t>261</t>
  </si>
  <si>
    <t>společné prostory' 
DW2013=3.000 [A] 
Mezisoučet: A=3.000 [B] 
DW1083=3.000 [C] 
Mezisoučet: C=3.000 [D] 
DW1012=2.000 [E] 
Mezisoučet: E=2.000 [F] 
DW1071=1.000 [G] 
Mezisoučet: G=1.000 [H] 
Celkem: A+C+E+G=9.000 [I]</t>
  </si>
  <si>
    <t>262</t>
  </si>
  <si>
    <t>766660002</t>
  </si>
  <si>
    <t>Montáž dveřních křídel dřevěných nebo plastových otevíravých do ocelové zárubně povrchově upravených jednokřídlových, šířky přes 800 mm</t>
  </si>
  <si>
    <t>levé nebo pravé dle výpisu prvků' 
'společné prostory' 
DW1031=1.000 [A] 
Mezisoučet: A=1.000 [B] 
DW1045=5.000 [C] 
Mezisoučet: C=5.000 [D] 
DW1062+3=5.000 [E] 
Mezisoučet: E=5.000 [F] 
Celkem: A+C+E=11.000 [G]</t>
  </si>
  <si>
    <t>263</t>
  </si>
  <si>
    <t>61162075</t>
  </si>
  <si>
    <t>dveře jednokřídlé voštinové povrch laminátový plné 900x1970-2100mm</t>
  </si>
  <si>
    <t>264</t>
  </si>
  <si>
    <t>766660011</t>
  </si>
  <si>
    <t>Montáž dveřních křídel dřevěných nebo plastových otevíravých do ocelové zárubně povrchově upravených dvoukřídlových, šířky do 1450 mm</t>
  </si>
  <si>
    <t>společné prostory' 
DW1111=1.000 [A] 
Mezisoučet: A=1.000 [B]</t>
  </si>
  <si>
    <t>265</t>
  </si>
  <si>
    <t>61162102</t>
  </si>
  <si>
    <t>dveře dvoukřídlé voštinové povrch laminátový plné 1250x1970-2100mm</t>
  </si>
  <si>
    <t>266</t>
  </si>
  <si>
    <t>766660022</t>
  </si>
  <si>
    <t>Montáž dveřních křídel dřevěných nebo plastových otevíravých do ocelové zárubně protipožárních jednokřídlových, šířky přes 800 mm</t>
  </si>
  <si>
    <t>byty A-G7=7.000 [A] 
Mezisoučet: A=7.000 [B]</t>
  </si>
  <si>
    <t>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</si>
  <si>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267</t>
  </si>
  <si>
    <t>61161028.RT</t>
  </si>
  <si>
    <t>dveře jednokřídlé  bezpečnostní třída 3, protipožární EI (EW) 30 D3</t>
  </si>
  <si>
    <t>268</t>
  </si>
  <si>
    <t>766660411</t>
  </si>
  <si>
    <t>Montáž dveřních křídel dřevěných nebo plastových vchodových dveří včetně rámu do zdiva jednokřídlových bez nadsvětlíku</t>
  </si>
  <si>
    <t>byty vstupy' 
'DW120B' 
L4=4.000 [A] 
P3=3.000 [B] 
Mezisoučet: A+B=7.000 [C] 
Celkem: A+B=7.000 [D]</t>
  </si>
  <si>
    <t>269</t>
  </si>
  <si>
    <t>61173202</t>
  </si>
  <si>
    <t>dveře jednokřídlé dřevěné plné max rozměru otvoru 2,42m2 bezpečnostní třídy RC2</t>
  </si>
  <si>
    <t>byty vstupy' 
'DW120B' 
L4=4.000 [A] 
P3=3.000 [B] 
Mezisoučet: A+B=7.000 [C] 
Celkem: A+B=7.000 [D] 
7*1.8 Přepočtené koeficientem množství=12.600 [E]</t>
  </si>
  <si>
    <t>270</t>
  </si>
  <si>
    <t>766660421</t>
  </si>
  <si>
    <t>Montáž dveřních křídel dřevěných nebo plastových vchodových dveří včetně rámu do zdiva jednokřídlových s nadsvětlíkem</t>
  </si>
  <si>
    <t>DP/1041=1.000 [A] 
Mezisoučet: A=1.000 [B] 
DP/104a1=1.000 [C] 
Mezisoučet: C=1.000 [D] 
Celkem: A+C=2.000 [E]</t>
  </si>
  <si>
    <t>271</t>
  </si>
  <si>
    <t>dveřeeuro.R104</t>
  </si>
  <si>
    <t>dveře vchodové jednokřídlé s nadsvětlíkem 1160x3198 mm parametrů dle položka výpisu DP/104</t>
  </si>
  <si>
    <t>DP/1041=1.000 [A] 
Mezisoučet: A=1.000 [B]</t>
  </si>
  <si>
    <t>272</t>
  </si>
  <si>
    <t>dveřeeuro.R104a</t>
  </si>
  <si>
    <t>DP/104a1=1.000 [A] 
Mezisoučet: A=1.000 [B]</t>
  </si>
  <si>
    <t>273</t>
  </si>
  <si>
    <t>766660461</t>
  </si>
  <si>
    <t>Montáž dveřních křídel dřevěných nebo plastových vchodových dveří včetně rámu do zdiva dvoukřídlových s nadsvětlíkem</t>
  </si>
  <si>
    <t>DP/1011=1.000 [A] 
Mezisoučet: A=1.000 [B] 
DP/1021=1.000 [C] 
Mezisoučet: C=1.000 [D] 
DP/1031=1.000 [E] 
Mezisoučet: E=1.000 [F] 
DP/1051=1.000 [G] 
Mezisoučet: G=1.000 [H] 
DP/1061=1.000 [I] 
Mezisoučet: I=1.000 [J] 
DP/106A1=1.000 [K] 
Mezisoučet: K=1.000 [L] 
DP/1081=1.000 [M] 
Mezisoučet: M=1.000 [N] 
Celkem: A+C+E+G+I+K+M=7.000 [O]</t>
  </si>
  <si>
    <t>274</t>
  </si>
  <si>
    <t>dveřeeuro.R102</t>
  </si>
  <si>
    <t>dveře vchodové dvoukřídlé s nadsvětlíkem 1565x3193 mm parametrů dle položka výpisu DP/102</t>
  </si>
  <si>
    <t>DP/1021=1.000 [A] 
Mezisoučet: A=1.000 [B]</t>
  </si>
  <si>
    <t>275</t>
  </si>
  <si>
    <t>dveřeeuro.R103</t>
  </si>
  <si>
    <t>dveře vchodové dvoukřídlé s nadsvětlíkem 1565x3193 mm parametrů dle položka výpisu DP/103</t>
  </si>
  <si>
    <t>DP/1031=1.000 [A] 
Mezisoučet: A=1.000 [B]</t>
  </si>
  <si>
    <t>276</t>
  </si>
  <si>
    <t>dveřeeuro.R105</t>
  </si>
  <si>
    <t>dveře vchodové dvoukřídlé s nadsvětlíkem 1565x3508 mm parametrů dle položka výpisu DP/105</t>
  </si>
  <si>
    <t>DP/1051=1.000 [A] 
Mezisoučet: A=1.000 [B]</t>
  </si>
  <si>
    <t>277</t>
  </si>
  <si>
    <t>dveřeeuro.R106</t>
  </si>
  <si>
    <t>dveře vchodové dvoukřídlé s nadsvětlíkem 1565x3318 mm parametrů dle položka výpisu DP/106</t>
  </si>
  <si>
    <t>DP/1061=1.000 [A] 
Mezisoučet: A=1.000 [B]</t>
  </si>
  <si>
    <t>278</t>
  </si>
  <si>
    <t>dveřeeuro.R106A</t>
  </si>
  <si>
    <t>dveře vchodové dvoukřídlé s nadsvětlíkem 1565x3318 mm parametrů dle položka výpisu DP/106A</t>
  </si>
  <si>
    <t>DP/106A1=1.000 [A] 
Mezisoučet: A=1.000 [B]</t>
  </si>
  <si>
    <t>279</t>
  </si>
  <si>
    <t>dveřeeuro.R108</t>
  </si>
  <si>
    <t>dveře vchodové dvoukřídlé s nadsvětlíkem 1565x3193 mm parametrů dle položka výpisu DP/108</t>
  </si>
  <si>
    <t>DP/1081=1.000 [A] 
Mezisoučet: A=1.000 [B]</t>
  </si>
  <si>
    <t>280</t>
  </si>
  <si>
    <t>766660713</t>
  </si>
  <si>
    <t>Montáž dveřních doplňků plechu okopového</t>
  </si>
  <si>
    <t>281</t>
  </si>
  <si>
    <t>54915213</t>
  </si>
  <si>
    <t>plech okopový nerez 915x250x0,6mm</t>
  </si>
  <si>
    <t>282</t>
  </si>
  <si>
    <t>766660716</t>
  </si>
  <si>
    <t>Montáž dveřních doplňků samozavírače na zárubeň dřevěnou</t>
  </si>
  <si>
    <t>9=9.000 [A] 
Mezisoučet: A=9.000 [B]</t>
  </si>
  <si>
    <t>283</t>
  </si>
  <si>
    <t>766660718</t>
  </si>
  <si>
    <t>Montáž dveřních doplňků stavěče křídla</t>
  </si>
  <si>
    <t>16=16.000 [A] 
Mezisoučet: A=16.000 [B]</t>
  </si>
  <si>
    <t>284</t>
  </si>
  <si>
    <t>766660720</t>
  </si>
  <si>
    <t>Montáž dveřních doplňků větrací mřížky s vyříznutím otvoru</t>
  </si>
  <si>
    <t>bude upřesněno, kalkulováno 10 dveří10=10.000 [A] 
Mezisoučet: A=10.000 [B]</t>
  </si>
  <si>
    <t>285</t>
  </si>
  <si>
    <t>56245607.R</t>
  </si>
  <si>
    <t>mřížka větrací do dveří dvojitá např.453x90 mm, bílá</t>
  </si>
  <si>
    <t>[bez vazby na CS]</t>
  </si>
  <si>
    <t>286</t>
  </si>
  <si>
    <t>766674811</t>
  </si>
  <si>
    <t>Demontáž střešních oken na krytině hladké a drážkové, sklonu přes 30 do 45°</t>
  </si>
  <si>
    <t>287</t>
  </si>
  <si>
    <t>766691914</t>
  </si>
  <si>
    <t>Ostatní práce vyvěšení nebo zavěšení křídel s případným uložením a opětovným zavěšením po provedení stavebních změn dřevěných dveřních, plochy do 2 m2</t>
  </si>
  <si>
    <t>Bourání dveří (p) 
15=15.000 [A] 
Celkem: A=15.000 [B]</t>
  </si>
  <si>
    <t>288</t>
  </si>
  <si>
    <t>766691915</t>
  </si>
  <si>
    <t>Ostatní práce vyvěšení nebo zavěšení křídel s případným uložením a opětovným zavěšením po provedení stavebních změn dřevěných dveřních, plochy přes 2 m2</t>
  </si>
  <si>
    <t>Bourání dveří (p) 
6=6.000 [A] 
Celkem: A=6.000 [B]</t>
  </si>
  <si>
    <t>289</t>
  </si>
  <si>
    <t>766DWBYRY.R</t>
  </si>
  <si>
    <t>Dveře v bytech A-G dle samostaného výpisu 700-800/1970 - pouze křídla vč. kování</t>
  </si>
  <si>
    <t>A6=6.000 [A] 
Mezisoučet: A=6.000 [B] 
B7=7.000 [C] 
Mezisoučet: C=7.000 [D] 
C6=6.000 [E] 
Mezisoučet: E=6.000 [F] 
D6=6.000 [G] 
Mezisoučet: G=6.000 [H] 
E10=10.000 [I] 
Mezisoučet: I=10.000 [J] 
F11=11.000 [K] 
Mezisoučet: K=11.000 [L] 
G7=7.000 [M] 
Mezisoučet: M=7.000 [N] 
Celkem: A+C+E+G+I+K+M=53.000 [O]</t>
  </si>
  <si>
    <t>290</t>
  </si>
  <si>
    <t>766DWBYRY.Rvch</t>
  </si>
  <si>
    <t>A1=1.000 [A] 
Mezisoučet: A=1.000 [B] 
B1=1.000 [C] 
Mezisoučet: C=1.000 [D] 
C1=1.000 [E] 
Mezisoučet: E=1.000 [F] 
D1=1.000 [G] 
Mezisoučet: G=1.000 [H] 
E1=1.000 [I] 
Mezisoučet: I=1.000 [J] 
F1=1.000 [K] 
Mezisoučet: K=1.000 [L] 
G1=1.000 [M] 
Mezisoučet: M=1.000 [N] 
Celkem: A+C+E+G+I+K+M=7.000 [O]</t>
  </si>
  <si>
    <t>291</t>
  </si>
  <si>
    <t>KLIKAZAMEK.</t>
  </si>
  <si>
    <t>Příplatek za uzamykatelnou kliku na všechny výplně v 1.NP</t>
  </si>
  <si>
    <t>1.NP39=39.000 [A] 
Mezisoučet: A=39.000 [B]</t>
  </si>
  <si>
    <t>292</t>
  </si>
  <si>
    <t>KOVANIHK.R</t>
  </si>
  <si>
    <t>Přípatek za kování horních křídel pro položku OP104a,OP106</t>
  </si>
  <si>
    <t>1=1.000 [A]</t>
  </si>
  <si>
    <t>293</t>
  </si>
  <si>
    <t>OKENPAS.R</t>
  </si>
  <si>
    <t>Okenní páska (uzávěra připojovcaí spáry) ze strany interiéru (parotěsná vrstva) a exteriéru (paropropustná vrstva) - dodávka+montáž</t>
  </si>
  <si>
    <t>365=365.000 [A] 
Mezisoučet: A=365.000 [B]</t>
  </si>
  <si>
    <t>294</t>
  </si>
  <si>
    <t>OKENPAS.Rdv</t>
  </si>
  <si>
    <t>85=85.000 [A] 
Mezisoučet: A=85.000 [B]</t>
  </si>
  <si>
    <t>295</t>
  </si>
  <si>
    <t>kotva.R</t>
  </si>
  <si>
    <t>pásková kotva - dodávka</t>
  </si>
  <si>
    <t>85=85.000 [A]</t>
  </si>
  <si>
    <t>296</t>
  </si>
  <si>
    <t>297</t>
  </si>
  <si>
    <t>298</t>
  </si>
  <si>
    <t>PARVNEJ.R</t>
  </si>
  <si>
    <t>Vnější parapet - AL tažený hl.260 mm, barva dle výpisu (tmavý bronz) - dodávka+montáž</t>
  </si>
  <si>
    <t>přepočteno na kusy oken54=54.000 [A] 
Mezisoučet: A=54.000 [B]</t>
  </si>
  <si>
    <t>299</t>
  </si>
  <si>
    <t>PARVNITR.R</t>
  </si>
  <si>
    <t>Vnitřní parapet - dřevotřískový hl. 500 mm, barva dle výpisu - dodávka+montáž</t>
  </si>
  <si>
    <t>300</t>
  </si>
  <si>
    <t>998766202</t>
  </si>
  <si>
    <t>Přesun hmot pro konstrukce truhlářské stanovený procentní sazbou (%) z ceny vodorovná dopravní vzdálenost do 50 m v objektech výšky přes 6 do 12 m</t>
  </si>
  <si>
    <t>767</t>
  </si>
  <si>
    <t>Konstrukce zámečnické</t>
  </si>
  <si>
    <t>301</t>
  </si>
  <si>
    <t>767000000.RALst</t>
  </si>
  <si>
    <t>Hliníková stěna 3000x2430 mm+ dveře 1900x2430 mm- atypický výrobek.kompletní dodávka+montáž</t>
  </si>
  <si>
    <t>302</t>
  </si>
  <si>
    <t>76700Z001</t>
  </si>
  <si>
    <t>D+M Z001 ocelová okenní mřížka 600 x 300 mm vč. kotvení a příslušenství (dle PD)</t>
  </si>
  <si>
    <t>303</t>
  </si>
  <si>
    <t>76700Z0101</t>
  </si>
  <si>
    <t>D+M Z101 okenní mříž 1800 x 2570 mm vč. kotvení a příslušenství (dle PD)</t>
  </si>
  <si>
    <t>304</t>
  </si>
  <si>
    <t>76700Z0102</t>
  </si>
  <si>
    <t>D+M Z102 okenní mříž 1320 x 2160 mm vč. kotvení a příslušenství (dle PD)</t>
  </si>
  <si>
    <t>305</t>
  </si>
  <si>
    <t>76700Z0106</t>
  </si>
  <si>
    <t>D+M Z106 madlo na rampě 3300 x 900 mm vč. kotvení a příslušenství (dle PD)</t>
  </si>
  <si>
    <t>306</t>
  </si>
  <si>
    <t>76700Z0107</t>
  </si>
  <si>
    <t>D+M Z107 madlo na rampě 3150 x 900 mm vč. kotvení a příslušenství (dle PD)</t>
  </si>
  <si>
    <t>307</t>
  </si>
  <si>
    <t>76700Z0201</t>
  </si>
  <si>
    <t>D+M Z201 protidešťová žaluzie 240 x 1705 mm mm vč. kotvení a příslušenství (dle PD)</t>
  </si>
  <si>
    <t>308</t>
  </si>
  <si>
    <t>76700Z0301</t>
  </si>
  <si>
    <t>D+M Z301 protidešťová žaluzie 240 x 1005 mm mm vč. kotvení a příslušenství (dle PD)</t>
  </si>
  <si>
    <t>309</t>
  </si>
  <si>
    <t>767996801</t>
  </si>
  <si>
    <t>Demontáž ostatních zámečnických konstrukcí o hmotnosti jednotlivých dílů rozebráním do 50 kg</t>
  </si>
  <si>
    <t>dle PD: E.2.11 
Demontáž zámečnických prvků (předpokládáná hm) 
30.0*10=300.000 [A] 
Celkem: A=300.000 [B]</t>
  </si>
  <si>
    <t>310</t>
  </si>
  <si>
    <t>998767202</t>
  </si>
  <si>
    <t>Přesun hmot pro zámečnické konstrukce stanovený procentní sazbou (%) z ceny vodorovná dopravní vzdálenost do 50 m v objektech výšky přes 6 do 12 m</t>
  </si>
  <si>
    <t>771</t>
  </si>
  <si>
    <t>Podlahy z dlaždic</t>
  </si>
  <si>
    <t>311</t>
  </si>
  <si>
    <t>771274113</t>
  </si>
  <si>
    <t>Montáž obkladů schodišť z dlaždic keramických lepených flexibilním lepidlem stupnic hladkých, šířky přes 250 do 300 mm</t>
  </si>
  <si>
    <t>312</t>
  </si>
  <si>
    <t>771274232</t>
  </si>
  <si>
    <t>Montáž obkladů schodišť z dlaždic keramických lepených flexibilním lepidlem podstupnic hladkých, výšky přes 150 do 200 mm</t>
  </si>
  <si>
    <t>dle PD: E.2.11 
Dlažba - schodiště (dl * p) 
1.4*(20+20+33)=102.200 [A] 
Celkem: A=102.200 [B]</t>
  </si>
  <si>
    <t>313</t>
  </si>
  <si>
    <t>771411810</t>
  </si>
  <si>
    <t>Demontáž soklíků pórovinových kladených do malty rovných</t>
  </si>
  <si>
    <t>dle PD: E.2.11 
Demontáž keramické dlažby - sokl (dl) 
S.1 - SCHODIŠTĚ 
23.30=23.300 [A] 
S.2 - SCHODIŠTĚ 
19.96=19.960 [B] 
S.3 - SCHODIŠTĚ 
22.89=22.890 [C] 
1.01 - ZÁDVEŘÍ 
12.08=12.080 [D] 
1.04 - HALA 
28.45=28.450 [E] 
1.05 - CHODBA 
15.68=15.680 [F] 
1.06 - WC ŽENY 
11.89=11.890 [G] 
1.07 - WC MUŽI / ÚKLID 
14.86=14.860 [H] 
1.08 - WC IMOBILNÍ 
7.93=7.930 [I] 
1.12 - CHODBA 
12.63=12.630 [J] 
1.13 - KOMERČNÍ PROSTORY 
26.85=26.850 [K] 
1.14 - CHDOBA 
16.29=16.290 [L] 
1.15 - ZÁDVEŘÍ 
13.46=13.460 [M] 
1.16 - KOTELNA 
10.37=10.370 [N] 
1.22 - WC 
11.8=11.800 [O] 
1.23 - SPRCHA 
9.22=9.220 [P] 
1.24 - ZÁDVEŘÍ 
10.91=10.910 [Q] 
1.25 - ZÁDVEŘÍ 
10.91=10.910 [R] 
1.26 - ZÁDVEŘÍ 
11.49=11.490 [S] 
A1.04 - KOUPELNA 
9.02=9.020 [T] 
B1.02 - WC 
5.38=5.380 [U] 
B1.06 - KOUPELNA 
10.85=10.850 [V] 
C1.02 - WC 
6.49=6.490 [W] 
C1.03 - KOUPELNA 
7.87=7.870 [X] 
D1.02 - WC 
6.49=6.490 [Y] 
D1.03 - KOUPELNA 
7.92=7.920 [Z] 
E1.05 - WC 
4.63=4.630 [AA] 
E1.06 - KOUPELNA 
7.19=7.190 [AB] 
S.1 - SCHODIŠTĚ 
23.30=23.300 [AC] 
2.01 - CHODBA 
11.72=11.720 [AD] 
F2.03 - KOUPELNA 
10.68=10.680 [AE] 
F2.04 - WC 
3.89=3.890 [AF] 
G2.06 - KOUPELNA 
8.15=8.150 [AG] 
G2.07 - WC 
5.18=5.180 [AH] 
Celkem: A+B+C+D+E+F+G+H+I+J+K+L+M+N+O+P+Q+R+S+T+U+V+W+X+Y+Z+AA+AB+AC+AD+AE+AF+AG+AH=419.730 [AI]</t>
  </si>
  <si>
    <t>314</t>
  </si>
  <si>
    <t>771474113</t>
  </si>
  <si>
    <t>Montáž soklů z dlaždic keramických lepených flexibilním lepidlem rovných, výšky přes 90 do 120 mm</t>
  </si>
  <si>
    <t>dle PD: E.2.11 
Dlažba - sokl (dl) 
S.1 - SCHODIŠTĚ 
23.30=23.300 [A] 
S.2 - SCHODIŠTĚ 
19.96=19.960 [B] 
S.3 - SCHODIŠTĚ 
22.89=22.890 [C] 
1.01 - ZÁDVEŘÍ 
12.08=12.080 [D] 
1.04 - HALA 
28.45=28.450 [E] 
1.05 - CHODBA 
15.68=15.680 [F] 
1.12 - CHODBA 
12.63=12.630 [G] 
1.13 - KOMERČNÍ PROSTORY 
26.85=26.850 [H] 
1.14 - CHDOBA 
16.29=16.290 [I] 
1.15 - ZÁDVEŘÍ 
13.46=13.460 [J] 
1.16 - KOTELNA 
10.37=10.370 [K] 
1.24 - ZÁDVEŘÍ 
10.91=10.910 [L] 
1.25 - ZÁDVEŘÍ 
10.91=10.910 [M] 
1.26 - ZÁDVEŘÍ 
11.49=11.490 [N] 
S.1 - SCHODIŠTĚ 
23.30=23.300 [O] 
2.01 - CHODBA 
11.72=11.720 [P] 
Celkem: A+B+C+D+E+F+G+H+I+J+K+L+M+N+O+P=270.290 [Q]</t>
  </si>
  <si>
    <t>315</t>
  </si>
  <si>
    <t>771571810</t>
  </si>
  <si>
    <t>Demontáž podlah z dlaždic keramických kladených do malty</t>
  </si>
  <si>
    <t>dle PD: E.2.11 
Demontáž keramické dlažby (pl) 
1.01 - ZÁDVEŘÍ 
6.80=6.800 [A] 
1.02 - TECHNIVKÉ ZÁZEMÍ 
37.60=37.600 [B] 
1.03 - TECHNIVKÉ ZÁZEMÍ 
3.90=3.900 [C] 
1.04 - HALA 
44.70=44.700 [D] 
1.05 - CHODBA 
15.10=15.100 [E] 
1.06 - WC MUŽI 
9.70=9.700 [F] 
1.07 - WC ŽENY 
7.90=7.900 [G] 
1.08 - CHODBA 
2.20=2.200 [H] 
1.10 - PROSTORY K PRONÁJMU 
14.44=14.440 [I] 
1.12 - MÍSTNOST 
17.00=17.000 [J] 
1.13 - MÍSTNOST 
6.70=6.700 [K] 
1.14 - CHODBA 
12.90=12.900 [L] 
1.15 - ZÁDVEŘÍ 
9.40=9.400 [M] 
1.16 - KOTELNA 
6.50=6.500 [N] 
1.18 - PRODEJ JÍZDENEK 
6.30=6.300 [O] 
1.19 - PRODEJ JÍZDENEK 
13.90=13.900 [P] 
1.22 - WC 
6.10=6.100 [Q] 
1.23 - SPRCHA 
3.50=3.500 [R] 
1.24 - ZÁDVEŘÍ 
3.60=3.600 [S] 
1.25 - ZÁDVEŘÍ 
4.40=4.400 [T] 
1.26 - ZÁDVEŘÍ 
6.00=6.000 [U] 
A1.06 - KOTELNA 
2.20=2.200 [V] 
B1.01 - ZÁDVEŘÍ 
6.70=6.700 [W] 
B1.02 - WC 
1.50=1.500 [X] 
B1.06 - KOUPELNA 
5.50=5.500 [Y] 
C1.02 - WC 
2.10=2.100 [Z] 
C1.03 - KOUPELNA 
3.90=3.900 [AA] 
D1.02 - WV 
2.10=2.100 [AB] 
D1.03 - KOUPELNA 
3.60=3.600 [AC] 
E1.01 - CHODBA 
13.60=13.600 [AD] 
E1.05 - WC 
1.30=1.300 [AE] 
E1.06 - KOUPELNA 
3.20=3.200 [AF] 
S.1 - SCHODIŠTĚ 
16.00=16.000 [AG] 
F2.03 - KOUPELNA 
4.90=4.900 [AH] 
F2.04 - WC 
0.90=0.900 [AI] 
G2.07 - KOUPELNA 
2.70=2.700 [AJ] 
G2.08 - WC 
1.60=1.600 [AK] 
Celkem: A+B+C+D+E+F+G+H+I+J+K+L+M+N+O+P+Q+R+S+T+U+V+W+X+Y+Z+AA+AB+AC+AD+AE+AF+AG+AH+AI+AJ+AK=310.440 [AL]</t>
  </si>
  <si>
    <t>316</t>
  </si>
  <si>
    <t>771574113</t>
  </si>
  <si>
    <t>Montáž podlah z dlaždic keramických lepených flexibilním lepidlem maloformátových hladkých přes 12 do 19 ks/m2</t>
  </si>
  <si>
    <t>dle PD: E.2.11 
Keramická dlažba (pl) 
1.01 - ZÁDVEŘÍ 
7.78=7.780 [A] 
1.04 - HALA 
45.71=45.710 [B] 
1.05 - CHODBA 
12.69=12.690 [C] 
1.06 - WC ŽENY 
7.41=7.410 [D] 
1.08 - WC IMOBILNÍ 
3.91=3.910 [E] 
1.12 - CHODBA 
9.39=9.390 [F] 
1.13 - KOMERČNÍ PROSTORY 
39.78=39.780 [G] 
1.14 - CHDOBA 
13.47=13.470 [H] 
1.15 - ZÁDVEŘÍ 
10.36=10.360 [I] 
1.16 - KOTELNA 
6.53=6.530 [J] 
1.22 - WC 
6.1=6.100 [K] 
1.23 - SPRCHA 
3.44=3.440 [L] 
1.24 - ZÁDVEŘÍ 
5.39=5.390 [M] 
1.25 - ZÁDVEŘÍ 
5.39=5.390 [N] 
1.26 - ZÁDVEŘÍ 
7.03=7.030 [O] 
A1.04 - KOUPELNA 
3.71=3.710 [P] 
B1.02 - WC 
1.49=1.490 [Q] 
B1.06 - KOUPELNA 
5.59=5.590 [R] 
C1.02 - WC 
2.32=2.320 [S] 
C1.03 - KOUPELNA 
3.91=3.910 [T] 
D1.02 - WC 
2.32=2.320 [U] 
D1.03 - KOUPELNA 
3.62=3.620 [V] 
E1.05 - WC 
1.27=1.270 [W] 
E1.06 - KOUPELNA 
3.22=3.220 [X] 
S.1 - SCHODIŠTĚ 
40.5=40.500 [Y] 
2.01 - CHODBA 
11.1=11.100 [Z] 
F2.03 - KOUPELNA 
5.13=5.130 [AA] 
F2.04 - WC 
0.95=0.950 [AB] 
G2.06 - KOUPELNA 
2.71=2.710 [AC] 
G2.07 - WC 
1.61=1.610 [AD] 
Mezisoučet: A+B+C+D+E+F+G+H+I+J+K+L+M+N+O+P+Q+R+S+T+U+V+W+X+Y+Z+AA+AB+AC+AD=273.830 [AE] 
změny půdorysy15=15.000 [AF] 
Mezisoučet: AF=15.000 [AG] 
Celkem: A+B+C+D+E+F+G+H+I+J+K+L+M+N+O+P+Q+R+S+T+U+V+W+X+Y+Z+AA+AB+AC+AD+AF=288.830 [AH]</t>
  </si>
  <si>
    <t>317</t>
  </si>
  <si>
    <t>597611100</t>
  </si>
  <si>
    <t>dlaždice keramické (dle výběru investora)</t>
  </si>
  <si>
    <t>podlahy, sokly, schody' 
372+15=387.000 [A] 
Mezisoučet: A=387.000 [B] 
B * 1.1Koeficient množství=425.700 [C]</t>
  </si>
  <si>
    <t>318</t>
  </si>
  <si>
    <t>771591111</t>
  </si>
  <si>
    <t>Podlahy - ostatní práce penetrace podkladu</t>
  </si>
  <si>
    <t>319</t>
  </si>
  <si>
    <t>771591115</t>
  </si>
  <si>
    <t>Podlahy - dokončovací práce spárování silikonem</t>
  </si>
  <si>
    <t>dle PD: E.2.11 
Dlažba - silikon (dl) 
S.1 - SCHODIŠTĚ 
23.30=23.300 [A] 
S.2 - SCHODIŠTĚ 
19.96=19.960 [B] 
S.3 - SCHODIŠTĚ 
22.89=22.890 [C] 
1.01 - ZÁDVEŘÍ 
12.08=12.080 [D] 
1.04 - HALA 
28.45=28.450 [E] 
1.05 - CHODBA 
15.68=15.680 [F] 
1.06 - WC ŽENY 
11.89=11.890 [G] 
1.07 - WC MUŽI / ÚKLID 
14.86=14.860 [H] 
1.08 - WC IMOBILNÍ 
7.93=7.930 [I] 
1.12 - CHODBA 
12.63=12.630 [J] 
1.13 - KOMERČNÍ PROSTORY 
26.85=26.850 [K] 
1.14 - CHDOBA 
16.29=16.290 [L] 
1.15 - ZÁDVEŘÍ 
13.46=13.460 [M] 
1.16 - KOTELNA 
10.37=10.370 [N] 
1.22 - WC 
11.8=11.800 [O] 
1.23 - SPRCHA 
9.22=9.220 [P] 
1.24 - ZÁDVEŘÍ 
10.91=10.910 [Q] 
1.25 - ZÁDVEŘÍ 
10.91=10.910 [R] 
1.26 - ZÁDVEŘÍ 
11.49=11.490 [S] 
A1.04 - KOUPELNA 
9.02=9.020 [T] 
B1.02 - WC 
5.38=5.380 [U] 
B1.06 - KOUPELNA 
10.85=10.850 [V] 
C1.02 - WC 
6.49=6.490 [W] 
C1.03 - KOUPELNA 
7.87=7.870 [X] 
D1.02 - WC 
6.49=6.490 [Y] 
D1.03 - KOUPELNA 
7.92=7.920 [Z] 
E1.05 - WC 
4.63=4.630 [AA] 
E1.06 - KOUPELNA 
7.19=7.190 [AB] 
S.1 - SCHODIŠTĚ 
23.30=23.300 [AC] 
2.01 - CHODBA 
11.72=11.720 [AD] 
F2.03 - KOUPELNA 
10.68=10.680 [AE] 
F2.04 - WC 
3.89=3.890 [AF] 
G2.06 - KOUPELNA 
8.15=8.150 [AG] 
G2.07 - WC 
5.18=5.180 [AH] 
Celkem: A+B+C+D+E+F+G+H+I+J+K+L+M+N+O+P+Q+R+S+T+U+V+W+X+Y+Z+AA+AB+AC+AD+AE+AF+AG+AH=419.730 [AI]</t>
  </si>
  <si>
    <t>320</t>
  </si>
  <si>
    <t>771591172</t>
  </si>
  <si>
    <t>Podlahy - ostatní práce montáž ukončujícího profilu pro schodové hrany</t>
  </si>
  <si>
    <t>321</t>
  </si>
  <si>
    <t>590541400</t>
  </si>
  <si>
    <t>profil schodový protiskluzový ušlechtilá ocel V2A, R 10 V 6 (2 x 1000 mm)</t>
  </si>
  <si>
    <t>102.2*1.1 Přepočtené koeficientem množství=112.420 [A] 
Celkem: A=112.420 [B]</t>
  </si>
  <si>
    <t>322</t>
  </si>
  <si>
    <t>771591185</t>
  </si>
  <si>
    <t>Podlahy - ostatní práce řezání dlaždic keramických rovné</t>
  </si>
  <si>
    <t>323</t>
  </si>
  <si>
    <t>771591264</t>
  </si>
  <si>
    <t>Izolace podlahy pod dlažbu těsnícími izolačními pásy mezi podlahou a stěnu</t>
  </si>
  <si>
    <t>dle PD: E.2.11 
Dlažba - HI bandáže (dl) 
1.23 - SPRCHA 
9.22=9.220 [A] 
A1.04 - KOUPELNA 
9.02=9.020 [B] 
B1.06 - KOUPELNA 
10.85=10.850 [C] 
C1.03 - KOUPELNA 
7.87=7.870 [D] 
D1.03 - KOUPELNA 
7.92=7.920 [E] 
E1.06 - KOUPELNA 
7.19=7.190 [F] 
F2.03 - KOUPELNA 
10.68=10.680 [G] 
G2.06 - KOUPELNA 
8.15=8.150 [H] 
Celkem: A+B+C+D+E+F+G+H=70.900 [I]</t>
  </si>
  <si>
    <t>324</t>
  </si>
  <si>
    <t>771990112</t>
  </si>
  <si>
    <t>Vyrovnání podkladní vrstvy samonivelační stěrkou tl. 4 mm, min. pevnosti 30 MPa</t>
  </si>
  <si>
    <t>325</t>
  </si>
  <si>
    <t>998771202</t>
  </si>
  <si>
    <t>Přesun hmot pro podlahy z dlaždic stanovený procentní sazbou (%) z ceny vodorovná dopravní vzdálenost do 50 m v objektech výšky přes 6 do 12 m</t>
  </si>
  <si>
    <t>776</t>
  </si>
  <si>
    <t>Podlahy povlakové</t>
  </si>
  <si>
    <t>326</t>
  </si>
  <si>
    <t>776111112</t>
  </si>
  <si>
    <t>Příprava podkladu broušení podlah nového podkladu betonového</t>
  </si>
  <si>
    <t>327</t>
  </si>
  <si>
    <t>776121321</t>
  </si>
  <si>
    <t>Příprava podkladu penetrace neředěná podlah</t>
  </si>
  <si>
    <t>328</t>
  </si>
  <si>
    <t>776201812</t>
  </si>
  <si>
    <t>Demontáž povlakových podlahovin lepených ručně s podložkou</t>
  </si>
  <si>
    <t>dle PD: E.2.11 
Demontáž pvc a koberce (pl) 
A1.01 - KUCHYŇ 
14.30=14.300 [A] 
A1.04 - KOUPELNA 
3.70=3.700 [B] 
A1.05 - CHODBA 
5.90=5.900 [C] 
B1.03 - KUCHYŇ 
18.70=18.700 [D] 
B1.04 - POKOJ 
15.20=15.200 [E] 
B1.05 - POKOJ 
25.80=25.800 [F] 
B1.07 - POKOJ 
11.80=11.800 [G] 
B1.08 - POKOJ 
4.50=4.500 [H] 
C1.01 - KUCHYŇ 
7.70=7.700 [I] 
C1.04 - POKOJ 
13.50=13.500 [J] 
C1.07 - POKOJ 
20.90=20.900 [K] 
D1.01 - KUCHYŇ 
13.60=13.600 [L] 
D1.04 - POKOJ 
17.60=17.600 [M] 
D1.05 - POKOJ 
13.50=13.500 [N] 
D1.06 - POKOJ 
11.10=11.100 [O] 
D1.07 - POKOJ 
14.40=14.400 [P] 
E1.02 - KUCHYŇ 
12.60=12.600 [Q] 
E1.03 - SPIŽÍRNA 
0.80=0.800 [R] 
E1.04 - POKOJ 
7.60=7.600 [S] 
E1.07 - POKOJ 
17.90=17.900 [T] 
E1.08 - POKOJ 
18.20=18.200 [U] 
2.01 - CHODBA 
11.10=11.100 [V] 
F2.01 - CHODBA 
13.60=13.600 [W] 
F2.02 - KUCHYŇ 
13.00=13.000 [X] 
F2.05 - KOMORA 
6.30=6.300 [Y] 
F2.06 - OBÝVACÍ POKOJ 
18.90=18.900 [Z] 
F2.07 - POKOJ 
18.40=18.400 [AA] 
F2.08 - CHODBA 
8.30=8.300 [AB] 
F2.09 - KOMORA 
3.80=3.800 [AC] 
F2.10 - KOMORA 
3.30=3.300 [AD] 
F2.11 - POKOJ 
20.70=20.700 [AE] 
F2.12 - POKOJ 
16.90=16.900 [AF] 
G2.01 - ZÁDVEŘÍ 
10.90=10.900 [AG] 
G2.02 - CHODBA 
3.40=3.400 [AH] 
G2.03 - POKOJ 
10.80=10.800 [AI] 
G2.04 - POKOJ 
31.60=31.600 [AJ] 
G2.05 - POKOJ 
13.80=13.800 [AK] 
G2.06 - POKOJ 
36.40=36.400 [AL] 
G2.09 - KUCHYŇ 
16.20=16.200 [AM] 
Celkem: A+B+C+D+E+F+G+H+I+J+K+L+M+N+O+P+Q+R+S+T+U+V+W+X+Y+Z+AA+AB+AC+AD+AE+AF+AG+AH+AI+AJ+AK+AL+AM=526.700 [AN]</t>
  </si>
  <si>
    <t>329</t>
  </si>
  <si>
    <t>776221111</t>
  </si>
  <si>
    <t>Montáž podlahovin z PVC lepením standardním lepidlem z pásů standardních</t>
  </si>
  <si>
    <t>dle PD: E.2.11 
PVC (pl) 
1.03 - TECHNICKÉ ZÁZEMÍ 
4.44=4.440 [A] 
Celkem: A=4.440 [B]</t>
  </si>
  <si>
    <t>330</t>
  </si>
  <si>
    <t>284110000</t>
  </si>
  <si>
    <t>PVC heterogenní zátěžové antibakteriální, nášlapná vrstva 0,90 mm, R 10, zátěž 34/43, otlak do 0,03 mm, hořlavost Bfl S1</t>
  </si>
  <si>
    <t>4.44*1.15 Přepočtené koeficientem množství=5.106 [A] 
Celkem: A=5.106 [B]</t>
  </si>
  <si>
    <t>331</t>
  </si>
  <si>
    <t>776231111</t>
  </si>
  <si>
    <t>Montáž podlahovin z vinylu lepením lamel nebo čtverců standardním lepidlem</t>
  </si>
  <si>
    <t>dle PD: E.2.11 
Vinyl (pl) 
1.09 - PROSTORY K PRONÁJMU 
8.39=8.390 [A] 
1.10 - PROSTORY K PRONÁJMU 
7.08=7.080 [B] 
1.11 - PROSTORY K PRONÁJMU 
14.93=14.930 [C] 
1.17 - KANCELÁŘ VÝPRAVČÍHO 
27.92=27.920 [D] 
1.18 - PRODEJ JÍZDENEK 
6.93=6.930 [E] 
1.19 - PRODEJ JÍZDENEK 
14.57=14.570 [F] 
1.20 - ZÁZEMÍ PERSONÁL 
7.37=7.370 [G] 
1.21 - ZÁZEMÍ PERSONÁL 
8.48=8.480 [H] 
A1.01 - KUCHYNĚ 
15.18=15.180 [I] 
A1.02 - POKOJ 
18.24=18.240 [J] 
A1.03 - POKOJ 
18.98=18.980 [K] 
A1.05 - CHODBA 
4.25=4.250 [L] 
A1.06 - KOTELNA 
2.22=2.220 [M] 
B1.01 - ZÁDVEŘÍ 
7.44=7.440 [N] 
B1.03 - KUCHYNĚ 
19.02=19.020 [O] 
B1.04 - POKOJ 
15.89=15.890 [P] 
B1.05 - POKOJ 
27.39=27.390 [Q] 
B1.07 - POKOJ 
12.26=12.260 [R] 
B1.08 - POKOJ 
5.61=5.610 [S] 
C1.01 - KUCHYNĚ 
8.23=8.230 [T] 
C1.04 - POKOJ 
14.29=14.290 [U] 
C1.05 - POKOJ 
17.88=17.880 [V] 
C1.06 - POKOJ 
12.77=12.770 [W] 
C1.07 - POKOJ 
21.58=21.580 [X] 
D1.01 - KUCHYNĚ 
13.95=13.950 [Y] 
D1.04 - POKOJ 
18.12=18.120 [Z] 
D1.05 - POKOJ 
14.05=14.050 [AA] 
D1.06 - POKOJ 
11.92=11.920 [AB] 
D1.07 - POKOJ 
15.05=15.050 [AC] 
E1.01 - CHODBA 
14.4=14.400 [AD] 
E1.02 - KUCHYNĚ 
13.62=13.620 [AE] 
E1.03 - SPÍŽ 
0.83=0.830 [AF] 
E1.04 - POKOJ 
8.14=8.140 [AG] 
E1.07 - POKOJ 
18.24=18.240 [AH] 
E1.08 - POKOJ 
20.12=20.120 [AI] 
F2.01 - CHODBA 
13.57=13.570 [AJ] 
F2.02 - KUCHYNĚ 
15.08=15.080 [AK] 
F2.05 - KOMORA 
6.52=6.520 [AL] 
F2.06 - OBÝVACÍ POKOJ 
19.62=19.620 [AM] 
F2.07 - POKOJ 
19.15=19.150 [AN] 
F2.08 - CHODBA 
8.99=8.990 [AO] 
F2.09 - KOMORA 
3.83=3.830 [AP] 
F2.10 - KOMORA 
3.29=3.290 [AQ] 
F2.11 - POKOJ 
21.13=21.130 [AR] 
F2.12 - POKOJ 
17.54=17.540 [AS] 
G2.01 - ZÁDVEŘÍ 
11.54=11.540 [AT] 
G2.02 - CHODBA 
3.68=3.680 [AU] 
G2.03 - POKOJ 
11.98=11.980 [AV] 
G2.04 - POKOJ 
32.59=32.590 [AW] 
G2.05 - POKOJ 
36.73=36.730 [AX] 
G2.08 - KUCHYNĚ 
14.37=14.370 [AY] 
Celkem: A+B+C+D+E+F+G+H+I+J+K+L+M+N+O+P+Q+R+S+T+U+V+W+X+Y+Z+AA+AB+AC+AD+AE+AF+AG+AH+AI+AJ+AK+AL+AM+AN+AO+AP+AQ+AR+AS+AT+AU+AV+AW+AX+AY=704.950 [AZ]</t>
  </si>
  <si>
    <t>332</t>
  </si>
  <si>
    <t>284110500</t>
  </si>
  <si>
    <t>díl. vinylové tl.2,0 mm,nášlap.vrstva 0,40 mm,úpr.PUR, tř.zátěže 23/32/41,otlak 0,05mm,R10,tř.otěru T,Bfl S1,bez ftalátů</t>
  </si>
  <si>
    <t>704.95*1.15 Přepočtené koeficientem množství=810.693 [A] 
Celkem: A=810.693 [B]</t>
  </si>
  <si>
    <t>333</t>
  </si>
  <si>
    <t>776410811</t>
  </si>
  <si>
    <t>Demontáž soklíků nebo lišt pryžových nebo plastových</t>
  </si>
  <si>
    <t>dle PD: E.2.11 
Demontáž pvc a koberce - sokl (dl) 
1.02 - TECHNICKÉ ZÁZEMÍ 
25.04=25.040 [A] 
1.03 - TECHNICKÉ ZÁZEMÍ 
9.39=9.390 [B] 
1.09 - PROSTORY K PRONÁJMU 
12.02=12.020 [C] 
1.10 - PROSTORY K PRONÁJMU 
11.29=11.290 [D] 
1.11 - PROSTORY K PRONÁJMU 
16.77=16.770 [E] 
1.17 - KANCELÁŘ VÝPRAVČÍHO 
21.79=21.790 [F] 
1.18 - PRODEJ JÍZDENEK 
10.92=10.920 [G] 
1.19 - PRODEJ JÍZDENEK 
16.88=16.880 [H] 
1.20 - ZÁZEMÍ PERSONÁL 
11.26=11.260 [I] 
1.21 - ZÁZEMÍ PERSONÁL 
11.84=11.840 [J] 
A1.01 - KUCHYNĚ 
17.26=17.260 [K] 
A1.02 - POKOJ 
18.48=18.480 [L] 
A1.03 - POKOJ 
18.78=18.780 [M] 
A1.05 - CHODBA 
8.86=8.860 [N] 
A1.06 - KOTELNA 
6.77=6.770 [O] 
B1.01 - ZÁDVEŘÍ 
11.91=11.910 [P] 
B1.03 - KUCHYNĚ 
19.41=19.410 [Q] 
B1.04 - POKOJ 
17.28=17.280 [R] 
B1.05 - POKOJ 
22.86=22.860 [S] 
B1.07 - POKOJ 
14.29=14.290 [T] 
B1.08 - POKOJ 
10.21=10.210 [U] 
C1.01 - KUCHYNĚ 
12.13=12.130 [V] 
C1.04 - POKOJ 
16.57=16.570 [W] 
C1.05 - POKOJ 
17.99=17.990 [X] 
C1.06 - POKOJ 
16.06=16.060 [Y] 
C1.07 - POKOJ 
20.11=20.110 [Z] 
D1.01 - KUCHYNĚ 
16.35=16.350 [AA] 
D1.04 - POKOJ 
18.06=18.060 [AB] 
D1.05 - POKOJ 
16.52=16.520 [AC] 
D1.06 - POKOJ 
15.65=15.650 [AD] 
D1.07 - POKOJ 
16.78=16.780 [AE] 
E1.01 - CHODBA 
23.36=23.360 [AF] 
E1.02 - KUCHYNĚ 
17.06=17.060 [AG] 
E1.03 - SPÍŽ 
3.64=3.640 [AH] 
E1.04 - POKOJ 
12.76=12.760 [AI] 
E1.07 - POKOJ 
18.31=18.310 [AJ] 
E1.08 - POKOJ 
19.52=19.520 [AK] 
F2.01 - CHODBA 
15.89=15.890 [AL] 
F2.02 - KUCHYNĚ 
18.09=18.090 [AM] 
F2.05 - KOMORA 
10.53=10.530 [AN] 
F2.06 - OBÝVACÍ POKOJ 
20.4=20.400 [AO] 
F2.07 - POKOJ 
20.04=20.040 [AP] 
F2.08 - CHODBA 
13.28=13.280 [AQ] 
F2.09 - KOMORA 
8.04=8.040 [AR] 
F2.10 - KOMORA 
7.6=7.600 [AS] 
F2.11 - POKOJ 
19.9=19.900 [AT] 
F2.12 - POKOJ 
17.86=17.860 [AU] 
G2.01 - ZÁDVEŘÍ 
15.71=15.710 [AV] 
G2.02 - CHODBA 
7.93=7.930 [AW] 
G2.03 - POKOJ 
14.74=14.740 [AX] 
G2.04 - POKOJ 
24.04=24.040 [AY] 
G2.05 - POKOJ 
25.51=25.510 [AZ] 
G2.08 - KUCHYNĚ 
16.63=16.630 [BA] 
Celkem: A+B+C+D+E+F+G+H+I+J+K+L+M+N+O+P+Q+R+S+T+U+V+W+X+Y+Z+AA+AB+AC+AD+AE+AF+AG+AH+AI+AJ+AK+AL+AM+AN+AO+AP+AQ+AR+AS+AT+AU+AV+AW+AX+AY+AZ+BA=830.370 [BB]</t>
  </si>
  <si>
    <t>334</t>
  </si>
  <si>
    <t>7764111X1</t>
  </si>
  <si>
    <t>Montáž soklíků lepením obvodových, výšky do 80 mm</t>
  </si>
  <si>
    <t>dle PD: E.2.11 
Podlaha - obvodové lišty (dl) 
1.02 - TECHNICKÉ ZÁZEMÍ 
25.04=25.040 [A] 
1.03 - TECHNICKÉ ZÁZEMÍ 
9.39=9.390 [B] 
1.09 - PROSTORY K PRONÁJMU 
12.02=12.020 [C] 
1.10 - PROSTORY K PRONÁJMU 
11.29=11.290 [D] 
1.11 - PROSTORY K PRONÁJMU 
16.77=16.770 [E] 
1.17 - KANCELÁŘ VÝPRAVČÍHO 
21.79=21.790 [F] 
1.18 - PRODEJ JÍZDENEK 
10.92=10.920 [G] 
1.19 - PRODEJ JÍZDENEK 
16.88=16.880 [H] 
1.20 - ZÁZEMÍ PERSONÁL 
11.26=11.260 [I] 
1.21 - ZÁZEMÍ PERSONÁL 
11.84=11.840 [J] 
A1.01 - KUCHYNĚ 
17.26=17.260 [K] 
A1.02 - POKOJ 
18.48=18.480 [L] 
A1.03 - POKOJ 
18.78=18.780 [M] 
A1.05 - CHODBA 
8.86=8.860 [N] 
A1.06 - KOTELNA 
6.77=6.770 [O] 
B1.01 - ZÁDVEŘÍ 
11.91=11.910 [P] 
B1.03 - KUCHYNĚ 
19.41=19.410 [Q] 
B1.04 - POKOJ 
17.28=17.280 [R] 
B1.05 - POKOJ 
22.86=22.860 [S] 
B1.07 - POKOJ 
14.29=14.290 [T] 
B1.08 - POKOJ 
10.21=10.210 [U] 
C1.01 - KUCHYNĚ 
12.13=12.130 [V] 
C1.04 - POKOJ 
16.57=16.570 [W] 
C1.05 - POKOJ 
17.99=17.990 [X] 
C1.06 - POKOJ 
16.06=16.060 [Y] 
C1.07 - POKOJ 
20.11=20.110 [Z] 
D1.01 - KUCHYNĚ 
16.35=16.350 [AA] 
D1.04 - POKOJ 
18.06=18.060 [AB] 
D1.05 - POKOJ 
16.52=16.520 [AC] 
D1.06 - POKOJ 
15.65=15.650 [AD] 
D1.07 - POKOJ 
16.78=16.780 [AE] 
E1.01 - CHODBA 
23.36=23.360 [AF] 
E1.02 - KUCHYNĚ 
17.06=17.060 [AG] 
E1.03 - SPÍŽ 
3.64=3.640 [AH] 
E1.04 - POKOJ 
12.76=12.760 [AI] 
E1.07 - POKOJ 
18.31=18.310 [AJ] 
E1.08 - POKOJ 
19.52=19.520 [AK] 
F2.01 - CHODBA 
15.89=15.890 [AL] 
F2.02 - KUCHYNĚ 
18.09=18.090 [AM] 
F2.05 - KOMORA 
10.53=10.530 [AN] 
F2.06 - OBÝVACÍ POKOJ 
20.4=20.400 [AO] 
F2.07 - POKOJ 
20.04=20.040 [AP] 
F2.08 - CHODBA 
13.28=13.280 [AQ] 
F2.09 - KOMORA 
8.04=8.040 [AR] 
F2.10 - KOMORA 
7.6=7.600 [AS] 
F2.11 - POKOJ 
19.9=19.900 [AT] 
F2.12 - POKOJ 
17.86=17.860 [AU] 
G2.01 - ZÁDVEŘÍ 
15.71=15.710 [AV] 
G2.02 - CHODBA 
7.93=7.930 [AW] 
G2.03 - POKOJ 
14.74=14.740 [AX] 
G2.04 - POKOJ 
24.04=24.040 [AY] 
G2.05 - POKOJ 
25.51=25.510 [AZ] 
G2.08 - KUCHYNĚ 
16.63=16.630 [BA] 
Celkem: A+B+C+D+E+F+G+H+I+J+K+L+M+N+O+P+Q+R+S+T+U+V+W+X+Y+Z+AA+AB+AC+AD+AE+AF+AG+AH+AI+AJ+AK+AL+AM+AN+AO+AP+AQ+AR+AS+AT+AU+AV+AW+AX+AY+AZ+BA=830.370 [BB]</t>
  </si>
  <si>
    <t>335</t>
  </si>
  <si>
    <t>2841101X1</t>
  </si>
  <si>
    <t>lišta ukončovací pro PVC, výška 40 mm a šířka 8 mm</t>
  </si>
  <si>
    <t>830.37*1.1 Přepočtené koeficientem množství=913.407 [A] 
Celkem: A=913.407 [B]</t>
  </si>
  <si>
    <t>336</t>
  </si>
  <si>
    <t>2841101X2</t>
  </si>
  <si>
    <t>lišta ke zformování rohu pro PVC, šířka 32 mm</t>
  </si>
  <si>
    <t>337</t>
  </si>
  <si>
    <t>998776202</t>
  </si>
  <si>
    <t>Přesun hmot pro podlahy povlakové stanovený procentní sazbou (%) z ceny vodorovná dopravní vzdálenost do 50 m v objektech výšky přes 6 do 12 m</t>
  </si>
  <si>
    <t>781</t>
  </si>
  <si>
    <t>Dokončovací práce - obklady</t>
  </si>
  <si>
    <t>338</t>
  </si>
  <si>
    <t>781474113</t>
  </si>
  <si>
    <t>Montáž obkladů vnitřních stěn z dlaždic keramických lepených flexibilním lepidlem maloformátových hladkých přes 12 do 19 ks/m2</t>
  </si>
  <si>
    <t>dle PD: E.2.11 
Obklady (dl * v) - otvory (dl * v) 
1.06 - WC ŽENY 
11.89*2.1=24.969 [A] 
-(1.32*2.21+0.9*2.02)=-4.735 [B] 
1.07 - WC MUŽI / ÚKLID 
14.86*2.1=31.206 [C] 
-(1.32*2.21+0.9*2.02)=-4.735 [D] 
1.08 - WC IMOBILNÍ 
7.93*2.1=16.653 [E] 
-(1.0*2.02)=-2.020 [F] 
1.20 - ZÁZEMÍ PERSONÁL 
(2.35+0.55)*1.0=2.900 [G] 
1.22 - WC 
11.8*2.1=24.780 [H] 
-(0.7*2.02*5+0.9*2.02)=-8.888 [I] 
1.23 - SPRCHA 
9.22*2.1=19.362 [J] 
-(0.7*2.02)=-1.414 [K] 
A1.01 - KUCHYNĚ 
(0.95+2.1+0.65+2.8)*1.0=6.500 [L] 
A1.04 - KOUPELNA 
9.02*2.1=18.942 [M] 
-(0.56*1.0+0.7*2.02)=-1.974 [N] 
B1.02 - WC 
5.38*2.1=11.298 [O] 
-(0.7*2.02)=-1.414 [P] 
B1.03 - KUCHYNĚ 
(2.7+2.4+0.5)*1.0=5.600 [Q] 
B1.06 - KOUPELNA 
10.85*2.1=22.785 [R] 
-(0.7*2.02)=-1.414 [S] 
C1.01 - KUCHYNĚ 
(0.6+2.0)*1.0=2.600 [T] 
C1.02 - WC 
6.49*2.1=13.629 [U] 
-(0.7*2.02)=-1.414 [V] 
C1.03 - KOUPELNA 
7.87*2.1=16.527 [W] 
-(0.7*2.02)=-1.414 [X] 
D1.01 - KUCHYNĚ 
(1.9*2)*1.0=3.800 [Y] 
D1.02 - WC 
6.49*2.1=13.629 [Z] 
-(0.7*2.02)=-1.414 [AA] 
D1.03 - KOUPELNA 
7.92*2.1=16.632 [AB] 
-(0.7*2.02)=-1.414 [AC] 
E1.02 - KUCHYNĚ 
(2.7+1.5+1.0)*1.0=5.200 [AD] 
E1.05 - WC 
4.63*2.1=9.723 [AE] 
-(0.7*2.02)=-1.414 [AF] 
E1.06 - KOUPELNA 
7.19*2.1=15.099 [AG] 
-(0.7*2.02)=-1.414 [AH] 
F2.02 - KUCHYNĚ 
(0.7*2+2.6*2+3.0*0.55)*1.0=8.250 [AI] 
F2.03 - KOUPELNA 
10.68*2.1=22.428 [AJ] 
-(1.32*2.21+0.9*2.02+0.7*2.02)=-6.149 [AK] 
F2.04 - WC 
3.89*2.1=8.169 [AL] 
-(0.7*2.02)=-1.414 [AM] 
G2.06 - KOUPELNA 
8.15*2.1=17.115 [AN] 
-(0.7*2.02)=-1.414 [AO] 
G2.07 - WC 
5.18*2.1=10.878 [AP] 
-(0.7*2.02)=-1.414 [AQ] 
Mezisoučet: A+B+C+D+E+F+G+H+I+J+K+L+M+N+O+P+Q+R+S+T+U+V+W+X+Y+Z+AA+AB+AC+AD+AE+AF+AG+AH+AI+AJ+AK+AL+AM+AN+AO+AP+AQ=303.205 [AR] 
změny půdorysy30=30.000 [AS] 
Mezisoučet: AS=30.000 [AT] 
Celkem: A+B+C+D+E+F+G+H+I+J+K+L+M+N+O+P+Q+R+S+T+U+V+W+X+Y+Z+AA+AB+AC+AD+AE+AF+AG+AH+AI+AJ+AK+AL+AM+AN+AO+AP+AQ+AS=333.205 [AU]</t>
  </si>
  <si>
    <t>339</t>
  </si>
  <si>
    <t>5976100X1</t>
  </si>
  <si>
    <t>obkládačky keramické koupelnové (bílé i barevné) 25 x 33 x 0,7 cm I. j.</t>
  </si>
  <si>
    <t>333.205=333.205 [A] 
Mezisoučet: A=333.205 [B] 
B * 1.1Koeficient množství=366.526 [C]</t>
  </si>
  <si>
    <t>340</t>
  </si>
  <si>
    <t>7814945X1</t>
  </si>
  <si>
    <t>Ostatní prvky plastové profily ukončovací a dilatační lepené flexibilním lepidlem ukončovací</t>
  </si>
  <si>
    <t>dle PD: E.2.11 
Obklady - ukončovací lišta (dl) 
1.06 - WC ŽENY 
11.89=11.890 [A] 
1.07 - WC MUŽI / ÚKLID 
14.86=14.860 [B] 
1.08 - WC IMOBILNÍ 
7.93=7.930 [C] 
1.20 - ZÁZEMÍ PERSONÁL 
(2.35+0.55)+2*1.0=4.900 [D] 
1.22 - WC 
11.8=11.800 [E] 
1.23 - SPRCHA 
9.22=9.220 [F] 
A1.01 - KUCHYNĚ 
(0.95+2.1+0.65+2.8)+2*1.0=8.500 [G] 
A1.04 - KOUPELNA 
9.02=9.020 [H] 
B1.02 - WC 
5.38=5.380 [I] 
B1.03 - KUCHYNĚ 
(2.7+2.4+0.5)+2*1.0=7.600 [J] 
B1.06 - KOUPELNA 
10.85=10.850 [K] 
C1.01 - KUCHYNĚ 
(0.6+2.0)+2*1.0=4.600 [L] 
C1.02 - WC 
6.49=6.490 [M] 
C1.03 - KOUPELNA 
7.87=7.870 [N] 
D1.01 - KUCHYNĚ 
(1.9*2)+2*1.0=5.800 [O] 
D1.02 - WC 
6.49=6.490 [P] 
D1.03 - KOUPELNA 
7.92=7.920 [Q] 
E1.02 - KUCHYNĚ 
(2.7+1.5+1.0)+2*1.0=7.200 [R] 
E1.05 - WC 
4.63=4.630 [S] 
E1.06 - KOUPELNA 
7.19=7.190 [T] 
F2.02 - KUCHYNĚ 
(0.7*2+2.6*2+3.0*0.55)+2*1.0=10.250 [U] 
F2.03 - KOUPELNA 
10.68=10.680 [V] 
F2.04 - WC 
3.89=3.890 [W] 
G2.06 - KOUPELNA 
8.15=8.150 [X] 
G2.07 - WC 
5.18=5.180 [Y] 
Celkem: A+B+C+D+E+F+G+H+I+J+K+L+M+N+O+P+Q+R+S+T+U+V+W+X+Y=198.290 [Z]</t>
  </si>
  <si>
    <t>341</t>
  </si>
  <si>
    <t>781495111</t>
  </si>
  <si>
    <t>Ostatní prvky ostatní práce penetrace podkladu</t>
  </si>
  <si>
    <t>342</t>
  </si>
  <si>
    <t>781495115</t>
  </si>
  <si>
    <t>Obklad - dokončující práce ostatní práce spárování silikonem</t>
  </si>
  <si>
    <t>dle PD: E.2.11 
Obklady - silikon (dl) 
1.06 - WC ŽENY 
2.1*4=8.400 [A] 
1.07 - WC MUŽI / ÚKLID 
12.1*4=48.400 [B] 
1.08 - WC IMOBILNÍ 
2.1*4=8.400 [C] 
1.22 - WC 
2.1*4=8.400 [D] 
1.23 - SPRCHA 
2.1*4=8.400 [E] 
A1.04 - KOUPELNA 
2.1*4=8.400 [F] 
B1.02 - WC 
2.1*4=8.400 [G] 
B1.06 - KOUPELNA 
2.1*4=8.400 [H] 
C1.02 - WC 
2.1*4=8.400 [I] 
C1.03 - KOUPELNA 
2.1*4=8.400 [J] 
D1.02 - WC 
2.1*4=8.400 [K] 
D1.03 - KOUPELNA 
2.1*4=8.400 [L] 
E1.05 - WC 
2.1*4=8.400 [M] 
E1.06 - KOUPELNA 
2.1*4=8.400 [N] 
F2.03 - KOUPELNA 
2.1*4=8.400 [O] 
F2.04 - WC 
2.1*4=8.400 [P] 
G2.06 - KOUPELNA 
2.1*4=8.400 [Q] 
G2.07 - WC 
2.1*4=8.400 [R] 
Celkem: A+B+C+D+E+F+G+H+I+J+K+L+M+N+O+P+Q+R=191.200 [S]</t>
  </si>
  <si>
    <t>343</t>
  </si>
  <si>
    <t>781495133</t>
  </si>
  <si>
    <t>Ostatní prvky izolace ve spojení s obkladem pás, lepený vnitřní kout</t>
  </si>
  <si>
    <t>dle PD: E.2.11 
Obklady - HI izolace (dl) 
1.06 - WC ŽENY 
2.1*4=8.400 [A] 
1.07 - WC MUŽI / ÚKLID 
12.1*4=48.400 [B] 
1.08 - WC IMOBILNÍ 
2.1*4=8.400 [C] 
1.22 - WC 
2.1*4=8.400 [D] 
1.23 - SPRCHA 
2.1*4=8.400 [E] 
A1.04 - KOUPELNA 
2.1*4=8.400 [F] 
B1.02 - WC 
2.1*4=8.400 [G] 
B1.06 - KOUPELNA 
2.1*4=8.400 [H] 
C1.02 - WC 
2.1*4=8.400 [I] 
C1.03 - KOUPELNA 
2.1*4=8.400 [J] 
D1.02 - WC 
2.1*4=8.400 [K] 
D1.03 - KOUPELNA 
2.1*4=8.400 [L] 
E1.05 - WC 
2.1*4=8.400 [M] 
E1.06 - KOUPELNA 
2.1*4=8.400 [N] 
F2.03 - KOUPELNA 
2.1*4=8.400 [O] 
F2.04 - WC 
2.1*4=8.400 [P] 
G2.06 - KOUPELNA 
2.1*4=8.400 [Q] 
G2.07 - WC 
2.1*4=8.400 [R] 
Celkem: A+B+C+D+E+F+G+H+I+J+K+L+M+N+O+P+Q+R=191.200 [S]</t>
  </si>
  <si>
    <t>344</t>
  </si>
  <si>
    <t>998781202</t>
  </si>
  <si>
    <t>Přesun hmot pro obklady keramické stanovený procentní sazbou (%) z ceny vodorovná dopravní vzdálenost do 50 m v objektech výšky přes 6 do 12 m</t>
  </si>
  <si>
    <t>784</t>
  </si>
  <si>
    <t>Dokončovací práce - malby a tapety</t>
  </si>
  <si>
    <t>345</t>
  </si>
  <si>
    <t>784111001</t>
  </si>
  <si>
    <t>Oprášení (ometení) podkladu v místnostech výšky do 3,80 m</t>
  </si>
  <si>
    <t>346</t>
  </si>
  <si>
    <t>784181121</t>
  </si>
  <si>
    <t>Penetrace podkladu jednonásobná hloubková akrylátová bezbarvá v místnostech výšky do 3,80 m</t>
  </si>
  <si>
    <t>347</t>
  </si>
  <si>
    <t>784211101</t>
  </si>
  <si>
    <t>Malby z malířských směsí oděruvzdorných za mokra dvojnásobné, bílé za mokra oděruvzdorné výborně v místnostech výšky do 3,80 m</t>
  </si>
  <si>
    <t>786</t>
  </si>
  <si>
    <t>Dokončovací práce - čalounické úpravy</t>
  </si>
  <si>
    <t>348</t>
  </si>
  <si>
    <t>786000000.R</t>
  </si>
  <si>
    <t>Montáž vertikální žaluzie do stěny</t>
  </si>
  <si>
    <t>73.6=73.600 [A] 
Mezisoučet: A=73.600 [B]</t>
  </si>
  <si>
    <t>349</t>
  </si>
  <si>
    <t>vertikal.R</t>
  </si>
  <si>
    <t>vertilální žaluzie látková (CRE 5101) 1600x2600 mm, šíře lamely 127 mm,  ovládání a stahování vlevo, horní profil a plastové komponenty bílé</t>
  </si>
  <si>
    <t>46=46.000 [A] 
Mezisoučet: A=46.000 [B]</t>
  </si>
  <si>
    <t>350</t>
  </si>
  <si>
    <t>998786202</t>
  </si>
  <si>
    <t>Přesun hmot pro stínění a čalounické úpravy stanovený procentní sazbou (%) z ceny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</si>
  <si>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</si>
  <si>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Lešení a stavební výtahy</t>
  </si>
  <si>
    <t>104</t>
  </si>
  <si>
    <t>941211112</t>
  </si>
  <si>
    <t>Montáž lešení řadového rámového lehkého pracovního s podlahami s provozním zatížením tř. 3 do 200 kg/m2 šířky tř. SW06 přes 0,6 do 0,9 m, výšky přes 10 do 25 m</t>
  </si>
  <si>
    <t>1600=1 600.000 [A] 
Mezisoučet: A=1 600.000 [B]</t>
  </si>
  <si>
    <t>105</t>
  </si>
  <si>
    <t>941211211</t>
  </si>
  <si>
    <t>Montáž lešení řadového rámového lehkého pracovního s podlahami s provozním zatížením tř. 3 do 200 kg/m2 Příplatek za první a každý další den použití lešení k ce</t>
  </si>
  <si>
    <t>Montáž lešení řadového rámového lehkého pracovního s podlahami s provozním zatížením tř. 3 do 200 kg/m2 Příplatek za první a každý další den použití lešení k ceně -1111 nebo -1112</t>
  </si>
  <si>
    <t>1600*270=432 000.000 [A] 
Mezisoučet: A=432 000.000 [B]</t>
  </si>
  <si>
    <t>106</t>
  </si>
  <si>
    <t>941211812</t>
  </si>
  <si>
    <t>Demontáž lešení řadového rámového lehkého pracovního s provozním zatížením tř. 3 do 200 kg/m2 šířky tř. SW06 přes 0,6 do 0,9 m, výšky přes 10 do 25 m</t>
  </si>
  <si>
    <t>1600=1 600.000 [A]</t>
  </si>
  <si>
    <t>107</t>
  </si>
  <si>
    <t>944511111</t>
  </si>
  <si>
    <t>Montáž ochranné sítě zavěšené na konstrukci lešení z textilie z umělých vláken</t>
  </si>
  <si>
    <t>108</t>
  </si>
  <si>
    <t>944511211</t>
  </si>
  <si>
    <t>Montáž ochranné sítě Příplatek za první a každý další den použití sítě k ceně -1111</t>
  </si>
  <si>
    <t>109</t>
  </si>
  <si>
    <t>944511811</t>
  </si>
  <si>
    <t>Demontáž ochranné sítě zavěšené na konstrukci lešení z textilie z umělých vláken</t>
  </si>
  <si>
    <t>110</t>
  </si>
  <si>
    <t>949101111</t>
  </si>
  <si>
    <t>Lešení pomocné pracovní pro objekty pozemních staveb pro zatížení do 150 kg/m2, o výšce lešeňové podlahy do 1,9 m</t>
  </si>
  <si>
    <t>2000=2 000.000 [A] 
Mezisoučet: A=2 000.000 [B]</t>
  </si>
  <si>
    <t>111</t>
  </si>
  <si>
    <t>946112114</t>
  </si>
  <si>
    <t>Montáž pojízdných věží trubkových nebo dílcových s maximálním zatížením podlahy do 200 kg/m2 šířky přes 0,9 do 1,6 m, délky do 3,2 m, výšky přes 3,5 m do 4,5 m</t>
  </si>
  <si>
    <t>112</t>
  </si>
  <si>
    <t>946112214</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</si>
  <si>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</si>
  <si>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-2114</t>
  </si>
  <si>
    <t>2*360=720.000 [A] 
Mezisoučet: A=720.000 [B]</t>
  </si>
  <si>
    <t>113</t>
  </si>
  <si>
    <t>946112814</t>
  </si>
  <si>
    <t>Demontáž pojízdných věží trubkových nebo dílcových s maximálním zatížením podlahy do 200 kg/m2 šířky přes 0,9 do 1,6 m, délky do 3,2 m, výšky přes 3,5 m do 4,5</t>
  </si>
  <si>
    <t>Demontáž pojízdných věží trubkových nebo dílcových s maximálním zatížením podlahy do 200 kg/m2 šířky přes 0,9 do 1,6 m, délky do 3,2 m, výšky přes 3,5 m do 4,5 m</t>
  </si>
  <si>
    <t>2=2.000 [A] 
Mezisoučet: A=2.000 [B]</t>
  </si>
  <si>
    <t>Různé dokončovací konstrukce a práce pozemních staveb</t>
  </si>
  <si>
    <t>114</t>
  </si>
  <si>
    <t>952901111</t>
  </si>
  <si>
    <t>Vyčištění budov nebo objektů před předáním do užívání budov bytové nebo občanské výstavby, světlé výšky podlaží do 4 m</t>
  </si>
  <si>
    <t>1.PP' 
S116=16.000 [A] 
S27.4=7.400 [B] 
S311.3=11.300 [C] 
00113.9=13.900 [D] 
00217=17.000 [E] 
00317=17.000 [F] 
00423=23.000 [G] 
00513.5=13.500 [H] 
00611.8=11.800 [I] 
00717.3=17.300 [J] 
00817.3=17.300 [K] 
00917.3=17.300 [L] 
01017.3=17.300 [M] 
Mezisoučet: A+B+C+D+E+F+G+H+I+J+K+L+M=200.100 [N] 
'1.NP' 
S117.8=17.800 [O] 
S211.7=11.700 [P] 
S37.2=7.200 [Q] 
1016.8=6.800 [R] 
10237.6=37.600 [S] 
1033.9=3.900 [T] 
10444.7=44.700 [U] 
10512.7=12.700 [V] 
1066.6=6.600 [W] 
10711.0=11.000 [X] 
1083.9=3.900 [Y] 
1096.3=6.300 [Z] 
11014.4=14.400 [AA] 
11116.62=16.620 [AB] 
11215.9=15.900 [AC] 
1136.7=6.700 [AD] 
11412.9=12.900 [AE] 
1159.4=9.400 [AF] 
1166.5=6.500 [AG] 
11727.3=27.300 [AH] 
1186.3=6.300 [AI] 
11913.9=13.900 [AJ] 
1206.9=6.900 [AK] 
1218.5=8.500 [AL] 
1226.1=6.100 [AM] 
1233.5=3.500 [AN] 
1243.6=3.600 [AO] 
1254.4=4.400 [AP] 
1266.0=6.000 [AQ] 
Mezisoučet: O+P+Q+R+S+T+U+V+W+X+Y+Z+AA+AB+AC+AD+AE+AF+AG+AH+AI+AJ+AK+AL+AM+AN+AO+AP+AQ=339.120 [AR] 
'byt A' 
A.10114.3=14.300 [AS] 
A.10217.6=17.600 [AT] 
A.10318.4=18.400 [AU] 
A.1043.7=3.700 [AV] 
A.1055.9=5.900 [AW] 
A.1062.2=2.200 [AX] 
Mezisoučet: AS+AT+AU+AV+AW+AX=62.100 [AY] 
'byt B' 
B1016.7=6.700 [AZ] 
B.1021.5=1.500 [BA] 
B.10318.7=18.700 [BB] 
B.10415.2=15.200 [BC] 
B.10525.8=25.800 [BD] 
B.1065.5=5.500 [BE] 
B.10711.8=11.800 [BF] 
B.1084.5=4.500 [BG] 
Mezisoučet: AZ+BA+BB+BC+BD+BE+BF+BG=89.700 [BH] 
'byt C' 
C.1017.7=7.700 [BI] 
C.1022.1=2.100 [BJ] 
C.1033.9=3.900 [BK] 
C.10413.5=13.500 [BL] 
C.10517.5=17.500 [BM] 
C.10611.7=11.700 [BN] 
C.10720.9=20.900 [BO] 
Mezisoučet: BI+BJ+BK+BL+BM+BN+BO=77.300 [BP] 
'byt D' 
D.10113.6=13.600 [BQ] 
D.1022.1=2.100 [BR] 
D.1033.6=3.600 [BS] 
D.10417.6=17.600 [BT] 
D.10513.5=13.500 [BU] 
D.10611.1=11.100 [BV] 
D.10714.4=14.400 [BW] 
Mezisoučet: BQ+BR+BS+BT+BU+BV+BW=75.900 [BX] 
'byt E' 
E.10113.6=13.600 [BY] 
E.10212.6=12.600 [BZ] 
E.1030.8=0.800 [CA] 
E.1047.6=7.600 [CB] 
E.1051.3=1.300 [CC] 
E.1063.2=3.200 [CD] 
E.10717.9=17.900 [CE] 
E.10818.2=18.200 [CF] 
Mezisoučet: BY+BZ+CA+CB+CC+CD+CE+CF=75.200 [CG] 
'2.NP' 
S140.5=40.500 [CH] 
2.0111.1=11.100 [CI] 
Mezisoučet: CH+CI=51.600 [CJ] 
'byt F' 
F.20113.6=13.600 [CK] 
F.20213.8=13.800 [CL] 
F.2034.9=4.900 [CM] 
F.2040.9=0.900 [CN] 
F.2056.3=6.300 [CO] 
F.20618.9=18.900 [CP] 
F.20718.4=18.400 [CQ] 
F.2088.3=8.300 [CR] 
F.2093.8=3.800 [CS] 
F.2103.3=3.300 [CT] 
F.21120.7=20.700 [CU] 
F.21216.9=16.900 [CV] 
Mezisoučet: CK+CL+CM+CN+CO+CP+CQ+CR+CS+CT+CU+CV=129.800 [CW] 
'byt G' 
G.20110.9=10.900 [CX] 
G.2023.4=3.400 [CY] 
G.20310.8=10.800 [CZ] 
G.20431.6=31.600 [DA] 
G.20536.4=36.400 [DB] 
G.2062.7=2.700 [DC] 
G.2071.6=1.600 [DD] 
G.20816.2=16.200 [DE] 
G.20913.8=13.800 [DF] 
Mezisoučet: CX+CY+CZ+DA+DB+DC+DD+DE+DF=127.400 [DG] 
'půdy' 
265=265.000 [DH] 
317=317.000 [DI] 
262=262.000 [DJ] 
Mezisoučet: DH+DI+DJ=844.000 [DK] 
Celkem: A+B+C+D+E+F+G+H+I+J+K+L+M+O+P+Q+R+S+T+U+V+W+X+Y+Z+AA+AB+AC+AD+AE+AF+AG+AH+AI+AJ+AK+AL+AM+AN+AO+AP+AQ+AS+AT+AU+AV+AW+AX+AZ+BA+BB+BC+BD+BE+BF+BG+BI+BJ+BK+BL+BM+BN+BO+BQ+BR+BS+BT+BU+BV+BW+BY+BZ+CA+CB+CC+CD+CE+CF+CH+CI+CK+CL+CM+CN+CO+CP+CQ+CR+CS+CT+CU+CV+CX+CY+CZ+DA+DB+DC+DD+DE+DF+DH+DI+DJ=2 072.220 [DL]</t>
  </si>
  <si>
    <t>115</t>
  </si>
  <si>
    <t>952902141</t>
  </si>
  <si>
    <t>Čištění budov při provádění oprav a udržovacích prací podlah drsných nebo chodníků drhnutím s chemickými prostředky</t>
  </si>
  <si>
    <t>dle PD: E.2.11 
Očištění podlah (pl) 
S.1 - SCHODIŠTĚ 
16.00=16.000 [A] 
S.2 - SCHODIŠTĚ 
7.40=7.400 [B] 
S.3 - SCHODIŠTĚ 
11.30=11.300 [C] 
0.01 - SKLEP 
13.98=13.980 [D] 
0.02 - SKLEP 
17.00=17.000 [E] 
0.03 - SKLEP 
17.00=17.000 [F] 
0.04 - SKLEP 
23.00=23.000 [G] 
0.05 - SKLEP 
13.50=13.500 [H] 
0.06 - SKLEP 
11.80=11.800 [I] 
0.07 - SKLEP 
17.30=17.300 [J] 
0.08 - SKLEP 
17.30=17.300 [K] 
0.09 - SKLEP 
17.30=17.300 [L] 
0.10 - SKLEP 
17.30=17.300 [M] 
Celkem: A+B+C+D+E+F+G+H+I+J+K+L+M=200.180 [N]</t>
  </si>
  <si>
    <t>116</t>
  </si>
  <si>
    <t>952902601</t>
  </si>
  <si>
    <t>Čištění budov při provádění oprav a udržovacích prací vysátím prachu z trámů, nosníků apod.</t>
  </si>
  <si>
    <t>947=947.000 [A] 
Mezisoučet: A=947.000 [B]</t>
  </si>
  <si>
    <t>117</t>
  </si>
  <si>
    <t>952903001</t>
  </si>
  <si>
    <t>Čištění budov při provádění oprav a udržovacích prací odstraněním ptačího nebo netopýřího trusu z podlahy</t>
  </si>
  <si>
    <t>500=500.000 [A]</t>
  </si>
  <si>
    <t>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Vcenách očištění schodišť jsou započteny náklady na očištění schodišťových stupňů a schodišťového zábradlí. Plocha podest se započítává do plochy podlah.  
6. Vcenách čištění oken a balkonových dveří jsou započteny náklady na očištění rámu, parapetu, prahu a kování a očištění a vyleštění skleněné výplně.  
7. Vcenách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t>
  </si>
  <si>
    <t>118</t>
  </si>
  <si>
    <t>952903006</t>
  </si>
  <si>
    <t>Čištění budov při provádění oprav a udržovacích prací odstraněním ptačího nebo netopýřího trusu z trámů</t>
  </si>
  <si>
    <t>947=947.000 [A]</t>
  </si>
  <si>
    <t>Bourání konstrukcí</t>
  </si>
  <si>
    <t>119</t>
  </si>
  <si>
    <t>968062244</t>
  </si>
  <si>
    <t>Vybourání dřevěných rámů oken s křídly, dveřních zárubní, vrat, stěn, ostění nebo obkladů rámů oken s křídly jednoduchých, plochy do 1 m2</t>
  </si>
  <si>
    <t>120</t>
  </si>
  <si>
    <t>962032230</t>
  </si>
  <si>
    <t>Bourání zdiva nadzákladového z cihel nebo tvárnic z cihel pálených nebo vápenopískových, na maltu vápennou nebo vápenocementovou, objemu do 1 m3</t>
  </si>
  <si>
    <t>Vybourání zdiva (dl * v * š) - otvory (dl * v * š)' 
'tl. 100 mm' 
(1.0+3.4+1.05)*3.6*0.1=1.962 [A] 
Mezisoučet: A=1.962 [B] 
'tl. 150 mm' 
(0.22+1.05+0.95+3.3*2+1.45+0.8+1.77+2.47+5.5)*3.6*0.15=11.237 [C] 
-(0.9*2.02)*0.15=-0.273 [D] 
Mezisoučet: C+D=10.964 [E] 
'tl. 200 mm' 
(1.84)*3.6*0.2=1.325 [F] 
-(1.0*2.02)*0.2=-0.404 [G] 
Mezisoučet: F+G=0.921 [H] 
'tl. 250 mm' 
(1.42)*3.6*0.25=1.278 [I] 
-(0.9*2.02)*0.25=-0.455 [J] 
Mezisoučet: I+J=0.823 [K] 
'tl. 500 mm' 
2*2.4*0.5=2.400 [L] 
1.36*2.4*0.5=1.632 [M] 
(0.18*2+0.22+0.98)*3.6*0.5=2.808 [N] 
Mezisoučet: L+M+N=6.840 [O] 
'tl. 550 mm' 
(2.47+4.02)*3.6*0.55=12.850 [P] 
1.32*0.9*0.55=0.653 [Q] 
-(1.35*2.4)*0.55=-1.782 [R] 
-(1.0*2.17)*0.55=-1.194 [S] 
Mezisoučet: P+Q+R+S=10.527 [T] 
Celkem: A+C+D+F+G+I+J+L+M+N+P+Q+R+S=32.037 [U]</t>
  </si>
  <si>
    <t>121</t>
  </si>
  <si>
    <t>965031131</t>
  </si>
  <si>
    <t>Bourání podlah z cihel bez podkladního lože, s jakoukoliv výplní spár kladených naplocho, plochy přes 1 m2</t>
  </si>
  <si>
    <t>dle PD: E.2.11 
'Bourání půdovek (pl)' 
947.0=947.000 [A] 
Mezisoučet: A=947.000 [B] 
Celkem: A=947.000 [C]</t>
  </si>
  <si>
    <t>122</t>
  </si>
  <si>
    <t>965042241</t>
  </si>
  <si>
    <t>Bourání mazanin betonových nebo z litého asfaltu tl. přes 100 mm, plochy přes 4 m2</t>
  </si>
  <si>
    <t>123.908=123.908 [A] 
Mezisoučet: A=123.908 [B]</t>
  </si>
  <si>
    <t>123</t>
  </si>
  <si>
    <t>965046111</t>
  </si>
  <si>
    <t>Broušení stávajících betonových podlah úběr do 3 mm</t>
  </si>
  <si>
    <t>dle PD: E.2.11 
Broušení podlah (pl) 
S.1 - SCHODIŠTĚ 
16.00=16.000 [A] 
S.2 - SCHODIŠTĚ 
7.40=7.400 [B] 
S.3 - SCHODIŠTĚ 
11.30=11.300 [C] 
S.1 - SCHODIŠTĚ 
16.00=16.000 [D] 
S.2 - SCHODIŠTĚ 
7.40=7.400 [E] 
S.3 - SCHODIŠTĚ 
11.30=11.300 [F] 
S.1 - SCHODIŠTĚ 
16.00=16.000 [G] 
Celkem: A+B+C+D+E+F+G=85.400 [H]</t>
  </si>
  <si>
    <t>124</t>
  </si>
  <si>
    <t>965049112</t>
  </si>
  <si>
    <t>Bourání mazanin Příplatek k cenám za bourání mazanin betonových se svařovanou sítí, tl. přes 100 mm</t>
  </si>
  <si>
    <t>125</t>
  </si>
  <si>
    <t>965083112</t>
  </si>
  <si>
    <t>Odstranění násypu mezi stropními trámy tl. do 100 mm, plochy přes 2 m2</t>
  </si>
  <si>
    <t>126</t>
  </si>
  <si>
    <t>968062375</t>
  </si>
  <si>
    <t>Vybourání dřevěných rámů oken s křídly, dveřních zárubní, vrat, stěn, ostění nebo obkladů rámů oken s křídly zdvojených, plochy do 2 m2</t>
  </si>
  <si>
    <t>dle PD: E.2.11 
Demontáž oken (dl * v * p) 
1.PP 
0.8*0.35*10=2.800 [A] 
1.NP 
1.32*2.15*11=31.218 [B] 
1.25*2.15*6=16.125 [C] 
1.15*1.18*3=4.071 [D] 
1.9*2.82*2=10.716 [E] 
1.295*1.18=1.528 [F] 
1.25*2.33*4=11.650 [G] 
1.24*2.4*4=11.904 [H] 
1.32*2.4*9=28.512 [I] 
1.3*0.84=1.092 [J] 
0.56*1.84=1.030 [K] 
2.NP 
1.15*2.1*8=19.320 [L] 
1.15*2.0*3=6.900 [M] 
1.25*2.2*4=11.000 [N] 
Celkem: A+B+C+D+E+F+G+H+I+J+K+L+M+N=157.866 [O]</t>
  </si>
  <si>
    <t>127</t>
  </si>
  <si>
    <t>968062455</t>
  </si>
  <si>
    <t>Vybourání dřevěných rámů oken s křídly, dveřních zárubní, vrat, stěn, ostění nebo obkladů dveřních zárubní, plochy do 2 m2</t>
  </si>
  <si>
    <t>dle PD: E.2.11 
Bourání dveří (dl * v) 
1.NP 
0.7*2.02*4=5.656 [A] 
0.8*2.02=1.616 [B] 
0.9*2.02*8=14.544 [C] 
1.0*2.02*2=4.040 [D] 
Celkem: A+B+C+D=25.856 [E]</t>
  </si>
  <si>
    <t>128</t>
  </si>
  <si>
    <t>968062456</t>
  </si>
  <si>
    <t>Vybourání dřevěných rámů oken s křídly, dveřních zárubní, vrat, stěn, ostění nebo obkladů dveřních zárubní, plochy přes 2 m2</t>
  </si>
  <si>
    <t>dle PD: E.2.11 
Bourání dveří (dl * v) 
1.NP 
1.4*3.1*2=8.680 [A] 
1.7*3.57*2=12.138 [B] 
1.4*2.1=2.940 [C] 
1.16*3.1=3.596 [D] 
1.49*2.34=3.487 [E] 
Celkem: A+B+C+D+E=30.841 [F]</t>
  </si>
  <si>
    <t>Prorážení otvorů a ostatní bourací práce</t>
  </si>
  <si>
    <t>129</t>
  </si>
  <si>
    <t>971024591</t>
  </si>
  <si>
    <t>Vybourání otvorů ve zdivu základovém nebo nadzákladovém kamenném, smíšeném kamenném, na maltu vápennou nebo vápenocementovou, plochy do 1 m2, tl. přes 900 mm</t>
  </si>
  <si>
    <t>pro kabelovody' 
(0.9*1*0.9)*3=2.430 [A] 
Mezisoučet: A=2.430 [B]</t>
  </si>
  <si>
    <t>130</t>
  </si>
  <si>
    <t>974031165</t>
  </si>
  <si>
    <t>Vysekání rýh ve zdivu cihelném na maltu vápennou nebo vápenocementovou do hl. 150 mm a šířky do 200 mm</t>
  </si>
  <si>
    <t>dle PD: E.2.11 
Vysekání rýh (dl * p) 
P101 
2.9*4=11.600 [A] 
P102 
1.85*4=7.400 [B] 
P103 
4.1*4=16.400 [C] 
P104 
2.4*4=9.600 [D] 
P105 
2.86*4=11.440 [E] 
P106 
2.5*4=10.000 [F] 
P107 
1.55*4=6.200 [G] 
P108 
3.011*4=12.044 [H] 
Celkem: A+B+C+D+E+F+G+H=84.684 [I]</t>
  </si>
  <si>
    <t>131</t>
  </si>
  <si>
    <t>977151127</t>
  </si>
  <si>
    <t>Jádrové vrty diamantovými korunkami do stavebních materiálů (železobetonu, betonu, cihel, obkladů, dlažeb, kamene) průměru přes 225 do 250 mm</t>
  </si>
  <si>
    <t>dle PD: E.2.11 
Jádrový vrt (dl) 
10.0=10.000 [A] 
Celkem: A=10.000 [B]</t>
  </si>
  <si>
    <t>132</t>
  </si>
  <si>
    <t>978011141</t>
  </si>
  <si>
    <t>Otlučení vápenných nebo vápenocementových omítek vnitřních ploch stropů, v rozsahu přes 10 do 30 %</t>
  </si>
  <si>
    <t>dle PD: E.2.11 
Otlučení omítky (pl) 
S.1 - SCHODIŠTĚ 
16.51=16.510 [A] 
S.2 - SCHODIŠTĚ 
10.15=10.150 [B] 
S.3 - SCHODIŠTĚ 
12.28=12.280 [C] 
1.01 - ZÁDVEŘÍ 
7.78=7.780 [D] 
1.02 - TECHNICKÉ ZÁZEMÍ 
35.13=35.130 [E] 
1.03 - TECHNICKÉ ZÁZEMÍ 
4.44=4.440 [F] 
1.04 - HALA 
45.71=45.710 [G] 
1.05 - CHODBA 
12.69=12.690 [H] 
1.06 - WC ŽENY 
7.41=7.410 [I] 
1.07 - WC MUŽI / ÚKLID 
11.88=11.880 [J] 
1.08 - WC IMOBILNÍ 
3.91=3.910 [K] 
1.09 - PROSTORY K PRONÁJMU 
8.39=8.390 [L] 
1.10 - PROSTORY K PRONÁJMU 
7.08=7.080 [M] 
1.11 - PROSTORY K PRONÁJMU 
14.93=14.930 [N] 
1.12 - CHODBA 
9.39=9.390 [O] 
1.13 - KOMERČNÍ PROSTORY 
39.78=39.780 [P] 
1.14 - CHDOBA 
13.47=13.470 [Q] 
1.15 - ZÁDVEŘÍ 
10.36=10.360 [R] 
1.16 - KOTELNA 
6.53=6.530 [S] 
1.17 - KANCELÁŘ VÝPRAVČÍHO 
27.92=27.920 [T] 
1.18 - PRODEJ JÍZDENEK 
6.93=6.930 [U] 
1.19 - PRODEJ JÍZDENEK 
14.57=14.570 [V] 
1.20 - ZÁZEMÍ PERSONÁL 
7.37=7.370 [W] 
1.21 - ZÁZEMÍ PERSONÁL 
8.48=8.480 [X] 
1.22 - WC 
6.1=6.100 [Y] 
1.23 - SPRCHA 
3.44=3.440 [Z] 
1.24 - ZÁDVEŘÍ 
5.39=5.390 [AA] 
1.25 - ZÁDVEŘÍ 
5.39=5.390 [AB] 
1.26 - ZÁDVEŘÍ 
7.03=7.030 [AC] 
A1.01 - KUCHYNĚ 
15.18=15.180 [AD] 
A1.02 - POKOJ 
18.24=18.240 [AE] 
A1.03 - POKOJ 
18.98=18.980 [AF] 
A1.04 - KOUPELNA 
3.71=3.710 [AG] 
A1.05 - CHODBA 
4.25=4.250 [AH] 
A1.06 - KOTELNA 
2.22=2.220 [AI] 
B1.01 - ZÁDVEŘÍ 
7.44=7.440 [AJ] 
B1.02 - WC 
1.49=1.490 [AK] 
B1.03 - KUCHYNĚ 
19.02=19.020 [AL] 
B1.04 - POKOJ 
15.89=15.890 [AM] 
B1.05 - POKOJ 
27.39=27.390 [AN] 
B1.06 - KOUPELNA 
5.59=5.590 [AO] 
B1.07 - POKOJ 
12.26=12.260 [AP] 
B1.08 - POKOJ 
5.61=5.610 [AQ] 
C1.01 - KUCHYNĚ 
8.23=8.230 [AR] 
C1.02 - WC 
2.32=2.320 [AS] 
C1.03 - KOUPELNA 
3.91=3.910 [AT] 
C1.04 - POKOJ 
14.29=14.290 [AU] 
C1.05 - POKOJ 
17.88=17.880 [AV] 
C1.06 - POKOJ 
12.77=12.770 [AW] 
C1.07 - POKOJ 
21.58=21.580 [AX] 
D1.01 - KUCHYNĚ 
13.95=13.950 [AY] 
D1.02 - WC 
2.32=2.320 [AZ] 
D1.03 - KOUPELNA 
3.62=3.620 [BA] 
D1.04 - POKOJ 
18.12=18.120 [BB] 
D1.05 - POKOJ 
14.05=14.050 [BC] 
D1.06 - POKOJ 
11.92=11.920 [BD] 
D1.07 - POKOJ 
15.05=15.050 [BE] 
E1.01 - CHODBA 
14.4=14.400 [BF] 
E1.02 - KUCHYNĚ 
13.62=13.620 [BG] 
E1.03 - SPÍŽ 
0.83=0.830 [BH] 
E1.04 - POKOJ 
8.14=8.140 [BI] 
E1.05 - WC 
1.27=1.270 [BJ] 
E1.06 - KOUPELNA 
3.22=3.220 [BK] 
E1.07 - POKOJ 
18.24=18.240 [BL] 
E1.08 - POKOJ 
20.12=20.120 [BM] 
S.1 - SCHODIŠTĚ 
40.5=40.500 [BN] 
2.01 - CHODBA 
11.1=11.100 [BO] 
F2.01 - CHODBA 
13.57=13.570 [BP] 
F2.02 - KUCHYNĚ 
15.08=15.080 [BQ] 
F2.03 - KOUPELNA 
5.13=5.130 [BR] 
F2.04 - WC 
0.95=0.950 [BS] 
F2.05 - KOMORA 
6.52=6.520 [BT] 
F2.06 - OBÝVACÍ POKOJ 
19.62=19.620 [BU] 
F2.07 - POKOJ 
19.15=19.150 [BV] 
F2.08 - CHODBA 
8.99=8.990 [BW] 
F2.09 - KOMORA 
3.83=3.830 [BX] 
F2.10 - KOMORA 
3.29=3.290 [BY] 
F2.11 - POKOJ 
21.13=21.130 [BZ] 
F2.12 - POKOJ 
17.54=17.540 [CA] 
G2.01 - ZÁDVEŘÍ 
11.54=11.540 [CB] 
G2.02 - CHODBA 
3.68=3.680 [CC] 
G2.03 - POKOJ 
11.98=11.980 [CD] 
G2.04 - POKOJ 
32.59=32.590 [CE] 
G2.05 - POKOJ 
36.73=36.730 [CF] 
G2.06 - KOUPELNA 
2.71=2.710 [CG] 
G2.07 - WC 
1.61=1.610 [CH] 
G2.08 - KUCHYNĚ 
14.37=14.370 [CI] 
Celkem: A+B+C+D+E+F+G+H+I+J+K+L+M+N+O+P+Q+R+S+T+U+V+W+X+Y+Z+AA+AB+AC+AD+AE+AF+AG+AH+AI+AJ+AK+AL+AM+AN+AO+AP+AQ+AR+AS+AT+AU+AV+AW+AX+AY+AZ+BA+BB+BC+BD+BE+BF+BG+BH+BI+BJ+BK+BL+BM+BN+BO+BP+BQ+BR+BS+BT+BU+BV+BW+BX+BY+BZ+CA+CB+CC+CD+CE+CF+CG+CH+CI=1 069.170 [CJ]</t>
  </si>
  <si>
    <t>133</t>
  </si>
  <si>
    <t>978013141</t>
  </si>
  <si>
    <t>Otlučení vápenných nebo vápenocementových omítek vnitřních ploch stěn s vyškrabáním spar, s očištěním zdiva, v rozsahu přes 10 do 30 %</t>
  </si>
  <si>
    <t>134</t>
  </si>
  <si>
    <t>978013191</t>
  </si>
  <si>
    <t>Otlučení vápenných nebo vápenocementových omítek vnitřních ploch stěn s vyškrabáním spar, s očištěním zdiva, v rozsahu přes 50 do 100 %</t>
  </si>
  <si>
    <t>Otlučení omítky (dl * v) - otvory (dl * v) 
S.1 - SCHODIŠTĚ 
23.3*3.5=81.550 [A] 
-(0.8*0.95+1.1*2.02)=-2.982 [B] 
S.2 - SCHODIŠTĚ 
19.96*3.5=69.860 [C] 
-(1.0*2.02*2)=-4.040 [D] 
S.3 - SCHODIŠTĚ 
22.89*3.5=80.115 [E] 
-(1.0*2.02*2)=-4.040 [F] 
0.01 - SKLEP 
16.9*3.5=59.150 [G] 
-(0.9*2.02+1.55*2.02)=-4.949 [H] 
0.02 - SKLEP 
20.42*3.5=71.470 [I] 
-(0.8*0.95+1.85*2.02*2+1.55*2.02)=-11.365 [J] 
0.03 - SKLEP 
20.64*3.5=72.240 [K] 
-(0.8*0.95+1.85*2.02*2)=-8.234 [L] 
0.04 - SKLEP 
25.99*3.5=90.965 [M] 
-(0.8*0.95+1.5*2.02+2.05*2.1+1.1*2.02)=-10.317 [N] 
0.05 - SKLEP 
17.68*3.5=61.880 [O] 
-(0.8*0.95+1.5*2.02+1.25*2.02)=-6.315 [P] 
0.06 - SKLEP 
15.74*3.5=55.090 [Q] 
-(0.8*0.95+1.25*2.02)=-3.285 [R] 
0.07 - SKLEP 
19*3.5=66.500 [S] 
-(0.8*0.95+1.3*2.02)=-3.386 [T] 
0.08 - SKLEP 
18.1*3.5=63.350 [U] 
-(0.8*0.95+1.0*2.02+1.3*2.02)=-5.406 [V] 
0.09 - SKLEP 
19.23*3.5=67.305 [W] 
-(0.8*0.95+1.3*2.02)=-3.386 [X] 
0.10 - SKLEP 
18.38*3.5=64.330 [Y] 
-(0.8*0.95+1.3*2.02+1.0*2.02)=-5.406 [Z] 
S.1 - SCHODIŠTĚ 
23.3*1.0=23.300 [AA] 
-(1.1*1.0)=-1.100 [AB] 
S.2 - SCHODIŠTĚ 
19.96*1.0=19.960 [AC] 
-(1.0*1.0*2)=-2.000 [AD] 
S.3 - SCHODIŠTĚ 
22.89*1.0=22.890 [AE] 
-(1.0*1.0*2)=-2.000 [AF] 
1.01 - ZÁDVEŘÍ 
12.08*1.0=12.080 [AG] 
-(0.9*1.0+1.0*1.0*2)=-2.900 [AH] 
1.02 - TECHNICKÉ ZÁZEMÍ 
25.04*1.0=25.040 [AI] 
-(1.1*1.0)=-1.100 [AJ] 
1.03 - TECHNICKÉ ZÁZEMÍ 
9.39*1.0=9.390 [AK] 
-(1.1*1.0*2)=-2.200 [AL] 
1.04 - HALA 
28.45*1.0=28.450 [AM] 
-(1.8*1.0*2+1.0*1.0)=-4.600 [AN] 
1.05 - CHODBA 
15.68*1.0=15.680 [AO] 
-(1.5*1.0+0.9*1.0*2+1.0*1.0*2)=-5.300 [AP] 
1.06 - WC ŽENY 
11.89*1.0=11.890 [AQ] 
-(0.9*1.0)=-0.900 [AR] 
1.07 - WC MUŽI / ÚKLID 
14.86*1.0=14.860 [AS] 
-(0.9*1.0)=-0.900 [AT] 
1.08 - WC IMOBILNÍ 
7.93*1.0=7.930 [AU] 
-(1.0*1.0)=-1.000 [AV] 
1.09 - PROSTORY K PRONÁJMU 
12.02*1.0=12.020 [AW] 
-(1.0*1.0*2)=-2.000 [AX] 
1.10 - PROSTORY K PRONÁJMU 
11.29*1.0=11.290 [AY] 
-(1.0*1.0*2)=-2.000 [AZ] 
1.11 - PROSTORY K PRONÁJMU 
16.77*1.0=16.770 [BA] 
-(1.0*1.0)=-1.000 [BB] 
1.12 - CHODBA 
12.63*1.0=12.630 [BC] 
-(2.0*1.0)=-2.000 [BD] 
1.13 - KOMERČNÍ PROSTORY 
26.85*1.0=26.850 [BE] 
-(2.0*1.0)=-2.000 [BF] 
1.14 - CHDOBA 
16.29*1.0=16.290 [BG] 
-(1.24*1.0)=-1.240 [BH] 
1.15 - ZÁDVEŘÍ 
13.46*1.0=13.460 [BI] 
-(1.0*1.0*2)=-2.000 [BJ] 
1.16 - KOTELNA 
10.37*1.0=10.370 [BK] 
-(1.0*1.0)=-1.000 [BL] 
1.17 - KANCELÁŘ VÝPRAVČÍHO 
21.79*1.0=21.790 [BM] 
-(1.0*1.0*2)=-2.000 [BN] 
1.18 - PRODEJ JÍZDENEK 
10.92*1.0=10.920 [BO] 
-(1.0*1.0*3)=-3.000 [BP] 
1.19 - PRODEJ JÍZDENEK 
16.88*1.0=16.880 [BQ] 
-(1.0*1.0)=-1.000 [BR] 
1.20 - ZÁZEMÍ PERSONÁL 
11.26*1.0=11.260 [BS] 
-(1.0*1.0*2)=-2.000 [BT] 
1.21 - ZÁZEMÍ PERSONÁL 
11.84*1.0=11.840 [BU] 
-(1.0*1.0+0.9*1.0)=-1.900 [BV] 
1.22 - WC 
11.8*1.0=11.800 [BW] 
-(0.7*1.0*5+0.9*1.0)=-4.400 [BX] 
1.23 - SPRCHA 
9.22*1.0=9.220 [BY] 
-(0.7*1.0)=-0.700 [BZ] 
1.24 - ZÁDVEŘÍ 
10.91*1.0=10.910 [CA] 
-(0.9*1.0*2+1.0*1.0)=-2.800 [CB] 
1.25 - ZÁDVEŘÍ 
10.91*1.0=10.910 [CC] 
-(0.9*1.0*2+1.0*1.0)=-2.800 [CD] 
1.26 - ZÁDVEŘÍ 
11.49*1.0=11.490 [CE] 
-(1.2*1.0+0.9*1.0)=-2.100 [CF] 
A1.01 - KUCHYNĚ 
17.26*1.0=17.260 [CG] 
-(0.9*1.0*2)=-1.800 [CH] 
A1.02 - POKOJ 
18.48*1.0=18.480 [CI] 
-(0.9*1.0*2)=-1.800 [CJ] 
A1.03 - POKOJ 
18.78*1.0=18.780 [CK] 
-(0.9*1.0+0.7*1.0)=-1.600 [CL] 
A1.04 - KOUPELNA 
9.02*1.0=9.020 [CM] 
-(0.7*1.0)=-0.700 [CN] 
A1.05 - CHODBA 
8.86*1.0=8.860 [CO] 
-(0.9*1.0+0.7*1.0+1.0*1.0)=-2.600 [CP] 
A1.06 - KOTELNA 
6.77*1.0=6.770 [CQ] 
-(0.7*1.0)=-0.700 [CR] 
B1.01 - ZÁDVEŘÍ 
11.91*1.0=11.910 [CS] 
-(1.0*1.0+0.9*1.0+0.7*1.0)=-2.600 [CT] 
B1.02 - WC 
5.38*1.0=5.380 [CU] 
-(0.7*1.0)=-0.700 [CV] 
B1.03 - KUCHYNĚ 
19.41*1.0=19.410 [CW] 
-(0.9*1.0*4+0.7*1.0)=-4.300 [CX] 
B1.04 - POKOJ 
17.28*1.0=17.280 [CY] 
-(0.9*1.0)=-0.900 [CZ] 
B1.05 - POKOJ 
22.86*1.0=22.860 [DA] 
-(0.9*1.0)=-0.900 [DB] 
B1.06 - KOUPELNA 
10.85*1.0=10.850 [DC] 
-(0.7*1.0)=-0.700 [DD] 
B1.07 - POKOJ 
14.29*1.0=14.290 [DE] 
-(0.9*1.0+0.7*1.0)=-1.600 [DF] 
B1.08 - POKOJ 
10.21*1.0=10.210 [DG] 
-(0.7*1.0)=-0.700 [DH] 
C1.01 - KUCHYNĚ 
12.13*1.0=12.130 [DI] 
-(0.7*1.0+1.0*1.0*2)=-2.700 [DJ] 
C1.02 - WC 
6.49*1.0=6.490 [DK] 
-(0.7*1.0)=-0.700 [DL] 
C1.03 - KOUPELNA 
7.87*1.0=7.870 [DM] 
-(0.7*1.0)=-0.700 [DN] 
C1.04 - POKOJ 
16.57*1.0=16.570 [DO] 
-(1.0*1.0*2)=-2.000 [DP] 
C1.05 - POKOJ 
17.99*1.0=17.990 [DQ] 
-(0.9*1.0*2+1.0*1.0)=-2.800 [DR] 
C1.06 - POKOJ 
16.06*1.0=16.060 [DS] 
-(0.9*1.0)=-0.900 [DT] 
C1.07 - POKOJ 
20.11*1.0=20.110 [DU] 
-(0.9*1.0)=-0.900 [DV] 
D1.01 - KUCHYNĚ 
16.35*1.0=16.350 [DW] 
-(1.0*1.0+0.9*1.0*2+0.7*1.0*2)=-4.200 [DX] 
D1.02 - WC 
6.49*1.0=6.490 [DY] 
-(0.7*1.0)=-0.700 [DZ] 
D1.03 - KOUPELNA 
7.92*1.0=7.920 [EA] 
-(0.7*1.0)=-0.700 [EB] 
D1.04 - POKOJ 
18.06*1.0=18.060 [EC] 
-(0.9*1.0*3)=-2.700 [ED] 
D1.05 - POKOJ 
16.52*1.0=16.520 [EE] 
-(0.9*1.0)=-0.900 [EF] 
D1.06 - POKOJ 
15.65*1.0=15.650 [EG] 
-(0.9*1.0)=-0.900 [EH] 
D1.07 - POKOJ 
16.78*1.0=16.780 [EI] 
-(0.9*1.0)=-0.900 [EJ] 
E1.01 - CHODBA 
23.36*1.0=23.360 [EK] 
-(0.9*1.0*3+0.7*1.0*2)=-4.100 [EL] 
E1.02 - KUCHYNĚ 
17.06*1.0=17.060 [EM] 
-(0.9*1.0*2+0.7*1.0)=-2.500 [EN] 
E1.03 - SPÍŽ 
3.64*1.0=3.640 [EO] 
-(0.7*1.0)=-0.700 [EP] 
E1.04 - POKOJ 
12.76*1.0=12.760 [EQ] 
-(0.9*1.0)=-0.900 [ER] 
E1.05 - WC 
4.63*1.0=4.630 [ES] 
-(0.7*1.0)=-0.700 [ET] 
E1.06 - KOUPELNA 
7.19*1.0=7.190 [EU] 
-(0.7*1.0)=-0.700 [EV] 
E1.07 - POKOJ 
18.31*1.0=18.310 [EW] 
-(0.9*1.0*2)=-1.800 [EX] 
E1.08 - POKOJ 
19.52*1.0=19.520 [EY] 
-(0.9*1.0)=-0.900 [EZ] 
Celkem: A+B+C+D+E+F+G+H+I+J+K+L+M+N+O+P+Q+R+S+T+U+V+W+X+Y+Z+AA+AB+AC+AD+AE+AF+AG+AH+AI+AJ+AK+AL+AM+AN+AO+AP+AQ+AR+AS+AT+AU+AV+AW+AX+AY+AZ+BA+BB+BC+BD+BE+BF+BG+BH+BI+BJ+BK+BL+BM+BN+BO+BP+BQ+BR+BS+BT+BU+BV+BW+BX+BY+BZ+CA+CB+CC+CD+CE+CF+CG+CH+CI+CJ+CK+CL+CM+CN+CO+CP+CQ+CR+CS+CT+CU+CV+CW+CX+CY+CZ+DA+DB+DC+DD+DE+DF+DG+DH+DI+DJ+DK+DL+DM+DN+DO+DP+DQ+DR+DS+DT+DU+DV+DW+DX+DY+DZ+EA+EB+EC+ED+EE+EF+EG+EH+EI+EJ+EK+EL+EM+EN+EO+EP+EQ+ER+ES+ET+EU+EV+EW+EX+EY+EZ=1 646.144 [FA]</t>
  </si>
  <si>
    <t>135</t>
  </si>
  <si>
    <t>978019341</t>
  </si>
  <si>
    <t>Otlučení vápenných nebo vápenocementových omítek vnějších ploch s vyškrabáním spar a s očištěním zdiva stupně členitosti 3 až 5, v rozsahu přes 20 do 30 %</t>
  </si>
  <si>
    <t>dle PD: E.2.11 
Otlučení fasády (pl + dl * š) - otvory (dl * v) 
pohled severní 
490=490.000 [A] 
((1.32+2*2.21)*19+(1.8+2*2.62)+(0.24+2*1.06)*4+(0.24+2*1.76)*2+(1.8+2*2.62)*2+(1.15+2*1.23)*4+(1.7+2*3.57)*3)*0.2=37.620 [B] 
-(1.32*2.21*19+1.8*2.62+0.24*1.06*4+0.24*1.76*2+1.8*2.62*2+1.15*1.23*4+1.7*3.57*3)=-95.302 [C] 
pohled jižní 
490=490.000 [D] 
((1.32+2*2.21)*26+(0.24+2*1.06)*4+(0.24+2*1.76)*2+(1.7+2*3.57)*2)*0.2=36.776 [E] 
-(1.32*2.21*26+0.24*1.06*4+0.24*1.76*2+1.7*3.57*2)=-89.848 [F] 
pohled západní 
109.3*2+80.1=298.700 [G] 
((1.42+2*3.08))*0.2=1.516 [H] 
-(1.42*3.08)=-4.374 [I] 
pohled východní 
109.3*2+80.1=298.700 [J] 
Celkem: A+B+C+D+E+F+G+H+I+J=1 463.788 [K]</t>
  </si>
  <si>
    <t>136</t>
  </si>
  <si>
    <t>978059541</t>
  </si>
  <si>
    <t>Odsekání obkladů stěn včetně otlučení podkladní omítky až na zdivo z obkládaček vnitřních, z jakýchkoliv materiálů, plochy přes 1 m2</t>
  </si>
  <si>
    <t>dle PD: E.2.11 
Odsekání obkladů (dl * v) - otvory (dl * v) 
1.06 - WC MUŽI 
11.74*2.0=23.480 [A] 
-(0.9*2.0+0.7*2.0*2+1.32*2.0)=-7.240 [B] 
1.07 - WC ŽENY 
14.49*2.0=28.980 [C] 
-(0.9*2.0+0.7*2.0*2+1.32*2.0)=-7.240 [D] 
1.20 - MÍSTNOST 
(2.4+0.6)*2.0=6.000 [E] 
1.22 - WC 
(6.68+4.27*2)*2.0=30.440 [F] 
-(0.7*2.0*4+0.9*2.0)=-7.400 [G] 
1.23 - SPRCHA 
9.3*2.0=18.600 [H] 
-(0.7*2.0)=-1.400 [I] 
A1.04 - KOUPELNA 
9.15*2.0=18.300 [J] 
-(0.7*2.0)=-1.400 [K] 
A1.06 - KOTELNA 
6.77*2.0=13.540 [L] 
-(0.7*2.0)=-1.400 [M] 
B1.03 - KUCHYŇ 
2.7*2.0=5.400 [N] 
B1.06 - KOUPELNA 
10.53*2.0=21.060 [O] 
-(0.7*2.0)=-1.400 [P] 
C1.02 - WC 
5.83*2.0=11.660 [Q] 
-(0.8*2.0)=-1.600 [R] 
D1.03 - KOUPELNA 
5.83*2.0=11.660 [S] 
-(0.8*2.0)=-1.600 [T] 
E1.02 - KUCHYŇ 
(0.55+1.7+2.8)*2.0=10.100 [U] 
E1.05 - WC 
4.7*2.0=9.400 [V] 
-(0.7*2.0)=-1.400 [W] 
E1.06 - KOUPELNA 
7.12*2.0=14.240 [X] 
-(0.7*2.0)=-1.400 [Y] 
F2.02 - KUCHYŇ 
(5.4+2.6+0.5*2)*2.0=18.000 [Z] 
F2.03 - KOUPELNA 
7.17*2.0=14.340 [AA] 
-(1.2*2.0)=-2.400 [AB] 
G2.07 - KOUPELNA 
8.3*2.0=16.600 [AC] 
-(0.7*2.0)=-1.400 [AD] 
G2.08 - WC 
5.2*2.0=10.400 [AE] 
-(0.7*2.0)=-1.400 [AF] 
Celkem: A+B+C+D+E+F+G+H+I+J+K+L+M+N+O+P+Q+R+S+T+U+V+W+X+Y+Z+AA+AB+AC+AD+AE+AF=243.520 [AG]</t>
  </si>
  <si>
    <t>137</t>
  </si>
  <si>
    <t>978059641</t>
  </si>
  <si>
    <t>Odsekání obkladů stěn včetně otlučení podkladní omítky až na zdivo z obkládaček vnějších, z jakýchkoliv materiálů, plochy přes 1 m2</t>
  </si>
  <si>
    <t>dle PD: E.2.11 
Fasáda - odsekání obkladů (pl) 
pohled severní 
40.3=40.300 [A] 
pohled jižní 
40.3=40.300 [B] 
pohled západní 
1.9+2.5=4.400 [C] 
pohled východní 
1.9+2.5=4.400 [D] 
Celkem: A+B+C+D=89.400 [E]</t>
  </si>
  <si>
    <t>138</t>
  </si>
  <si>
    <t>997013152</t>
  </si>
  <si>
    <t>Vnitrostaveništní doprava suti a vybouraných hmot vodorovně do 50 m svisle s omezením mechanizace pro budovy a haly výšky přes 6 do 9 m</t>
  </si>
  <si>
    <t>139</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</si>
  <si>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</si>
  <si>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</si>
  <si>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</si>
  <si>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HZS</t>
  </si>
  <si>
    <t>Hodinové zúčtovací sazby</t>
  </si>
  <si>
    <t>351</t>
  </si>
  <si>
    <t>HZS1292</t>
  </si>
  <si>
    <t>Hodinové zúčtovací sazby profesí HSV zemní a pomocné práce stavební dělník</t>
  </si>
  <si>
    <t>vystěhování a vyčištění komunálního odpadu ze všech suterénu(7.5*2)*5=75.000 [A] 
Mezisoučet: A=75.000 [B] 
vystěhování a vyčištění všech půd od komunálního odpadu(7.5*2)*5=75.000 [C] 
Mezisoučet: C=75.000 [D] 
demontáže dřevěných kójí na půdách(7.5*2)*5=75.000 [E] 
Mezisoučet: E=75.000 [F] 
další práce dle dokumnetace neobsažené v položkách(7.5*2)*5=75.000 [G] 
Mezisoučet: G=75.000 [H] 
Celkem: A+C+E+G=300.000 [I]</t>
  </si>
  <si>
    <t>N00</t>
  </si>
  <si>
    <t>Fasádní prvky</t>
  </si>
  <si>
    <t>352</t>
  </si>
  <si>
    <t>FADILDOK.R</t>
  </si>
  <si>
    <t>Dílenská dokumentace pro fasádní ozdobné prvky dle výrobce prvků dle výkresů E.2.1.040-043</t>
  </si>
  <si>
    <t>353</t>
  </si>
  <si>
    <t>FASPRVKY.RF01</t>
  </si>
  <si>
    <t>Fasádní prvek F01 - první okenní lem tl.30 mm, 120-150 mm - dodávka + montáž dle výkr.č.E.2.1.041 a dle dílenské dokum.</t>
  </si>
  <si>
    <t>F01' 
3.6*1=3.600 [A] 
Mezisoučet: A=3.600 [B] 
6.2*1=6.200 [C] 
Mezisoučet: C=6.200 [D] 
5*35=175.000 [E] 
Mezisoučet: E=175.000 [F] 
8.5*2=17.000 [G] 
Mezisoučet: G=17.000 [H] 
8.5*14=119.000 [I] 
Mezisoučet: I=119.000 [J] 
8.9*1=8.900 [K] 
Mezisoučet: K=8.900 [L] 
7*4=28.000 [M] 
Mezisoučet: M=28.000 [N] 
6.9*1=6.900 [O] 
Mezisoučet: O=6.900 [P] 
7*1=7.000 [Q] 
Mezisoučet: Q=7.000 [R] 
8.2*1=8.200 [S] 
Mezisoučet: S=8.200 [T] 
Celkem: A+C+E+G+I+K+M+O+Q+S=379.800 [U]</t>
  </si>
  <si>
    <t>354</t>
  </si>
  <si>
    <t>FASPRVKY.RF02</t>
  </si>
  <si>
    <t>Fasádní prvek F02 - druhý okenní lem tl.30 mm, 40-50 mm - dodávka + montáž dle výkr.č.E.2.1.041 a dle dílenské dokum.</t>
  </si>
  <si>
    <t>F02' 
3.6*1=3.600 [A] 
Mezisoučet: A=3.600 [B] 
6.2*1=6.200 [C] 
Mezisoučet: C=6.200 [D] 
5*35=175.000 [E] 
Mezisoučet: E=175.000 [F] 
8.5*2=17.000 [G] 
Mezisoučet: G=17.000 [H] 
8.5*14=119.000 [I] 
Mezisoučet: I=119.000 [J] 
8.9*1=8.900 [K] 
Mezisoučet: K=8.900 [L] 
7*4=28.000 [M] 
Mezisoučet: M=28.000 [N] 
6.9*1=6.900 [O] 
Mezisoučet: O=6.900 [P] 
7*1=7.000 [Q] 
Mezisoučet: Q=7.000 [R] 
8.2*1=8.200 [S] 
Mezisoučet: S=8.200 [T] 
Celkem: A+C+E+G+I+K+M+O+Q+S=379.800 [U]</t>
  </si>
  <si>
    <t>355</t>
  </si>
  <si>
    <t>FASPRVKY.RF03</t>
  </si>
  <si>
    <t>Fasádní prvek F03- okenní oblouk- dodávka + montáž dle výkr.č.E.2.1.041 a dle dílenské dokum.</t>
  </si>
  <si>
    <t>356</t>
  </si>
  <si>
    <t>FASPRVKY.RF04</t>
  </si>
  <si>
    <t>Fasádní prvek F04 - zdobná soklová část - dodávka + montáž dle výkr.č.E.2.1.041 a dle dílenské dokum.</t>
  </si>
  <si>
    <t>F04187=187.000 [A] 
Mezisoučet: A=187.000 [B]</t>
  </si>
  <si>
    <t>357</t>
  </si>
  <si>
    <t>FASPRVKY.RF05</t>
  </si>
  <si>
    <t>Fasádní prvek F05 - zdobná římsa - dodávka + montáž dle výkr.č.E.2.1.041 a dle dílenské dokum.</t>
  </si>
  <si>
    <t>F05140=140.000 [A] 
Mezisoučet: A=140.000 [B]</t>
  </si>
  <si>
    <t>358</t>
  </si>
  <si>
    <t>FASPRVKY.RF06</t>
  </si>
  <si>
    <t>Fasádní prvek F06 - zdobná římsa - dodávka + montáž dle výkr.č.E.2.1.041 a dle dílenské dokum.</t>
  </si>
  <si>
    <t>F0685=85.000 [A] 
Mezisoučet: A=85.000 [B]</t>
  </si>
  <si>
    <t>359</t>
  </si>
  <si>
    <t>FASPRVKY.RF07</t>
  </si>
  <si>
    <t>Fasádní prvek F07 - zdobná římsa - dodávka + montáž dle výkr.č.E.2.1.041 a dle dílenské dokum.</t>
  </si>
  <si>
    <t>F074=4.000 [A] 
Mezisoučet: A=4.000 [B]</t>
  </si>
  <si>
    <t>360</t>
  </si>
  <si>
    <t>FASPRVKY.RF08</t>
  </si>
  <si>
    <t>Fasádní prvek F08 - zdobná římsa - dodávka + montáž dle výkr.č.E.2.1.041 a dle dílenské dokum.</t>
  </si>
  <si>
    <t>F084=4.000 [A] 
Mezisoučet: A=4.000 [B]</t>
  </si>
  <si>
    <t>361</t>
  </si>
  <si>
    <t>FASPRVKY.RF09</t>
  </si>
  <si>
    <t>Fasádní prvek F09 - zdobná římsa pod okny 2.NP - dodávka + montáž dle výkr.č.E.2.1.041 a dle dílenské dokum.</t>
  </si>
  <si>
    <t>F0914=14.000 [A] 
Mezisoučet: A=14.000 [B]</t>
  </si>
  <si>
    <t>362</t>
  </si>
  <si>
    <t>FOLIE.R</t>
  </si>
  <si>
    <t>Difuzně otevřená fólie dle skladby P01-dodávka+montáž</t>
  </si>
  <si>
    <t>185=185.000 [A] 
Mezisoučet: A=185.000 [B]</t>
  </si>
  <si>
    <t>363</t>
  </si>
  <si>
    <t>OST03</t>
  </si>
  <si>
    <t>Záchytný systém</t>
  </si>
  <si>
    <t>364</t>
  </si>
  <si>
    <t>PERFORPLECH.R</t>
  </si>
  <si>
    <t>Odvětrání soklu perforovaným plechem - dodváka+montáž dle sklady P01</t>
  </si>
  <si>
    <t>365</t>
  </si>
  <si>
    <t>REPASE.R</t>
  </si>
  <si>
    <t>Repase stávajícího dřevěného pokladního okna dle barvy nových výplní</t>
  </si>
  <si>
    <t>2*2=4.000 [A] 
Mezisoučet: A=4.000 [B]</t>
  </si>
  <si>
    <t>366</t>
  </si>
  <si>
    <t>SOKL.RP01</t>
  </si>
  <si>
    <t>Fasádní deska XPS tl.30 mm kotvená na cementotřískovu desku mechanicky+hydroizolační stěrka+lepidlo+výztužná sítka-dodováka+montáž dle popisu skladby P01</t>
  </si>
  <si>
    <t>367</t>
  </si>
  <si>
    <t>SONDA.R</t>
  </si>
  <si>
    <t>Sonda ručně m.č.1.02 za účelem ověření skladby podlahy, podklad pro dodatečné statické zajištění</t>
  </si>
  <si>
    <t>2 místa2=2.000 [A] 
Mezisoučet: A=2.000 [B]</t>
  </si>
  <si>
    <t xml:space="preserve">  E.2. 5</t>
  </si>
  <si>
    <t>Plynovod vnitřní</t>
  </si>
  <si>
    <t>E.2. 5</t>
  </si>
  <si>
    <t>OS01</t>
  </si>
  <si>
    <t>Revize plynovodu</t>
  </si>
  <si>
    <t>SOUBOR</t>
  </si>
  <si>
    <t>900      R04</t>
  </si>
  <si>
    <t>h</t>
  </si>
  <si>
    <t>RTS I/2022</t>
  </si>
  <si>
    <t>odborné práce dle dokumentace neobsažené v položkách150=150.000 [A] 
Mezisoučet: A=150.000 [B]</t>
  </si>
  <si>
    <t>904      R03</t>
  </si>
  <si>
    <t>Hzs-zkousky v ramci montaz.praci</t>
  </si>
  <si>
    <t>OS05</t>
  </si>
  <si>
    <t>Identifikační označení a štítky</t>
  </si>
  <si>
    <t>plynmat.R</t>
  </si>
  <si>
    <t>materiál pro HZS</t>
  </si>
  <si>
    <t>5% z SO1=1.000 [A] 
Mezisoučet: A=1.000 [B]</t>
  </si>
  <si>
    <t>723</t>
  </si>
  <si>
    <t>Vnitřní plynovod - potrubí</t>
  </si>
  <si>
    <t>723150304R00</t>
  </si>
  <si>
    <t>Potrubí ocelové hladké černé svařované D 32x2,6</t>
  </si>
  <si>
    <t>723150305R00</t>
  </si>
  <si>
    <t>Potrubí ocelové hladké černé svařované D 38x2,6</t>
  </si>
  <si>
    <t>723190252R00</t>
  </si>
  <si>
    <t>Vyvedení a upevnění plynovodních výpustek DN 20</t>
  </si>
  <si>
    <t>723190253R00</t>
  </si>
  <si>
    <t>Vyvedení a upevnění plynovodních výpustek DN 25</t>
  </si>
  <si>
    <t>723190909R00</t>
  </si>
  <si>
    <t>Zkouška tlaková plynového potrubí</t>
  </si>
  <si>
    <t>071334111R</t>
  </si>
  <si>
    <t>Upevnovací, svařovací atd… materiál pro upevnění potrubí plynovodu</t>
  </si>
  <si>
    <t>723190907R00</t>
  </si>
  <si>
    <t>Odvzdušnění a napuštění plynového potrubí</t>
  </si>
  <si>
    <t>783424340R00</t>
  </si>
  <si>
    <t>Nátěr syntet. potrubí do DN 50 mm Z+2x +1x email</t>
  </si>
  <si>
    <t>998723103R00</t>
  </si>
  <si>
    <t>Přesun hmot pro vnitřní plynovod, výšky do 24 m</t>
  </si>
  <si>
    <t>734</t>
  </si>
  <si>
    <t>Armatury</t>
  </si>
  <si>
    <t>723235112R00</t>
  </si>
  <si>
    <t>Kohout kulový,vnitřní-vnitřní z pro plyn. S POŽÁRNÍ POJISTKOU DN 20</t>
  </si>
  <si>
    <t>723235113R00</t>
  </si>
  <si>
    <t>Kohout kulový,vnitřní-vnitřní z. IVAR.KK G51 DN 25</t>
  </si>
  <si>
    <t>723234221RM1</t>
  </si>
  <si>
    <t>Regulátor tlaku NG6 závitový provedení 3/4" x5/4" STL-NTL Q=6m3/hod</t>
  </si>
  <si>
    <t>Regulátor tlaku NG10 závitový provedení 3/4" x5/4" STL-NTL Q=10m3/hod</t>
  </si>
  <si>
    <t>723239212R00</t>
  </si>
  <si>
    <t>Montáž regulátoru středotl. závit. dvojitého</t>
  </si>
  <si>
    <t>723239102R00</t>
  </si>
  <si>
    <t>Montáž plynovodních armatur, 2 závity, G 3/4</t>
  </si>
  <si>
    <t>723239103R00</t>
  </si>
  <si>
    <t>Montáž plynovodních armatur, 2 závity, G 1</t>
  </si>
  <si>
    <t>998734103R00</t>
  </si>
  <si>
    <t>Přesun hmot pro armatury, výšky do 12 m</t>
  </si>
  <si>
    <t>Plynoměrné niky pro plynoměry/regulátory</t>
  </si>
  <si>
    <t>831318111R00</t>
  </si>
  <si>
    <t>NEREZOVÁ DVÍŘKA PRO NIKU O ROZMĚRU d300mm,š300mm</t>
  </si>
  <si>
    <t>NEREZOVÁ DVÍŘKA PRO NIKU O ROZMĚRU d600mm,š600mm</t>
  </si>
  <si>
    <t>NEREZOVÁ DVÍŘKA PRO NIKU O ROZMĚRU d1000mm,š600mm</t>
  </si>
  <si>
    <t>NEREZOVÁ DVÍŘKA PRO NIKU O ROZMĚRU d600mm,š1400mm</t>
  </si>
  <si>
    <t>NEREZOVÁ DVÍŘKA PRO NIKU O ROZMĚRU d1400mm,š900mm</t>
  </si>
  <si>
    <t>Rozpěrka pro plynoměr plochá 1" x 250 mm</t>
  </si>
  <si>
    <t>8313182111R1300</t>
  </si>
  <si>
    <t>Příplatek za svařecké a montážní práce v kiosku</t>
  </si>
  <si>
    <t>998723101R00</t>
  </si>
  <si>
    <t>Přesun hmot pro vnitřní plynovod, výšky do 6 m</t>
  </si>
  <si>
    <t xml:space="preserve">  E.2. 6</t>
  </si>
  <si>
    <t>Zdravotně technické instalace</t>
  </si>
  <si>
    <t>E.2. 6</t>
  </si>
  <si>
    <t>0</t>
  </si>
  <si>
    <t>Tepelné izolace</t>
  </si>
  <si>
    <t>722181212RT7</t>
  </si>
  <si>
    <t>Izolace návleková PE tl. stěny 9 mm</t>
  </si>
  <si>
    <t>722181212RT8</t>
  </si>
  <si>
    <t>722181212RU1</t>
  </si>
  <si>
    <t>722181212RV9</t>
  </si>
  <si>
    <t>722181212RW8</t>
  </si>
  <si>
    <t>722181215RT7</t>
  </si>
  <si>
    <t>Izolace návleková PE tl. stěny 25 mm</t>
  </si>
  <si>
    <t>722181215RT8</t>
  </si>
  <si>
    <t>722181215RU1</t>
  </si>
  <si>
    <t>722182001RT2</t>
  </si>
  <si>
    <t>Montáž izol.skruží na potrubí přímé DN 25,sam.spoj</t>
  </si>
  <si>
    <t>722182004RT2</t>
  </si>
  <si>
    <t>Montáž izol.skruží na potrubí přímé DN 40,sam.spoj</t>
  </si>
  <si>
    <t>998722201R00</t>
  </si>
  <si>
    <t>Přesun hmot pro tepelné izolace, výšky do 12 m</t>
  </si>
  <si>
    <t>HZS - instalatér</t>
  </si>
  <si>
    <t>instalatérské práce neobsažené v položkách, práce dle úpravy půdorysu v ZTP, příprava pro myčku+pračku(7.5*2)*10=150.000 [A] 
Mezisoučet: A=150.000 [B]</t>
  </si>
  <si>
    <t>materiál.R</t>
  </si>
  <si>
    <t>materiál pro HZS ( pračkový sidon, sifon pro myčku, potrubí dle úpravy půdorysů v ZTP vč.příslušenství)</t>
  </si>
  <si>
    <t>2% z celého SO1=1.000 [A] 
Mezisoučet: A=1.000 [B]</t>
  </si>
  <si>
    <t>904      R01</t>
  </si>
  <si>
    <t>909      R00</t>
  </si>
  <si>
    <t>Hzs-nezmeritelne stavebni prace</t>
  </si>
  <si>
    <t>VL34</t>
  </si>
  <si>
    <t>Napojení na stávající kanalizaci</t>
  </si>
  <si>
    <t>7211</t>
  </si>
  <si>
    <t>Vnitřní kanalizace</t>
  </si>
  <si>
    <t>132301401R00</t>
  </si>
  <si>
    <t>Hloubený výkop pod základy v hor.4</t>
  </si>
  <si>
    <t>174101101R00</t>
  </si>
  <si>
    <t>Zásyp jam, rýh, šachet se zhutněním</t>
  </si>
  <si>
    <t>174101101R1200</t>
  </si>
  <si>
    <t>Demontáž podlahy betonové</t>
  </si>
  <si>
    <t>175100020RAB</t>
  </si>
  <si>
    <t>Obsyp potrubí štěrkopískem</t>
  </si>
  <si>
    <t>199000002R00</t>
  </si>
  <si>
    <t>Poplatek za skládku horniny 1- 4</t>
  </si>
  <si>
    <t>460600001RT3</t>
  </si>
  <si>
    <t>Naložení a odvoz zeminy</t>
  </si>
  <si>
    <t>721176101R00</t>
  </si>
  <si>
    <t>Potrubí HT připojovací D 32 x 1,8 mm</t>
  </si>
  <si>
    <t>721176102R00</t>
  </si>
  <si>
    <t>Potrubí HT připojovací D 40 x 1,8 mm</t>
  </si>
  <si>
    <t>721176103R00</t>
  </si>
  <si>
    <t>Potrubí HT připojovací D 50 x 1,8 mm</t>
  </si>
  <si>
    <t>721176114R00</t>
  </si>
  <si>
    <t>Potrubí HT odpadní svislé D 75 x 1,9 mm</t>
  </si>
  <si>
    <t>721176115R00</t>
  </si>
  <si>
    <t>Potrubí HT odpadní svislé D 110 x 2,7 mm</t>
  </si>
  <si>
    <t>721176222R00</t>
  </si>
  <si>
    <t>Potrubí KG svodné (ležaté) v zemi D 110 x 3,2 mm</t>
  </si>
  <si>
    <t>721176223R00</t>
  </si>
  <si>
    <t>Potrubí KG svodné (ležaté) v zemi D 125 x 3,2 mm</t>
  </si>
  <si>
    <t>721176224R00</t>
  </si>
  <si>
    <t>Potrubí KG svodné (ležaté) v zemi D 160 x 4,0 mm</t>
  </si>
  <si>
    <t>721176232R00</t>
  </si>
  <si>
    <t>Potrubí KG svodné (ležaté) zavěšené D 110 x 3,2 mm</t>
  </si>
  <si>
    <t>721176233R00</t>
  </si>
  <si>
    <t>Potrubí KG svodné (ležaté) zavěšené D 125 x 3,2 mm</t>
  </si>
  <si>
    <t>721176234R00</t>
  </si>
  <si>
    <t>Potrubí KG svodné (ležaté) zavěšené D 160 x 4,0 mm</t>
  </si>
  <si>
    <t>PE 100 SDR11 63, včetně tvarovek</t>
  </si>
  <si>
    <t>721273200RT3</t>
  </si>
  <si>
    <t>Souprava ventilační střešní</t>
  </si>
  <si>
    <t>721290112R00</t>
  </si>
  <si>
    <t>Zkouška těsnosti kanalizace vodou DN 200</t>
  </si>
  <si>
    <t>721290123R00</t>
  </si>
  <si>
    <t>Zkouška těsnosti kanalizace kouřem DN 300</t>
  </si>
  <si>
    <t>998721102R00</t>
  </si>
  <si>
    <t>Přesun hmot pro vnitřní kanalizaci, výšky do 12 m</t>
  </si>
  <si>
    <t>722</t>
  </si>
  <si>
    <t>Vnitřní vodovod</t>
  </si>
  <si>
    <t>722172311R00</t>
  </si>
  <si>
    <t>Potrubí z PPR, D 20x2,8 mm, PN 16, vč.zed.výpom.</t>
  </si>
  <si>
    <t>722172312R00</t>
  </si>
  <si>
    <t>Potrubí z PPR, D 25x3,5 mm, PN 16, vč.zed.výpom.</t>
  </si>
  <si>
    <t>722172313R00</t>
  </si>
  <si>
    <t>Potrubí z PPR, D 32x4,4 mm, PN 16, vč.zed.výpom.</t>
  </si>
  <si>
    <t>722172314R00</t>
  </si>
  <si>
    <t>Potrubí z PPR, D 40x5,5 mm, PN 16, vč.zed.výpom.</t>
  </si>
  <si>
    <t>722172315R00</t>
  </si>
  <si>
    <t>Potrubí z PPR, D 50x6,9 mm, PN 16, vč.zed.výpom.</t>
  </si>
  <si>
    <t>722174212R00</t>
  </si>
  <si>
    <t>Montáž potr.plast.rovné polyf.svař.D 20 mm,vodovod</t>
  </si>
  <si>
    <t>722174213R00</t>
  </si>
  <si>
    <t>Montáž potr.plast.rovné polyf.svař.D 25 mm,vodovod</t>
  </si>
  <si>
    <t>722174214R00</t>
  </si>
  <si>
    <t>Montáž potr.plast.rovné polyf.svař.D 32 mm,vodovod</t>
  </si>
  <si>
    <t>722174215R00</t>
  </si>
  <si>
    <t>Montáž potr.plast.rovné polyf.svař.D 40 mm,vodovod</t>
  </si>
  <si>
    <t>722174216R00</t>
  </si>
  <si>
    <t>Montáž potr.plast.rovné polyf.svař.D 50 mm,vodovod</t>
  </si>
  <si>
    <t>722290234R00</t>
  </si>
  <si>
    <t>Proplach a dezinfekce vodovod.potrubí DN 80</t>
  </si>
  <si>
    <t>733190106R00</t>
  </si>
  <si>
    <t>Tlaková zkouška potrubí DN 50</t>
  </si>
  <si>
    <t>998722102R00</t>
  </si>
  <si>
    <t>Přesun hmot pro vnitřní vodovod, výšky do 12 m</t>
  </si>
  <si>
    <t>VL01</t>
  </si>
  <si>
    <t>Rozbory vody</t>
  </si>
  <si>
    <t>725</t>
  </si>
  <si>
    <t>Zařizovací předměty</t>
  </si>
  <si>
    <t>55220113.M</t>
  </si>
  <si>
    <t>Liniivý žláb nerezový L=1200mm</t>
  </si>
  <si>
    <t>Vanička sprchová bíla Rohová 900x900</t>
  </si>
  <si>
    <t>Vanička sprchová bíla Rohová</t>
  </si>
  <si>
    <t>55280036</t>
  </si>
  <si>
    <t>Montážní rám pro pisoár pro zazdění</t>
  </si>
  <si>
    <t>55428098.A</t>
  </si>
  <si>
    <t>Sprchová zástěna čtvercová rohová 90x90x185 cm</t>
  </si>
  <si>
    <t>Sprchová dveře skelněné, 700mm</t>
  </si>
  <si>
    <t>64271101</t>
  </si>
  <si>
    <t>Výlevka se sklopnou plastovou mřížkou</t>
  </si>
  <si>
    <t>721223422RT1</t>
  </si>
  <si>
    <t>Vpusť podlahová se zápachovou uzávěrkou DN 100 Svislá, včetně motnáže</t>
  </si>
  <si>
    <t>Vtok (nálevka) DN32 se zápachovou uzávěrkou a kuličkou pro suchý stav, včetně montáže</t>
  </si>
  <si>
    <t>Podomítkový sifon ke klimatizačním jednotkám DN32 - 100x100mm, včetně motnáže</t>
  </si>
  <si>
    <t>725019121R00</t>
  </si>
  <si>
    <t>Dřez jednoduchý nerezový 400x400mm s odkládací plochou</t>
  </si>
  <si>
    <t>725034132RT1</t>
  </si>
  <si>
    <t>Klozet závěsný keramicky hlub. splach, bílý</t>
  </si>
  <si>
    <t>Klozet závěsný antivalndal nerezový. splach, bílý</t>
  </si>
  <si>
    <t>725037153R00</t>
  </si>
  <si>
    <t>Umyvadlo na šrouby Bezbariérové umyvadl 64x55 cm otvor pro baterii uprostřed, bílé keramické</t>
  </si>
  <si>
    <t>Umyvadlo na šrouby, 60 cm, bílé, otvor nerezové antivalndal</t>
  </si>
  <si>
    <t>Umyvadlo na šrouby, 60 cm, bílé, otvor</t>
  </si>
  <si>
    <t>725119306R00</t>
  </si>
  <si>
    <t>Montáž klozetu závěsného</t>
  </si>
  <si>
    <t>725119401R00</t>
  </si>
  <si>
    <t>Montáž předstěnových systémů pro zazdění</t>
  </si>
  <si>
    <t>725122231R00</t>
  </si>
  <si>
    <t>Pisoár antivalndal nerez radarovým splachovačem 24V</t>
  </si>
  <si>
    <t>725129201R00</t>
  </si>
  <si>
    <t>Montáž pisoárového záchodku bez nádrže</t>
  </si>
  <si>
    <t>725219401R00</t>
  </si>
  <si>
    <t>Montáž umyvadel na šrouby do zdiva</t>
  </si>
  <si>
    <t>725229106R00</t>
  </si>
  <si>
    <t>Obdelníková vana z akrylátu bíle barvy</t>
  </si>
  <si>
    <t>Montáž vanových zástěn upevněných</t>
  </si>
  <si>
    <t>725249102R00</t>
  </si>
  <si>
    <t>Montáž sprchových žlabu a vaniček</t>
  </si>
  <si>
    <t>725249103R00</t>
  </si>
  <si>
    <t>Montáž sprchových koutů a dveří</t>
  </si>
  <si>
    <t>725319101R00</t>
  </si>
  <si>
    <t>Montáž dřezů jednoduchých</t>
  </si>
  <si>
    <t>725339101R00</t>
  </si>
  <si>
    <t>Montáž výlevky diturvitové, bez nádrže a armatur</t>
  </si>
  <si>
    <t>725814105R00</t>
  </si>
  <si>
    <t>Ventil rohový s filtrem DN 15 x DN 10</t>
  </si>
  <si>
    <t>725814122R00</t>
  </si>
  <si>
    <t>Ventil pračkový se zpět.kl. DN15 x DN20</t>
  </si>
  <si>
    <t>725819201R00</t>
  </si>
  <si>
    <t>Montáž ventilu nástěnného G 1/2</t>
  </si>
  <si>
    <t>725819202R00</t>
  </si>
  <si>
    <t>Montáž ventilu nástěnného G 3/4</t>
  </si>
  <si>
    <t>725823121RT2</t>
  </si>
  <si>
    <t>Baterie umyvadlová stoján. ruční, vč. otvír.odpadu</t>
  </si>
  <si>
    <t>Baterie umyvadlová stoján. ruční, vč. otvír.odpadu pro imobilní</t>
  </si>
  <si>
    <t>725823134RT1</t>
  </si>
  <si>
    <t>Baterie dřezová stojánková ruční s výsuv. sprchou</t>
  </si>
  <si>
    <t>Bateri výlevková nástěnná ručníDN15, 150mm</t>
  </si>
  <si>
    <t>725829201R00</t>
  </si>
  <si>
    <t>Montáž baterie umyv.a dřezové nástěnné chromové</t>
  </si>
  <si>
    <t>725835111RT2</t>
  </si>
  <si>
    <t>Baterie vanová nástěnná ruční, bez příslušenství</t>
  </si>
  <si>
    <t>725839204R00</t>
  </si>
  <si>
    <t>Montáž nástěnné baterie pochormované pro výlevku</t>
  </si>
  <si>
    <t>725845811RT1</t>
  </si>
  <si>
    <t>Baterie termost.sprchová nástěn.,bez příslušenství</t>
  </si>
  <si>
    <t>725860201RT1</t>
  </si>
  <si>
    <t>Sifon dřezový HL100, 6/4 ", přípoj myčka, pračka</t>
  </si>
  <si>
    <t>725860211R00</t>
  </si>
  <si>
    <t>Sifon umyvadlový HL133, 5/4 " nerezový</t>
  </si>
  <si>
    <t>725860213R00</t>
  </si>
  <si>
    <t>Sifon podomítkový umyvadlový , prostorově úsporný nerezový</t>
  </si>
  <si>
    <t>Zápachová uzávěrka pro vaničku DN40</t>
  </si>
  <si>
    <t>725860214RT1</t>
  </si>
  <si>
    <t>Sifon bidetový, umyvadlový</t>
  </si>
  <si>
    <t>725869101R00</t>
  </si>
  <si>
    <t>Montáž uzávěrek zápach.umyvadlových D 32</t>
  </si>
  <si>
    <t>725869203R00</t>
  </si>
  <si>
    <t>Montáž uzávěrek zápach.dřez.jednoduchý D 32</t>
  </si>
  <si>
    <t>726211321R00</t>
  </si>
  <si>
    <t>Modul-WC pro zazdění, UP320, h 112 cm</t>
  </si>
  <si>
    <t>726211331R00</t>
  </si>
  <si>
    <t>Modul-WC pro zazdění, UP320, ZTP, h 112 cm bezbariérový</t>
  </si>
  <si>
    <t>998725102R00</t>
  </si>
  <si>
    <t>Přesun hmot pro zařizovací předměty, výšky do 12 m</t>
  </si>
  <si>
    <t>VL21</t>
  </si>
  <si>
    <t>WC závěsné pro postižené, hlub. splach, bílý, keramické</t>
  </si>
  <si>
    <t>VL22</t>
  </si>
  <si>
    <t>Ovládací tlačítko dvojčinné, nerezové</t>
  </si>
  <si>
    <t>725211703.R</t>
  </si>
  <si>
    <t>Umyvadla keramická bílá bez výtokových armatur připevněná na stěnu šrouby malá (umývátka) stěnová 450 mm</t>
  </si>
  <si>
    <t>725822611.R</t>
  </si>
  <si>
    <t>Baterie umyvadlové stojánkové pákové bez výpusti</t>
  </si>
  <si>
    <t>732</t>
  </si>
  <si>
    <t>Strojovny</t>
  </si>
  <si>
    <t>4261097517</t>
  </si>
  <si>
    <t>Čerpadlo cirkulační Q=0,5 m3/hod, H=1,2m</t>
  </si>
  <si>
    <t>Kalové čerpadlo, včetně plováku pro jímky</t>
  </si>
  <si>
    <t>732331513R00</t>
  </si>
  <si>
    <t>Nádoby expanzní tlak.s memb.Expanzomat pro pitnou vodu, 25 l , 10bar</t>
  </si>
  <si>
    <t>732339102R00</t>
  </si>
  <si>
    <t>Montáž nádoby expanzní tlakové 25 l.</t>
  </si>
  <si>
    <t>732339993R00</t>
  </si>
  <si>
    <t>Revize expanzní tlakové nádoby do 500 l</t>
  </si>
  <si>
    <t>732429111R00</t>
  </si>
  <si>
    <t>Montáž čerpadel oběhových spirálních, DN 25</t>
  </si>
  <si>
    <t>998732101R00</t>
  </si>
  <si>
    <t>Přesun hmot pro strojovny, výšky do 6 m</t>
  </si>
  <si>
    <t>230330203R00</t>
  </si>
  <si>
    <t>Manometry do rozvodu 0-10bar , DN15, D 160 mm</t>
  </si>
  <si>
    <t>722221112R00</t>
  </si>
  <si>
    <t>Kohout vypouštěcí kulový, IVAR.EURO M DN 15</t>
  </si>
  <si>
    <t>722229101R00</t>
  </si>
  <si>
    <t>Montáž vodovodních armatur,1závit, G 1/2</t>
  </si>
  <si>
    <t>722231162R00</t>
  </si>
  <si>
    <t>Ventil vod.pojistný pružinový P10-237-616, G 3/4</t>
  </si>
  <si>
    <t>722235111R00</t>
  </si>
  <si>
    <t>Kohout vod.kul.,vnitř.-vnitř.z. DN 15</t>
  </si>
  <si>
    <t>722235112R00</t>
  </si>
  <si>
    <t>Kohout vod.kul.,vnitř.-vnitř.z. DN 20</t>
  </si>
  <si>
    <t>722235113R00</t>
  </si>
  <si>
    <t>Kohout vod.kul.,vnitř.-vnitř.z. DN 25</t>
  </si>
  <si>
    <t>Kohout vod.kul.,vnitř.-vnitř.z. DN 32</t>
  </si>
  <si>
    <t>722235114R00</t>
  </si>
  <si>
    <t>Kohout vod.kul.,vnitř.-vnitř.z. DN 40</t>
  </si>
  <si>
    <t>722235521R00</t>
  </si>
  <si>
    <t>Filtr,vod.vnitřní-vnitřní DN 15</t>
  </si>
  <si>
    <t>722235522R00</t>
  </si>
  <si>
    <t>Filtr,vod.vnitřní-vnitřní DN 20</t>
  </si>
  <si>
    <t>722235525R00</t>
  </si>
  <si>
    <t>Filtr,vod.vnitřní-vnitřní DN 40</t>
  </si>
  <si>
    <t>722235642R00</t>
  </si>
  <si>
    <t>Klapka vod.zpětná vodorovná DN 15</t>
  </si>
  <si>
    <t>Klapka vod.zpětná vodorovná DN 20</t>
  </si>
  <si>
    <t>722235643R00</t>
  </si>
  <si>
    <t>Klapka vod.zpětná vodorovná DN 25</t>
  </si>
  <si>
    <t>722239101R00</t>
  </si>
  <si>
    <t>Montáž vodovodních armatur 2závity, G 1/2</t>
  </si>
  <si>
    <t>722239102R00</t>
  </si>
  <si>
    <t>Montáž vodovodních armatur 2závity, G 3/4</t>
  </si>
  <si>
    <t>722239103R00</t>
  </si>
  <si>
    <t>Montáž vodovodních armatur 2závity, G 1</t>
  </si>
  <si>
    <t>722239104R00</t>
  </si>
  <si>
    <t>Montáž vodovodních armatur 2závity, G 5/4 a 6/4</t>
  </si>
  <si>
    <t>722265212R00</t>
  </si>
  <si>
    <t>Vodoměr domovní DN15, Qn 1,6, včetně Radiového modulu a Wireless M-Busu</t>
  </si>
  <si>
    <t>Vodoměr domovní DN20, Qn 3,5, včetně Radiového modulu a Wireless M-Busu</t>
  </si>
  <si>
    <t>722269113R00</t>
  </si>
  <si>
    <t>Montáž vodoměru závitového</t>
  </si>
  <si>
    <t xml:space="preserve">  E.2. 7</t>
  </si>
  <si>
    <t>Vytápění</t>
  </si>
  <si>
    <t>E.2. 7</t>
  </si>
  <si>
    <t>Ostatní-VYTÁPĚNÍ</t>
  </si>
  <si>
    <t>900      R03</t>
  </si>
  <si>
    <t>odborné práce dle dokumentace neobsažené  v položkách, práce dle úpravených půdorysů v ZTP100=100.000 [A] 
Mezisoučet: A=100.000 [B]</t>
  </si>
  <si>
    <t>905      R01</t>
  </si>
  <si>
    <t>Hzs-revize provoz.souboru a st.obj.</t>
  </si>
  <si>
    <t>VL04</t>
  </si>
  <si>
    <t>Servis a uvedebá do provozu do 50kW</t>
  </si>
  <si>
    <t>VL05</t>
  </si>
  <si>
    <t>Servis a uvedebá do provozu do 35kW</t>
  </si>
  <si>
    <t>VL06</t>
  </si>
  <si>
    <t>Revize spalinové cesty</t>
  </si>
  <si>
    <t>VL07</t>
  </si>
  <si>
    <t>napouštění systému upravenou vodou</t>
  </si>
  <si>
    <t>topmat.R</t>
  </si>
  <si>
    <t>1% z celého SO1=1.000 [A]</t>
  </si>
  <si>
    <t>Tepelné izolace-VYTÁPĚNÍ</t>
  </si>
  <si>
    <t>722182001RT1</t>
  </si>
  <si>
    <t>283771008</t>
  </si>
  <si>
    <t>Izolace potrubí 15x20 mm šedočerná</t>
  </si>
  <si>
    <t>283771021</t>
  </si>
  <si>
    <t>Izolace potrubí 18x20 mm šedočerná</t>
  </si>
  <si>
    <t>283771033</t>
  </si>
  <si>
    <t>Izolace potrubí 22 x 25 mm šedočerná</t>
  </si>
  <si>
    <t>283771121</t>
  </si>
  <si>
    <t>Izolace potrubí 28x25 mm šedočerná</t>
  </si>
  <si>
    <t>283771142</t>
  </si>
  <si>
    <t>Izolace potrubí 35x25 mm šedočerná</t>
  </si>
  <si>
    <t>283771155</t>
  </si>
  <si>
    <t>Izolace potrubí 45x25 mm šedočerná</t>
  </si>
  <si>
    <t>998722101R00</t>
  </si>
  <si>
    <t>Přesun hmot pro vnitřní vodovod, výšky do 6 m</t>
  </si>
  <si>
    <t>731</t>
  </si>
  <si>
    <t>Strojovna - Technické místnosti s plynovými kotli-VYTÁPĚNÍ a MAR</t>
  </si>
  <si>
    <t>KO01</t>
  </si>
  <si>
    <t>Plynový závěsný kondenzační kotel o výkonu 3,4-24 kW, integrovaný zásobník teplé vody 40l</t>
  </si>
  <si>
    <t>KO03</t>
  </si>
  <si>
    <t>Plynový závěsný kondenzační kotel o výkonu 5,1-46,3 kW + připojovací sada (expanzní nádoba, a zabezpečovací sada)</t>
  </si>
  <si>
    <t>KO04</t>
  </si>
  <si>
    <t>Montáž závesných plynových kotlu</t>
  </si>
  <si>
    <t>KO05</t>
  </si>
  <si>
    <t>Obslužná jednotka s rámečkem pro plynové kotle - bezdrátové provedení - pokojový termostat</t>
  </si>
  <si>
    <t>KO06</t>
  </si>
  <si>
    <t>Externí modul - souprava pro řízení směšovacích okruhu</t>
  </si>
  <si>
    <t>KO08</t>
  </si>
  <si>
    <t>Vnější sonda pro ekvitermní regulaci</t>
  </si>
  <si>
    <t>KO09</t>
  </si>
  <si>
    <t>Čidlo zásobníku TUV</t>
  </si>
  <si>
    <t>KO10</t>
  </si>
  <si>
    <t>Teplotní čidlo NI 1000</t>
  </si>
  <si>
    <t>KO11</t>
  </si>
  <si>
    <t>Komunikační pro propojení čidel 2x0,6mm</t>
  </si>
  <si>
    <t>bm</t>
  </si>
  <si>
    <t>732219302R00</t>
  </si>
  <si>
    <t>Montáž ohříváků vody stojat do 300 l</t>
  </si>
  <si>
    <t>48433101</t>
  </si>
  <si>
    <t>Ohřívač vody stojatý 196 l; 1,0MPa, 0,95m2, včetně izolace</t>
  </si>
  <si>
    <t>Nádoby expanzní tlak.s memb.Expanzomat, 25 l, 6bar</t>
  </si>
  <si>
    <t>732331512R00</t>
  </si>
  <si>
    <t>Nádoby expanzní tlak.s memb.Expanzomat, 8 l</t>
  </si>
  <si>
    <t>732339101R00</t>
  </si>
  <si>
    <t>Montáž nádoby expanzní tlakové 8 l</t>
  </si>
  <si>
    <t>KO22</t>
  </si>
  <si>
    <t>Sestavení větví na r+s</t>
  </si>
  <si>
    <t>KO13</t>
  </si>
  <si>
    <t>Automatické doplňování 10 bar/60°C + zprovoznění zařízení</t>
  </si>
  <si>
    <t>KO12</t>
  </si>
  <si>
    <t>Hydraulický stabilizátor dynamických tlaku s výhybkou Q=8,5m3/hod, DN 50 + tepelná izolace a konzole</t>
  </si>
  <si>
    <t>KO14</t>
  </si>
  <si>
    <t>Horizontální distribuční rozdělovač - pro 3 moduly; DN 50 + tepelná izolace</t>
  </si>
  <si>
    <t>KO15</t>
  </si>
  <si>
    <t>Nástěnný držák horizontálního distribučního rozdělovače - DN 50</t>
  </si>
  <si>
    <t>KO17</t>
  </si>
  <si>
    <t>Přívod spalovacího vzduchu PVC-KG 160, včetně kolen</t>
  </si>
  <si>
    <t>Spalinová cesta O DN150 mm pro KOndenzační kotle, včetně kolen</t>
  </si>
  <si>
    <t>Koaxiální trubka O 100/60 mm pro KOndenzační kotle, včetně kolen</t>
  </si>
  <si>
    <t>KO20</t>
  </si>
  <si>
    <t>Vertikální komínová koncovka O 150, délka 1,1 m (0,7 m nad střechu)</t>
  </si>
  <si>
    <t>Vertikální komínová koncovka O 100/60, délka 1,1 m (0,7 m nad střechu)</t>
  </si>
  <si>
    <t>KO21</t>
  </si>
  <si>
    <t>Revizní koleno nebo T-kus 90° O DN150 mm pro KOndenzační kotle</t>
  </si>
  <si>
    <t>Revizní koleno nebo T-kus 90° O 100/60 mm pro KOndenzační kotle</t>
  </si>
  <si>
    <t>734293112R00</t>
  </si>
  <si>
    <t>Ventil směšovací třícestný.MIX 3,Kv 0,4 DN 15</t>
  </si>
  <si>
    <t>734293111R00</t>
  </si>
  <si>
    <t>Ventil směšovací třícestný,.MIX 3,Kv 0,63, DN 15</t>
  </si>
  <si>
    <t>732421313SR00</t>
  </si>
  <si>
    <t>Čerpadlo oběhové elektronické - autoadapt 25-50</t>
  </si>
  <si>
    <t>Čerpadlo oběhové elektronické - autoadapt 25-60</t>
  </si>
  <si>
    <t>732199100RM1</t>
  </si>
  <si>
    <t>Montáž orientačního štítku</t>
  </si>
  <si>
    <t>722269111R00</t>
  </si>
  <si>
    <t>Montáž vodoměru závitového jdnovt. suchob. G1/2"</t>
  </si>
  <si>
    <t>722265211R00</t>
  </si>
  <si>
    <t>Vodoměr domovní DN 15x165mm, Qn 1,5</t>
  </si>
  <si>
    <t>Meřič tepla Q=0,6m3/hod, DN15, radiový modul s WIrless M-BUS</t>
  </si>
  <si>
    <t>Meřič tepla Q=1,5m3/hod, DN20, radiový modul s WIrless M-BUS</t>
  </si>
  <si>
    <t>Zabezpečovací jednotka proti zpětnému toku</t>
  </si>
  <si>
    <t>KO16</t>
  </si>
  <si>
    <t>Neutralizační zařízení pro kotle do 100 kW, s neutralizačním granulátem 8 kg</t>
  </si>
  <si>
    <t>Katexová patrona pro změkčovací zařízení !</t>
  </si>
  <si>
    <t>KO18</t>
  </si>
  <si>
    <t>Směšovací zařízení pro změkčovací armaturu Fillsoft pro korekci výstupní tvrdosti vody</t>
  </si>
  <si>
    <t>KO19</t>
  </si>
  <si>
    <t>Elektronický vodoměr pro kontrolu zbývající kapacity změkčovací</t>
  </si>
  <si>
    <t>733</t>
  </si>
  <si>
    <t>Rozvod potrubí - VYTÁPĚNÍ</t>
  </si>
  <si>
    <t>733164102RT6</t>
  </si>
  <si>
    <t>Montáž potrubí z měděných trubek vytápění D 15 mm</t>
  </si>
  <si>
    <t>733164103RT6</t>
  </si>
  <si>
    <t>Montáž potrubí z měděných trubek vytápění D 18 mm</t>
  </si>
  <si>
    <t>733164104RT6</t>
  </si>
  <si>
    <t>Montáž potrubí z měděných trubek vytápění D 22 mm</t>
  </si>
  <si>
    <t>733164105RT4</t>
  </si>
  <si>
    <t>Montáž potrubí z měděných trubek vytápění D 28 mm</t>
  </si>
  <si>
    <t>733164106RT5</t>
  </si>
  <si>
    <t>Montáž potrubí z měděných trubek vytápění D 35 mm</t>
  </si>
  <si>
    <t>733164107R00</t>
  </si>
  <si>
    <t>Montáž potrubí z měděných trubek vytápění D 42 mm</t>
  </si>
  <si>
    <t>196313534</t>
  </si>
  <si>
    <t>Trubka měděná 15 x 1 mm, včetně tvarovek</t>
  </si>
  <si>
    <t>196313535</t>
  </si>
  <si>
    <t>Trubka měděná 18 x 1 mm, včetně tvarovek</t>
  </si>
  <si>
    <t>196313536</t>
  </si>
  <si>
    <t>Trubka měděná 22 x 1 mm, včetně tvarovek</t>
  </si>
  <si>
    <t>196313538</t>
  </si>
  <si>
    <t>Trubka měděná 28 x 1,5 mm, včetně tvarovek</t>
  </si>
  <si>
    <t>196313539</t>
  </si>
  <si>
    <t>Trubka měděná 35 x 1,5 mm, včetně tvarovek</t>
  </si>
  <si>
    <t>196313540</t>
  </si>
  <si>
    <t>Trubka měděná SANCO 42 x 1,5 mm, včetně tvarovek</t>
  </si>
  <si>
    <t>733167001R00</t>
  </si>
  <si>
    <t>Příplatek za zhotovení přípojky Cu 15/1</t>
  </si>
  <si>
    <t>733167002R00</t>
  </si>
  <si>
    <t>Příplatek za zhotovení přípojky Cu 18/1</t>
  </si>
  <si>
    <t>733167003R00</t>
  </si>
  <si>
    <t>Příplatek za zhotovení přípojky Cu 22/1</t>
  </si>
  <si>
    <t>733167003R001</t>
  </si>
  <si>
    <t>Příplatek za zhotovení přípojky Cu 28/1,5</t>
  </si>
  <si>
    <t>733167003R0701</t>
  </si>
  <si>
    <t>Příplatek za zhotovení přípojky Cu 35/1,5</t>
  </si>
  <si>
    <t>733190306R00</t>
  </si>
  <si>
    <t>Tlaková zkouška Cu potrubí do D 42</t>
  </si>
  <si>
    <t>998733101R00</t>
  </si>
  <si>
    <t>Přesun hmot pro rozvody potrubí, výšky do 6 m</t>
  </si>
  <si>
    <t>Armatury - VYTÁPĚNÍ</t>
  </si>
  <si>
    <t>734233112R00</t>
  </si>
  <si>
    <t>Kohout kulový, vnitř.-vnitř.z. DN 20</t>
  </si>
  <si>
    <t>734233113R00</t>
  </si>
  <si>
    <t>Kohout kulový, vnitř.-vnitř.z. DN 25</t>
  </si>
  <si>
    <t>734233114R00</t>
  </si>
  <si>
    <t>Kohout kulový, vnitř.-vnitř.z. DN 32</t>
  </si>
  <si>
    <t>734233115R00</t>
  </si>
  <si>
    <t>Kohout kulový, vnitř.-vnitř.z. DN 40</t>
  </si>
  <si>
    <t>734213112R00</t>
  </si>
  <si>
    <t>Ventil automatický odvzdušňovací, DN 15</t>
  </si>
  <si>
    <t>734293312R00</t>
  </si>
  <si>
    <t>Kohout kulový vypouštěcí, M DN 15</t>
  </si>
  <si>
    <t>734294212R00</t>
  </si>
  <si>
    <t>Filtr,velikost oka 0,4mm,vnitřní závity DN 20</t>
  </si>
  <si>
    <t>734294213R00</t>
  </si>
  <si>
    <t>Filtr,velikost oka 0,4mm,vnitřní závity DN 25</t>
  </si>
  <si>
    <t>734294214R00</t>
  </si>
  <si>
    <t>Filtr,velikost oka 0,4mm,vnitřní závity DN 32</t>
  </si>
  <si>
    <t>734294215R00a</t>
  </si>
  <si>
    <t>Odstředivý odkalovač DN20 s magnetickou vložkou</t>
  </si>
  <si>
    <t>734294215R0df0a</t>
  </si>
  <si>
    <t>Odstředivý odkalovač DN40 s magnetickou vložkou</t>
  </si>
  <si>
    <t>734245122R00</t>
  </si>
  <si>
    <t>Ventil zpětný,2xvnitřní závit DN 20</t>
  </si>
  <si>
    <t>734245123R00</t>
  </si>
  <si>
    <t>Ventil zpětný,2xvnitřní závit DN 25</t>
  </si>
  <si>
    <t>734245124R00</t>
  </si>
  <si>
    <t>Ventil zpětný,2xvnitřní závit DN 32</t>
  </si>
  <si>
    <t>734253116R00</t>
  </si>
  <si>
    <t>Ventil pojistný DN 20 FF x 3,5 bar</t>
  </si>
  <si>
    <t>734245125R00</t>
  </si>
  <si>
    <t>Ventil zpětný,2xvnitřní závit DN 40</t>
  </si>
  <si>
    <t>734223823R00</t>
  </si>
  <si>
    <t>Ventil vyvažov.vnitř.z.měř.vent. DN 20</t>
  </si>
  <si>
    <t>734223824R00</t>
  </si>
  <si>
    <t>Ventil vyvažov.vnitř.z.měř.vent DN 25</t>
  </si>
  <si>
    <t>734223825R00</t>
  </si>
  <si>
    <t>Ventil vyvažov.vnitř.z.měř.vent. DN 32</t>
  </si>
  <si>
    <t>734421130R00</t>
  </si>
  <si>
    <t>Tlakoměr deformační 0-0,8 MPa D 160</t>
  </si>
  <si>
    <t>734413125R00</t>
  </si>
  <si>
    <t>Teploměr , D 63 / dl.jímky 150 mm</t>
  </si>
  <si>
    <t>734413135R00</t>
  </si>
  <si>
    <t>dl.jímky 150 mm pro čidla</t>
  </si>
  <si>
    <t>734209114R00</t>
  </si>
  <si>
    <t>Montáž armatur závitových,se 2závity, G 3/4</t>
  </si>
  <si>
    <t>734209115R00</t>
  </si>
  <si>
    <t>Montáž armatur závitových,se 2závity, G 1</t>
  </si>
  <si>
    <t>734209116R00</t>
  </si>
  <si>
    <t>Montáž armatur závitových,se 2závity, G 5/4</t>
  </si>
  <si>
    <t>734209117R00</t>
  </si>
  <si>
    <t>Montáž armatur závitových,se 2závity, G 6/4</t>
  </si>
  <si>
    <t>734209103R00</t>
  </si>
  <si>
    <t>Montáž armatur závitových,s 1závitem, G 1/2</t>
  </si>
  <si>
    <t>734253117R00</t>
  </si>
  <si>
    <t>Regulační a uzavíratelné šroubení, připojovací závit 3/4" Eurokonus (EK), k připojení na měděné potrubí H.KUS rohový DN 15</t>
  </si>
  <si>
    <t>734223123RDT1</t>
  </si>
  <si>
    <t>TERMOSTATICKÁ HLAVICE KAPALINOVÁ M30x1,5</t>
  </si>
  <si>
    <t>Svěrné šroubení pro Cu trubku 15 x3/4"</t>
  </si>
  <si>
    <t>734223123RDTs1</t>
  </si>
  <si>
    <t>Mosazné šroubení přímé 1" s plochým těsněním, PN16</t>
  </si>
  <si>
    <t>734223123DTs1</t>
  </si>
  <si>
    <t>Mosazné šroubení přímé 3/4" s plochým těsněním, PN16</t>
  </si>
  <si>
    <t>73422312DTs1</t>
  </si>
  <si>
    <t>Mosazné šroubení přímé 6/4" s plochým těsněním, PN16</t>
  </si>
  <si>
    <t>7342231DTs1</t>
  </si>
  <si>
    <t>Mosazné šroubení přímé 1/2" s plochým těsněním, PN16</t>
  </si>
  <si>
    <t>Nátrubek 1/2</t>
  </si>
  <si>
    <t>998734101R00</t>
  </si>
  <si>
    <t>Přesun hmot pro armatury, výšky do 6 m</t>
  </si>
  <si>
    <t>735</t>
  </si>
  <si>
    <t>Otopná tělesa-VYTÁPĚNÍ</t>
  </si>
  <si>
    <t>735157261R00</t>
  </si>
  <si>
    <t>Otopná těl.panel.Ventil Kompakt 11 600/ 500</t>
  </si>
  <si>
    <t>735157460R00</t>
  </si>
  <si>
    <t>Otopná těl.panel.Ventil Kompakt 20 600/ 400</t>
  </si>
  <si>
    <t>735157561R00</t>
  </si>
  <si>
    <t>Otopná těl.panel.Ventil Kompakt 21 600/ 500</t>
  </si>
  <si>
    <t>735157562R00</t>
  </si>
  <si>
    <t>Otopná těl.panel.Ventil Kompakt 21 600/ 600</t>
  </si>
  <si>
    <t>735157563R00</t>
  </si>
  <si>
    <t>Otopná těl.panel.Ventil Kompakt 21 600/ 700</t>
  </si>
  <si>
    <t>735157564R00</t>
  </si>
  <si>
    <t>Otopná těl.panel.Ventil Kompakt 21 600/ 800</t>
  </si>
  <si>
    <t>735157565R00</t>
  </si>
  <si>
    <t>Otopná těl.panel.Ventil Kompakt 21 600/ 900</t>
  </si>
  <si>
    <t>735157566R00</t>
  </si>
  <si>
    <t>Otopná těl.panel. Ventil Kompakt 21 600/1000</t>
  </si>
  <si>
    <t>735157662R00</t>
  </si>
  <si>
    <t>Otopná těl.panel.Ventil Kompakt 22 600/ 600</t>
  </si>
  <si>
    <t>735157664R00</t>
  </si>
  <si>
    <t>Otopná těl.panel.Ventil Kompakt 22 600/ 800</t>
  </si>
  <si>
    <t>735157667R00</t>
  </si>
  <si>
    <t>Otopná těl.panel. Ventil Kompakt 22 600/1000</t>
  </si>
  <si>
    <t>735157763R00</t>
  </si>
  <si>
    <t>Otopná těl.panel.Ventil Kompakt 33 600/ 700</t>
  </si>
  <si>
    <t>735157764R00</t>
  </si>
  <si>
    <t>Otopná těl.panel Ventil Kompakt 33 600/ 800</t>
  </si>
  <si>
    <t>735157765R00</t>
  </si>
  <si>
    <t>Otopná těl.panel.Ventil Kompakt 33 600/ 900</t>
  </si>
  <si>
    <t>735157766R00</t>
  </si>
  <si>
    <t>Otopná těl.panel.Ventil Kompakt 33 600/1000</t>
  </si>
  <si>
    <t>735157767R00</t>
  </si>
  <si>
    <t>Otopná těl.panel. Ventil Kompakt 33 600/1100</t>
  </si>
  <si>
    <t>7351577715R00</t>
  </si>
  <si>
    <t>Otopná těl.panel.Ventil Kompakt 33 700/700</t>
  </si>
  <si>
    <t>735157788R00</t>
  </si>
  <si>
    <t>Otopná těl.panel.Ventil Kompakt 33 900/1000</t>
  </si>
  <si>
    <t>735157789R00</t>
  </si>
  <si>
    <t>Otopná těl.panel.Ventil Kompakt 33 900/1100</t>
  </si>
  <si>
    <t>735159340R00</t>
  </si>
  <si>
    <t>Montáž panelových těles</t>
  </si>
  <si>
    <t>735171113R00</t>
  </si>
  <si>
    <t>Těleso trub. Rovné se středovým připojením 1820.450</t>
  </si>
  <si>
    <t>735179110R00</t>
  </si>
  <si>
    <t>Montáž otopných těles koupelnových (žebříků)</t>
  </si>
  <si>
    <t>484566211</t>
  </si>
  <si>
    <t>Přímotopný konvektor elektrický 230V, 500W</t>
  </si>
  <si>
    <t>484566214</t>
  </si>
  <si>
    <t>Přímotopný konvektor elektrický 230V, 1000W</t>
  </si>
  <si>
    <t>484566216</t>
  </si>
  <si>
    <t>Přímotopný konvektor elektrický 230V, 1500W</t>
  </si>
  <si>
    <t>Přímotopné zrcadlo 600x600x250 elektrické 230V, 400W</t>
  </si>
  <si>
    <t>735159111R00</t>
  </si>
  <si>
    <t>Montáž panelových těles - elektrických</t>
  </si>
  <si>
    <t>998735101R00</t>
  </si>
  <si>
    <t>Přesun hmot pro otopná tělesa, výšky do 6 m</t>
  </si>
  <si>
    <t xml:space="preserve">  E.2. 8</t>
  </si>
  <si>
    <t>Vzduchotechnická zařízení</t>
  </si>
  <si>
    <t>E.2. 8</t>
  </si>
  <si>
    <t>Ostatní-VZT</t>
  </si>
  <si>
    <t>VL20</t>
  </si>
  <si>
    <t>Zprovoznění systému větrání s nuceného odvětrání</t>
  </si>
  <si>
    <t>Regulace a revize systému větrání</t>
  </si>
  <si>
    <t>Ventilátory a příslušenství-VZT</t>
  </si>
  <si>
    <t>310236241R00</t>
  </si>
  <si>
    <t>Cirkulační kuchynský digetoř Q=250m3/hod, 230V, p=150Pa</t>
  </si>
  <si>
    <t>Diagonální ventilátory do kruhového potrubí tichý Q=130m3/hod, 230V,</t>
  </si>
  <si>
    <t>Diagonální ventilátory do kruhového potrubí tichý Q=150m3/hod, 230V,</t>
  </si>
  <si>
    <t>Diagonální ventilátory do kruhového potrubí tichý Q=205m3/hod, 230V,</t>
  </si>
  <si>
    <t>Radiální dvourychlostní ventilátor do vlhkého prostředí tichý Q=50m3/hod, 230V,</t>
  </si>
  <si>
    <t>Radiální dvourychlostní ventilátor do vlhkého prostředí tichý Q=80m3/hod, 230V,</t>
  </si>
  <si>
    <t>Radiální dvourychlostní ventilátor do vlhkého prostředí tichý Q=180m3/hod, 230V,</t>
  </si>
  <si>
    <t>Radiální dvourychlostní ventilátor do vlhkého prostředí tichý Q=230m3/hod, 230V,</t>
  </si>
  <si>
    <t>310236241R00a</t>
  </si>
  <si>
    <t>Montáž ventilátoru</t>
  </si>
  <si>
    <t>41195014.As</t>
  </si>
  <si>
    <t>Odvodní plastový taliřový ventil d100</t>
  </si>
  <si>
    <t>41195014.As1</t>
  </si>
  <si>
    <t>Odvodní plastový taliřový ventil d125</t>
  </si>
  <si>
    <t>728212711R00</t>
  </si>
  <si>
    <t>Montáž střišky nebo hlavice plech.kruh.do d 100 mm</t>
  </si>
  <si>
    <t>728212712R00</t>
  </si>
  <si>
    <t>Montáž střišky nebo hlavice plech.kruh.do d 200 mm</t>
  </si>
  <si>
    <t>728413521R00</t>
  </si>
  <si>
    <t>Montáž talířového ventilu kruhového do d 100 mm</t>
  </si>
  <si>
    <t>728413522R00</t>
  </si>
  <si>
    <t>Montáž talířového ventilu kruhového do d 200 mm</t>
  </si>
  <si>
    <t>VL05x</t>
  </si>
  <si>
    <t>Protidešťová stříška na zakončení vzduchotechnického potrubí O 100 mm</t>
  </si>
  <si>
    <t>VL05xě</t>
  </si>
  <si>
    <t>Protidešťová stříška na zakončení vzduchotechnického potrubí O 125 mm</t>
  </si>
  <si>
    <t>VL05xě1</t>
  </si>
  <si>
    <t>Protidešťová stříška na zakončení vzduchotechnického potrubí O 160 mm</t>
  </si>
  <si>
    <t>VL80</t>
  </si>
  <si>
    <t>Dveřní mžířka 400x150 mm, včetně montáže</t>
  </si>
  <si>
    <t>VL991</t>
  </si>
  <si>
    <t>Těsná zpětná klapka d 125</t>
  </si>
  <si>
    <t>VL992</t>
  </si>
  <si>
    <t>Těsná zpětná klapka d 160</t>
  </si>
  <si>
    <t>728</t>
  </si>
  <si>
    <t>Potrubí - VZT</t>
  </si>
  <si>
    <t>42981181</t>
  </si>
  <si>
    <t>Spiro roura hladká d 100</t>
  </si>
  <si>
    <t>42981182</t>
  </si>
  <si>
    <t>Spiro roura hladká d 125</t>
  </si>
  <si>
    <t>42981184</t>
  </si>
  <si>
    <t>Spiro roura hladká d 160</t>
  </si>
  <si>
    <t>42981188šě</t>
  </si>
  <si>
    <t>Hlukově a tepelně izolovaná hadice D100, včetně montáže</t>
  </si>
  <si>
    <t>Hlukově a tepelně izolovaná hadice D160, včetně montáže</t>
  </si>
  <si>
    <t>728112111R00</t>
  </si>
  <si>
    <t>Montáž potrubí plechového kruhového do d 100 mm</t>
  </si>
  <si>
    <t>728112112R00</t>
  </si>
  <si>
    <t>Montáž potrubí plechového kruhového do d 200 mm</t>
  </si>
  <si>
    <t>Montážní, spojovací a těsnící materiál, spojky, apod.</t>
  </si>
  <si>
    <t>VL09</t>
  </si>
  <si>
    <t>Lamelový skružovatelný pás z kamenné vlny s al obalem tlouštky izolace 50mm, včetně montáže</t>
  </si>
  <si>
    <t>751</t>
  </si>
  <si>
    <t>Vzduchotechnika</t>
  </si>
  <si>
    <t>751377012.Rdig</t>
  </si>
  <si>
    <t>Komínový odsavač par (digestoř) černý nerez, max. výkon 370 m3/hod vč.systémového potrubí max. délky 5 m + prostup střechou + zpětná klapa + komínoví stříška -</t>
  </si>
  <si>
    <t>Komínový odsavač par (digestoř) černý nerez, max. výkon 370 m3/hod vč.systémového potrubí max. délky 5 m + prostup střechou + zpětná klapa + komínoví stříška - kompletní dodávka+montáž</t>
  </si>
  <si>
    <t>byty7=7.000 [A] 
Mezisoučet: A=7.000 [B]</t>
  </si>
  <si>
    <t xml:space="preserve">  E.2. 9</t>
  </si>
  <si>
    <t>Informační systém</t>
  </si>
  <si>
    <t>E.2. 9</t>
  </si>
  <si>
    <t>78411R01Z</t>
  </si>
  <si>
    <t>Piktogram WC ženy, dodávka+montáž dle výpisu položka č.2</t>
  </si>
  <si>
    <t>78411RT1</t>
  </si>
  <si>
    <t>Sloučený piktogram šipka +WC, dodávka+montáž dle výpisu položka T1</t>
  </si>
  <si>
    <t>784111R4</t>
  </si>
  <si>
    <t>Piktogram zákaz kouření , nerezový plech s barevnou folií, dodávka+montáž</t>
  </si>
  <si>
    <t>784111R6</t>
  </si>
  <si>
    <t>Sloučený piktogram vozíčkáři+WC+přebalovací pult, dodávka+montáž - del výpisu položka č.4</t>
  </si>
  <si>
    <t>784111R9</t>
  </si>
  <si>
    <t>Piktogram nouzové volání, nerezový plech s barevnou folií , dodávka+montáž</t>
  </si>
  <si>
    <t>784111R10</t>
  </si>
  <si>
    <t>Piktogram sklopné madlo , nerezový plech s barevnou folií , dodávka+montáž</t>
  </si>
  <si>
    <t>784111R11</t>
  </si>
  <si>
    <t>Piktogram ohlašovna požáru, polep dveří, dodávka+montáž</t>
  </si>
  <si>
    <t>784111R12</t>
  </si>
  <si>
    <t>Piktogram první pomoc, polep dveří, dodávka+montáž</t>
  </si>
  <si>
    <t>784111R13</t>
  </si>
  <si>
    <t>Piktogram hasící přístroj, nerezový plech s barevnou folií , dodávka+montáž</t>
  </si>
  <si>
    <t>784111RT6</t>
  </si>
  <si>
    <t>Směrová tabule dle výpisu položka T6, dodávka+montáž</t>
  </si>
  <si>
    <t>784111R15</t>
  </si>
  <si>
    <t>Tabule s názvem stanice prosvětlená , čelní strana od ulice s mašinkou, dodávka+montáž dle výpisu položka T5</t>
  </si>
  <si>
    <t>784111R16</t>
  </si>
  <si>
    <t>Tabule s názvem stanice prosvětlená , dodávka+montáž dle výpisu položka T4</t>
  </si>
  <si>
    <t>784111R17</t>
  </si>
  <si>
    <t>Klaprám , dodávka+montáž</t>
  </si>
  <si>
    <t>provozní doba wc1*3=3.000 [A]</t>
  </si>
  <si>
    <t>78411R01M</t>
  </si>
  <si>
    <t>Piktogram WC muži, dodávka+montáž dle výpisu položka č.3</t>
  </si>
  <si>
    <t>78411R01J</t>
  </si>
  <si>
    <t>Piktogram pokladna , dodávka+montáž dle výpisu položka č.1</t>
  </si>
  <si>
    <t>78411RT2</t>
  </si>
  <si>
    <t>Sloučený piktogram čekárna+pokladna+info dodávka+montáž dle výpisu položka T2</t>
  </si>
  <si>
    <t>78411RT3</t>
  </si>
  <si>
    <t>Sloučený piktogram čekárna+pokladna+info+ec dodávka+montáž dle výpisu položka T3</t>
  </si>
  <si>
    <t xml:space="preserve">  E.2.10</t>
  </si>
  <si>
    <t>Umělé osvětlení a vnitřní silnoproudé rozvody</t>
  </si>
  <si>
    <t>E.2.10</t>
  </si>
  <si>
    <t>R015111</t>
  </si>
  <si>
    <t>POPLATKY ZA LIKVIDACŮ ODPADŮ NEKONTAMINOVANÝCH - 17 05 04 VYTĚŽENÉ ZEMINY A HORNINY - I. TŘÍDA TĚŽITELNOSTI</t>
  </si>
  <si>
    <t>R015120</t>
  </si>
  <si>
    <t>POPLATKY ZA LIKVIDACŮ ODPADŮ NEKONTAMINOVANÝCH - 17 01 02 STAVEBNÍ A DEMOLIČNÍ SUŤ (CIHLY)</t>
  </si>
  <si>
    <t>132 935</t>
  </si>
  <si>
    <t>HLOUBENÍ RÝH ŠÍŘ DO 2M PAŽ I NEPAŽ TŘ. III, ODVOZ DO 8KM</t>
  </si>
  <si>
    <t>17 411</t>
  </si>
  <si>
    <t>Všeobecné práce pro silnoproud</t>
  </si>
  <si>
    <t>702 222</t>
  </si>
  <si>
    <t>KABELOVÁ CHRÁNIČKA ZEMNÍ UV STABILNÍ DN PŘES 100 DO 200 MM</t>
  </si>
  <si>
    <t>KS</t>
  </si>
  <si>
    <t>701 001</t>
  </si>
  <si>
    <t>OZNAČOVACÍ ŠTÍTEK KABELOVÉHO VEDENÍ, SPOJKY NEBO KABELOVÉ SKŘÍNĚ (VČETNĚ OBJÍMKY)</t>
  </si>
  <si>
    <t>702 511</t>
  </si>
  <si>
    <t>PRŮRAZ ZDIVEM (PŘÍČKOU) ZDĚNÝM TLOUŠŤKY DO 45 CM</t>
  </si>
  <si>
    <t>702 521</t>
  </si>
  <si>
    <t>PRŮRAZ ZDIVEM (PŘÍČKOU) BETONOVÝM TLOUŠŤKY PŘES 45 DO 60 CM</t>
  </si>
  <si>
    <t>703 421</t>
  </si>
  <si>
    <t>ELEKTROINSTALAČNÍ TRUBKA PLASTOVÁ UV STABILNÍ VČETNĚ UPEVNĚNÍ A PŘÍSLUŠENSTVÍ DN PRŮMĚRU DO 25 MM</t>
  </si>
  <si>
    <t>703 431</t>
  </si>
  <si>
    <t>ELEKTROINSTALAČNÍ TRUBKA PRO ULOŽENÍ DO BETONU VČETNĚ UPEVNĚNÍ A PŘÍSLUŠENSTVÍ DN PRŮMĚRU DO 25 MM</t>
  </si>
  <si>
    <t>703 433</t>
  </si>
  <si>
    <t>ELEKTROINSTALAČNÍ TRUBKA PRO ULOŽENÍ DO BETONU VČETNĚ UPEVNĚNÍ A PŘÍSLUŠENSTVÍ DN PRŮMĚRU PŘES 40 MM</t>
  </si>
  <si>
    <t>703 511</t>
  </si>
  <si>
    <t>ELEKTROINSTALAČNÍ LIŠTA ŠÍŘKY DO 30 MM</t>
  </si>
  <si>
    <t>703 512</t>
  </si>
  <si>
    <t>ELEKTROINSTALAČNÍ LIŠTA ŠÍŘKY PŘES 30 DO 60 MM</t>
  </si>
  <si>
    <t>703 513</t>
  </si>
  <si>
    <t>ELEKTROINSTALAČNÍ LIŠTA ŠÍŘKY PŘES 60 MM</t>
  </si>
  <si>
    <t>703 723</t>
  </si>
  <si>
    <t>KABELOVÁ PŘÍCHYTKA PRO ROZSAH UPNUTÍ OD 51 DO 90 MM</t>
  </si>
  <si>
    <t>703 754</t>
  </si>
  <si>
    <t>PROTIPOŽÁRNÍ UCPÁVKA PROSTUPU KABELOVÉHO PR. DO 110MM, DO EI 90 MIN.</t>
  </si>
  <si>
    <t>709 511</t>
  </si>
  <si>
    <t>PODPŮRNÉ A POMOCNÉ KONSTRUKCE OCELOVÉ Z PROFILŮ SVAŘOVANÝCH A ŠROUBOVANÝCH BEZ POVRCHOVÉ ÚPRAVY</t>
  </si>
  <si>
    <t>Silnoproud - Elektroinstalační materiál, ocelové konstrukce, uzemnění</t>
  </si>
  <si>
    <t>741 111</t>
  </si>
  <si>
    <t>741 121</t>
  </si>
  <si>
    <t>KRABICE (ROZVODKA) INSTALAČNÍ ODBOČNÁ PRÁZDNÁ</t>
  </si>
  <si>
    <t>741 122</t>
  </si>
  <si>
    <t>R1741172</t>
  </si>
  <si>
    <t>Krabice s přep. ochr. TYB B 1f</t>
  </si>
  <si>
    <t>R2741172</t>
  </si>
  <si>
    <t>Krabice s přep. ochr. TYB B 3f</t>
  </si>
  <si>
    <t>741 211</t>
  </si>
  <si>
    <t>SPÍNAČ INSTALAČNÍ JEDNODUCHÝ KOMPLETNÍ MONTÁŽ NA KRABICI</t>
  </si>
  <si>
    <t>741 212</t>
  </si>
  <si>
    <t>SPÍNAČ INSTALAČNÍ JEDNODUCHÝ KOMPLETNÍ NÁSTĚNNÝ - KRYTÍ MIN. IP 44</t>
  </si>
  <si>
    <t>741 213</t>
  </si>
  <si>
    <t>HAVARIJNÍ TLAČÁTKO KOMPLETNÍ NÁSTĚNNÉ - KRYTÍ MIN. IP 44</t>
  </si>
  <si>
    <t>741 221</t>
  </si>
  <si>
    <t>SPÍNAČ INSTALAČNÍ DVOJITÝ KOMPLETNÍ MONTÁŽ NA KRABICI</t>
  </si>
  <si>
    <t>741 231</t>
  </si>
  <si>
    <t>SPÍNAČ INSTALAČNÍ TROJPÓLOVÝ KOMPLETNÍ MONTÁŽ NA KRABICI</t>
  </si>
  <si>
    <t>741 311</t>
  </si>
  <si>
    <t>ZÁSUVKA INSTALAČNÍ JEDNODUCHÁ, MONTÁŽ NA KRABICI</t>
  </si>
  <si>
    <t>741 312</t>
  </si>
  <si>
    <t>ZÁSUVKA INSTALAČNÍ JEDNODUCHÁ, NÁSTĚNNÁ VE VYŠŠÍM KRYTÍ - MIN. IP 44</t>
  </si>
  <si>
    <t>741 331</t>
  </si>
  <si>
    <t>ZÁSUVKA INSTALAČNÍ DVOJNÁSOBNÁ, MONTÁŽ NA KRABICI</t>
  </si>
  <si>
    <t>741 413</t>
  </si>
  <si>
    <t>ZÁSUVKA/PŘÍVODKA PRŮMYSLOVÁ, KRYTÍ IP 44 400 V, DO 63 A</t>
  </si>
  <si>
    <t>R741511</t>
  </si>
  <si>
    <t>Světelný vývod se svorkovnicí a háčkem</t>
  </si>
  <si>
    <t>741 532</t>
  </si>
  <si>
    <t>SVÍTIDLO INTERIÉROVÉ LED (IP 20) OD 11 DO 25 W</t>
  </si>
  <si>
    <t>741 533</t>
  </si>
  <si>
    <t>SVÍTIDLO INTERIÉROVÉ LED (IP 20) OD 26 DO 45 W</t>
  </si>
  <si>
    <t>741 534</t>
  </si>
  <si>
    <t>SVÍTIDLO INTERIÉROVÉ LED (IP 20) PŘES 45 W</t>
  </si>
  <si>
    <t>741 541</t>
  </si>
  <si>
    <t>SVÍTIDLO INTERIÉROVÉ NOUZOVÉ DO 10 W</t>
  </si>
  <si>
    <t>741 551</t>
  </si>
  <si>
    <t>SVÍTIDLO INTERIÉROVÉ - PŘÍPLATEK ZA VYŠŠÍ KRYTÍ SVÍTIDLA (MIN. IP 44)</t>
  </si>
  <si>
    <t>741 552</t>
  </si>
  <si>
    <t>SVÍTIDLO INTERIÉROVÉ - PŘÍPLATEK ZA PRŮMYSLOVÉ PROVEDENÍ</t>
  </si>
  <si>
    <t>741 555</t>
  </si>
  <si>
    <t>SVÍTIDLO INTERIÉROVÉ - PŘÍPLATEK ZA DESIGNOVÉ SVÍTIDLO</t>
  </si>
  <si>
    <t>741 611</t>
  </si>
  <si>
    <t>PŘÍMOTOP S TERMOSTATEM PŘES 1000 DO 2000 W</t>
  </si>
  <si>
    <t>741 711</t>
  </si>
  <si>
    <t>SPÍNAČ ČASOVÝ DO KRABICE POD VYPÍNAČ</t>
  </si>
  <si>
    <t>741 713</t>
  </si>
  <si>
    <t>SPÍNAČ HLADINOVÝ</t>
  </si>
  <si>
    <t>741 732</t>
  </si>
  <si>
    <t>PROSTOROVÝ TERMOSTAT 0-40 ST.C</t>
  </si>
  <si>
    <t>R1741811</t>
  </si>
  <si>
    <t>Akustický orientační maják pro nevidomé</t>
  </si>
  <si>
    <t>R2741811</t>
  </si>
  <si>
    <t>Zvonkové tlačítko IP44</t>
  </si>
  <si>
    <t>R3741811</t>
  </si>
  <si>
    <t>Zvonek 12-24V</t>
  </si>
  <si>
    <t>R4741811</t>
  </si>
  <si>
    <t>STA zásuvka TV+R</t>
  </si>
  <si>
    <t>R5741811</t>
  </si>
  <si>
    <t>Rezeva na komponenty pro antenní systém - anteny, prvky do STA</t>
  </si>
  <si>
    <t>R6741811</t>
  </si>
  <si>
    <t>Signalizace pro imobilní - 2x tlačítko, 1x vybavovací tl., zdroj, signalizace</t>
  </si>
  <si>
    <t>R7741811</t>
  </si>
  <si>
    <t>AUTONOMNÍ HLÁSIČ KOUŘE</t>
  </si>
  <si>
    <t>R8741811</t>
  </si>
  <si>
    <t>Ústředna hlídání úniku plynu</t>
  </si>
  <si>
    <t>R9741811</t>
  </si>
  <si>
    <t>Detektor výbušného plynu</t>
  </si>
  <si>
    <t>R10741811</t>
  </si>
  <si>
    <t>Detektor CO</t>
  </si>
  <si>
    <t>R11741811</t>
  </si>
  <si>
    <t>Reg. tlaku vlnovcový, 400kPA, vč. převlečné matice</t>
  </si>
  <si>
    <t>R12741811</t>
  </si>
  <si>
    <t>Reg. teploty kapil. , l=1,6m, 70...140°C</t>
  </si>
  <si>
    <t>R13741811</t>
  </si>
  <si>
    <t>Siréna, 230V</t>
  </si>
  <si>
    <t>R14741811</t>
  </si>
  <si>
    <t>Maják, 230V</t>
  </si>
  <si>
    <t>741C01</t>
  </si>
  <si>
    <t>EKVIPOTENCIÁLNÍ PŘÍPOJNICE</t>
  </si>
  <si>
    <t>741C02</t>
  </si>
  <si>
    <t>UZEMŇOVACÍ SVORKA</t>
  </si>
  <si>
    <t>741C05</t>
  </si>
  <si>
    <t>SPOJOVÁNÍ UZEMŇOVACÍCH VODIČŮ</t>
  </si>
  <si>
    <t>741D72</t>
  </si>
  <si>
    <t>HROMOSVODOVÝ VODIČ, IZOLOVANÝ VYSOKONAPĚŤOVÝ S VNĚJŠÍM PLÁŠTĚM S ŘÍZENÍM POTENCIÁLU, PRŮMĚR DO 23 MM</t>
  </si>
  <si>
    <t>741 811</t>
  </si>
  <si>
    <t>UZEMŇOVACÍ VODIČ NA POVRCHU FEZN DO 120 MM2</t>
  </si>
  <si>
    <t>741 941</t>
  </si>
  <si>
    <t>UZEMŇOVACÍ VODIČ V ZEMI OCELOVÝ DO 120 MM2</t>
  </si>
  <si>
    <t>741F12</t>
  </si>
  <si>
    <t>HROMOSVODOVÝ JÍMÁCÍ SET IZOLOVANÝ VYSOKONAPĚŤOVÝ S VNĚJŠÍM PLÁŠTĚM S ŘÍZENÍM POTENCIÁLU VČETNĚ DRŽÁKU NA ZEĎ, DÉLKY DO 6 M</t>
  </si>
  <si>
    <t>R741I05</t>
  </si>
  <si>
    <t>JÍMKA PRO PŘIPOJENÍ SVODOVÉHO VODIČE NA VNĚJŠÍ UZEMNĚNÍ - zemní krabice se zkušební svorkou</t>
  </si>
  <si>
    <t>R1741Z01</t>
  </si>
  <si>
    <t>Demotáž stávajících svítidel na fasádě</t>
  </si>
  <si>
    <t>R1741Z02</t>
  </si>
  <si>
    <t>Přepojení stávajících zařízení na fasádě - demontáž, montáž,napojení</t>
  </si>
  <si>
    <t>R2741Z02</t>
  </si>
  <si>
    <t>Demotáž stávajících skříní</t>
  </si>
  <si>
    <t>741Z09</t>
  </si>
  <si>
    <t>DEMONTÁŽ STÁVAJÍCÍ ELEKTROINSTALACE ELEKTRICKÝCH PŘÍMOTOPNÝCH KONVENTORŮ DO 3500W - KABELY, SVÍTIDLA, VYPÍNAČE, ZÁSUVKY, KRABICE VČETNĚ ODPOJENÍ</t>
  </si>
  <si>
    <t>742</t>
  </si>
  <si>
    <t>Silnoproud - Silnoproudé rozvody</t>
  </si>
  <si>
    <t>742F11</t>
  </si>
  <si>
    <t>KABEL NN NEBO VODIČ JEDNOŽÍLOVÝ CU S PLASTOVOU IZOLACÍ DO 2,5 MM2</t>
  </si>
  <si>
    <t>742F12</t>
  </si>
  <si>
    <t>KABEL NN NEBO VODIČ JEDNOŽÍLOVÝ CU S PLASTOVOU IZOLACÍ OD 4 DO 16 MM2</t>
  </si>
  <si>
    <t>742H11</t>
  </si>
  <si>
    <t>KABEL NN ČTYŘ- A PĚTIŽÍLOVÝ CU S PLASTOVOU IZOLACÍ DO 2,5 MM2</t>
  </si>
  <si>
    <t>742H12</t>
  </si>
  <si>
    <t>KABEL NN ČTYŘ- A PĚTIŽÍLOVÝ CU S PLASTOVOU IZOLACÍ OD 4 DO 16 MM2</t>
  </si>
  <si>
    <t>742H13</t>
  </si>
  <si>
    <t>KABEL NN ČTYŘ- A PĚTIŽÍLOVÝ CU S PLASTOVOU IZOLACÍ OD 25 DO 50 MM2</t>
  </si>
  <si>
    <t>742H41</t>
  </si>
  <si>
    <t>KABEL NN ČTYŘ- A PĚTIŽÍLOVÝ CU FLEXIBILNÍ DO 2,5 MM2</t>
  </si>
  <si>
    <t>742i131</t>
  </si>
  <si>
    <t>KABEL NN CU OVLÁDACÍ 7-12ŽÍLOVÝ DO 2,5 MM2 STÍNĚNÝ</t>
  </si>
  <si>
    <t>75J711</t>
  </si>
  <si>
    <t>KABEL KOAXIÁLNÍ PRO VNITŘNÍ POUŽITÍ PRŮMĚRU DO 5 MM</t>
  </si>
  <si>
    <t>744</t>
  </si>
  <si>
    <t>Silnoproud - Rozvaděče nn</t>
  </si>
  <si>
    <t>R1744116</t>
  </si>
  <si>
    <t>Rozvaděč R1A - TOS v.č.12</t>
  </si>
  <si>
    <t>Rozvaděč RKOT - TOS v.č.13</t>
  </si>
  <si>
    <t>Rozvaděč RPKL - TOS v.č.14</t>
  </si>
  <si>
    <t>Rozvaděč RN1 - TOS v.č.15</t>
  </si>
  <si>
    <t>Rozvaděč RK1 - TOS v.č.16</t>
  </si>
  <si>
    <t>Rozvaděč R3-N - TOS v.č.17</t>
  </si>
  <si>
    <t>Rozvaděč RB-A - TOS v.č.18</t>
  </si>
  <si>
    <t>Rozvaděč RB-B - TOS v.č.19</t>
  </si>
  <si>
    <t>Rozvaděč RB-C,D - TOS v.č.20</t>
  </si>
  <si>
    <t>Rozvaděč RB-E - TOS v.č.21</t>
  </si>
  <si>
    <t>Rozvaděč RB-F,G - TOS v.č.22</t>
  </si>
  <si>
    <t>Doplnění rozvaděče R3 - jistič 20A B/3</t>
  </si>
  <si>
    <t>Rozvaděč RSTA - prázdná rozvodnice 600x400x200mm, bez komponentů TV</t>
  </si>
  <si>
    <t>R1744222</t>
  </si>
  <si>
    <t>Rozvaděč KS4 - příp. skříň vestavná 1x poj. sada</t>
  </si>
  <si>
    <t>R2744222</t>
  </si>
  <si>
    <t>Rozvaděč KS5 - příp. skříň vestavná 5x poj. sada</t>
  </si>
  <si>
    <t>R3744222</t>
  </si>
  <si>
    <t>Rozvaděč KS6 - příp. skříň pilířová prázdná (vel. 1x poj.)</t>
  </si>
  <si>
    <t>R4744222</t>
  </si>
  <si>
    <t>Rozvaděč RDO - příp. skříň vestavná prázdná</t>
  </si>
  <si>
    <t>R5744222</t>
  </si>
  <si>
    <t>Rozvaděč ER-AB - TOS v.č.9</t>
  </si>
  <si>
    <t>R6744222</t>
  </si>
  <si>
    <t>Rozvaděč ER-CDE - TOS v.č.10</t>
  </si>
  <si>
    <t>R7744222</t>
  </si>
  <si>
    <t>Rozvaděč ER-FG - TOS v.č.11</t>
  </si>
  <si>
    <t>747</t>
  </si>
  <si>
    <t>Silnoproud - Zkoušky, revize a HZS</t>
  </si>
  <si>
    <t>747 111</t>
  </si>
  <si>
    <t>KONTROLA SILOVÝCH ROZVADĚČŮ NN, 1 POLE</t>
  </si>
  <si>
    <t>747 213</t>
  </si>
  <si>
    <t>CELKOVÁ PROHLÍDKA, ZKOUŠENÍ, MĚŘENÍ A VYHOTOVENÍ VÝCHOZÍ REVIZNÍ ZPRÁVY, PRO OBJEM IN PŘES 500 DO 1000 TIS. KČ</t>
  </si>
  <si>
    <t>747 214</t>
  </si>
  <si>
    <t>CELKOVÁ PROHLÍDKA, ZKOUŠENÍ, MĚŘENÍ A VYHOTOVENÍ VÝCHOZÍ REVIZNÍ ZPRÁVY, PRO OBJEM IN - PŘÍPLATEK ZA KAŽDÝCH DALŠÍCH I ZAPOČATÝCH 500 TIS. KČ</t>
  </si>
  <si>
    <t>747 301</t>
  </si>
  <si>
    <t>PROVEDENÍ PROHLÍDKY A ZKOUŠKY PRÁVNICKOU OSOBOU, VYDÁNÍ PRŮKAZU ZPŮSOBILOSTI</t>
  </si>
  <si>
    <t>747 414</t>
  </si>
  <si>
    <t>MĚŘENÍ ZEMNÍCH ODPORŮ - ZEMNICÍ SÍTĚ DÉLKY PÁSKU PŘES 100 DO 200 M</t>
  </si>
  <si>
    <t>747 701</t>
  </si>
  <si>
    <t>DOKONČOVACÍ MONTÁŽNÍ PRÁCE NA ELEKTRICKÉM ZAŘÍZENÍ</t>
  </si>
  <si>
    <t>747 702</t>
  </si>
  <si>
    <t>ÚPRAVA ZAPOJENÍ STÁVAJÍCÍCH KABELOVÝCH SKŘÍNÍ/ROZVADĚČŮ</t>
  </si>
  <si>
    <t>747 703</t>
  </si>
  <si>
    <t>ZKUŠEBNÍ PROVOZ</t>
  </si>
  <si>
    <t>747 704</t>
  </si>
  <si>
    <t>ZAŠKOLENÍ OBSLUHY</t>
  </si>
  <si>
    <t>747 705</t>
  </si>
  <si>
    <t>MANIPULACE NA ZAŘÍZENÍCH PROVÁDĚNÉ PROVOZOVATELEM</t>
  </si>
  <si>
    <t>747 706</t>
  </si>
  <si>
    <t>ZJIŠŤOVÁNÍ STÁVAJÍCÍHO STAVU ROZVODŮ NN</t>
  </si>
  <si>
    <t>747 708</t>
  </si>
  <si>
    <t>PROVOZ MOBILNÍHO NÁHRADNÍHO ZDROJE PŘES 32 DO 160 KVA</t>
  </si>
  <si>
    <t>Silnoproud - ostatní</t>
  </si>
  <si>
    <t>748 151</t>
  </si>
  <si>
    <t>BEZPEČNOSTNÍ TABULKA</t>
  </si>
  <si>
    <t>96 813</t>
  </si>
  <si>
    <t>VYSEKÁNÍ OTVORŮ, KAPES, RÝH V CIHELNÉM ZDIVU</t>
  </si>
  <si>
    <t xml:space="preserve">  E.2.12</t>
  </si>
  <si>
    <t>Slaboproudé rozvody</t>
  </si>
  <si>
    <t>E.2.12</t>
  </si>
  <si>
    <t>D10</t>
  </si>
  <si>
    <t>NOUZOVÁ SIGNALIZACE NA WC PRO IMOBILNÍ</t>
  </si>
  <si>
    <t>75K212R</t>
  </si>
  <si>
    <t>ZVONKOVÝ TRANSFORMÁTOR - DODÁVKA</t>
  </si>
  <si>
    <t>75K21XR</t>
  </si>
  <si>
    <t>ZVONKOVÝ TRANSFORMÁTOR - MONTÁŽ</t>
  </si>
  <si>
    <t>75O5M1R</t>
  </si>
  <si>
    <t>ZVONEK - DODÁVKA</t>
  </si>
  <si>
    <t>75O5MXR</t>
  </si>
  <si>
    <t>ZVONEK - MONTÁŽ</t>
  </si>
  <si>
    <t>75O661R</t>
  </si>
  <si>
    <t>OVLÁDACÍ TLAČÍTKO - ALARM NA WC - DODÁVKA</t>
  </si>
  <si>
    <t>75O66XR</t>
  </si>
  <si>
    <t>OVLÁDACÍ TLAČÍTKO - MONTÁŽ</t>
  </si>
  <si>
    <t>D7</t>
  </si>
  <si>
    <t>INFORMAČNÍ SYSTÉM, ORIENTAČNÍ HLASOVÉ MAJÁČKY</t>
  </si>
  <si>
    <t>75L3A1R</t>
  </si>
  <si>
    <t>DÁLKOVÝ OVLADAČ PRO PŘEZKUŠOVÁNÍ HLASOVÝCH MODULŮ A ORIENTAČNÍCH HLASOVÝCH MAJÁČKŮ</t>
  </si>
  <si>
    <t>75L3A1R.1</t>
  </si>
  <si>
    <t>INFORMAČNÍ PRVEK, HLASOVÝ MODUL PRO NEVIDOMÉ - ORIENTAČNÍ HLASOVÝ MAJÁČEK</t>
  </si>
  <si>
    <t>75L3F4R</t>
  </si>
  <si>
    <t>SW MODUL PRO PODPORU HLÁSIČE PRO NEVIDOMÉ (ŽST. SAMOSTATNÁ MALÁ)</t>
  </si>
  <si>
    <t xml:space="preserve">  E.2.13</t>
  </si>
  <si>
    <t>Vnitřní vybavení budov</t>
  </si>
  <si>
    <t>E.2.13</t>
  </si>
  <si>
    <t>OST101</t>
  </si>
  <si>
    <t>D+M OST101 přenosný hasicí přístroj vč. příslušenství (dle PD)</t>
  </si>
  <si>
    <t>OST102</t>
  </si>
  <si>
    <t>D+M OST102 závěsný přebalovací pult 750 x 600 mm cm vč. příslušenství (dle PD)</t>
  </si>
  <si>
    <t>OST103</t>
  </si>
  <si>
    <t>D+M OST103 set madel invalidní WC vč. příslušenství (dle PD)</t>
  </si>
  <si>
    <t>OST104</t>
  </si>
  <si>
    <t>D+M OST104 háček na oblečení nerez vč. příslušenství (dle PD)</t>
  </si>
  <si>
    <t>OST105</t>
  </si>
  <si>
    <t>D+M OST105 invalidní zrcadlo 600 x 450 mm vč. příslušenství (dle PD)</t>
  </si>
  <si>
    <t>OST106</t>
  </si>
  <si>
    <t>D+M OST106 odpadkový závěsný koš nerez vč. příslušenství (dle PD)</t>
  </si>
  <si>
    <t>OST107</t>
  </si>
  <si>
    <t>D+M OST107 zásobník na papírové ručníky nerez vč. příslušenství (dle PD)</t>
  </si>
  <si>
    <t>OST108</t>
  </si>
  <si>
    <t>D+M OST108 dávkovač mýdla nerez vč. příslušenství (dle PD)</t>
  </si>
  <si>
    <t>OST109</t>
  </si>
  <si>
    <t>D+M OST109 zásobník toaletního papíru nerez vč. příslušenství (dle PD)</t>
  </si>
  <si>
    <t>OST110</t>
  </si>
  <si>
    <t>D+M OST110 zásobník na hygienické sáčky nerez vč. příslušenství (dle PD)</t>
  </si>
  <si>
    <t>OST111</t>
  </si>
  <si>
    <t>D+M OST111 wc souprava vč. příslušenství (dle PD)</t>
  </si>
  <si>
    <t>OST112</t>
  </si>
  <si>
    <t>D+M OST112 zrcadlo 600 x 900 mm vč. příslušenství (dle PD)</t>
  </si>
  <si>
    <t>OST113</t>
  </si>
  <si>
    <t>D+M OST113 osoušeč rukou nerez vč. příslušenství (dle PD)</t>
  </si>
  <si>
    <t>OST114</t>
  </si>
  <si>
    <t>D+M OST114 odpadkový koš závěsný plast vč. příslušenství (dle PD)</t>
  </si>
  <si>
    <t>OST115</t>
  </si>
  <si>
    <t>D+M OST115 zásobník na papírové ručníky plast vč. příslušenství (dle PD)</t>
  </si>
  <si>
    <t>OST116</t>
  </si>
  <si>
    <t>D+M OST116 dávkovač mýdla plast vč. příslušenství (dle PD)</t>
  </si>
  <si>
    <t>OST117</t>
  </si>
  <si>
    <t>D+M OST117 zásobník toaletního papíru plast vč. příslušenství (dle PD)</t>
  </si>
  <si>
    <t>OST118</t>
  </si>
  <si>
    <t>D+M OST118 zásobník na hygienické sáčky plast vč. příslušenství (dle PD)</t>
  </si>
  <si>
    <t>OST120</t>
  </si>
  <si>
    <t>D+M OST120 wc souprava vč. příslušenství (dle PD)</t>
  </si>
  <si>
    <t>DEZINFEKCE.R</t>
  </si>
  <si>
    <t>Dávkovač dezinfekce dle Směrnice SŽ - kompeltní dodávka+montáž</t>
  </si>
  <si>
    <t xml:space="preserve">  E.2.14</t>
  </si>
  <si>
    <t>Vnější vybavení budov</t>
  </si>
  <si>
    <t>E.2.14</t>
  </si>
  <si>
    <t>MI</t>
  </si>
  <si>
    <t>MOBILIÁŘ - dodávka+montáž zhotovitel</t>
  </si>
  <si>
    <t>KONTEJNER.R2</t>
  </si>
  <si>
    <t>Přístřešek na kontejnery jednostranný s opláštěním 7250/1700/2180 mm, vč. založení a kotvení, kompletní dodávka + montáž dle výkresu a přílohy ZTP</t>
  </si>
  <si>
    <t>KONTEJNER.R3</t>
  </si>
  <si>
    <t>Přístřešek na tři kontejnery se zelenou střechou 1702x4560x2390 mm - kompletní dodávka + montáž dle výkresu a přílohy ZTP ( mimo zemní a betonářské práce)</t>
  </si>
  <si>
    <t>MINCOVNIRPR.R</t>
  </si>
  <si>
    <t>Stavební připravenost pro instalaci mincovníku ( vybourání otvoru+zednické zapravení+napojení na elektoinstalaci a slaboproud dle technického podkladu výrobce v</t>
  </si>
  <si>
    <t>Stavební připravenost pro instalaci mincovníku ( vybourání otvoru+zednické zapravení+napojení na elektoinstalaci a slaboproud dle technického podkladu výrobce v ZTP)</t>
  </si>
  <si>
    <t>SCHRANKA.R</t>
  </si>
  <si>
    <t>Poštovní schránka - dodávka+montáž dle Desing manuálu v ZTP</t>
  </si>
  <si>
    <t>byty7=7.000 [A] 
Mezisoučet: A=7.000 [B] 
ostatní1=1.000 [C] 
Mezisoučet: C=1.000 [D] 
Celkem: A+C=8.000 [E]</t>
  </si>
  <si>
    <t>KLAP.R</t>
  </si>
  <si>
    <t>Klamprámy - dodávka+montáž nových klaprámů velikosti AO a A4</t>
  </si>
  <si>
    <t xml:space="preserve">  E.2.14.1</t>
  </si>
  <si>
    <t>Vnější vybavení budov,stavební připravenost</t>
  </si>
  <si>
    <t>E.2.14.1</t>
  </si>
  <si>
    <t>dle technických podkladů výrobce' 
koš B1(0.35*0.3*0.5)*1=0.053 [A] 
Mezisoučet: A=0.053 [B] 
koš B3(0.35*0.3*1.69)*1=0.177 [C] 
Mezisoučet: C=0.177 [D] 
lavička A.3((0.24*0.2*0.6)*2)*4=0.230 [E] 
Mezisoučet: E=0.230 [F] 
'prístrešek pro dva kontejnery dle tech.listu' 
(0.3*0.6*0.3)*6=0.324 [G] 
Mezisoučet: G=0.324 [H] 
'prístrešek pro tri kontejnery dle tech.listu' 
(0.3*0.6*0.3)*8=0.432 [I] 
Mezisoučet: I=0.432 [J] 
Celkem: A+C+E+G+I=1.216 [K]</t>
  </si>
  <si>
    <t>133151101</t>
  </si>
  <si>
    <t>Hloubení nezapažených šachet strojně v hornině třídy těžitelnosti I skupiny 1 a 2 do 20 m3</t>
  </si>
  <si>
    <t>dle technických podkladů výrobce' 
pro kolostav((0.35*0.35*0.35)*2)*8=0.686 [A] 
Mezisoučet: A=0.686 [B] 
koš B2(0.35*0.3*0.5)*4=0.210 [C] 
Mezisoučet: C=0.210 [D] 
lavička A.2((0.24*0.2*0.8)*2)*6=0.461 [E] 
Mezisoučet: E=0.461 [F] 
Celkem: A+C+E=1.357 [G]</t>
  </si>
  <si>
    <t>1.216+1.357=2.573 [A] 
Mezisoučet: A=2.573 [B]</t>
  </si>
  <si>
    <t>2.573*10=25.730 [A] 
Mezisoučet: A=25.730 [B]</t>
  </si>
  <si>
    <t>171201201</t>
  </si>
  <si>
    <t>2.573=2.573 [A]</t>
  </si>
  <si>
    <t>2.573*1.7=4.374 [A]</t>
  </si>
  <si>
    <t>Zakládání - základy</t>
  </si>
  <si>
    <t>275313711</t>
  </si>
  <si>
    <t>Základy z betonu prostého patky a bloky z betonu kamenem neprokládaného tř. C 20/25</t>
  </si>
  <si>
    <t>dle techcnických podkladů výrobce' 
pro kolostav((0.35*0.35*0.35)*2)*8=0.686 [A] 
Mezisoučet: A=0.686 [B] 
koš B1(0.35*0.3*0.5)*1=0.053 [C] 
Mezisoučet: C=0.053 [D] 
koš B2(0.35*0.3*0.5)*4=0.210 [E] 
Mezisoučet: E=0.210 [F] 
koš B3(0.35*0.3*1.69)*1=0.177 [G] 
Mezisoučet: G=0.177 [H] 
lavička A.2((0.24*0.2*0.8)*2)*6=0.461 [I] 
Mezisoučet: I=0.461 [J] 
lavička A.3((0.24*0.2*0.6)*2)*4=0.230 [K] 
Mezisoučet: K=0.230 [L] 
'prístrešek pro dva kontejnery dle tech.listu' 
(0.3*0.6*0.3)*6=0.324 [M] 
Mezisoučet: M=0.324 [N] 
'prístrešek pro tri kontejnery dle tech.listu' 
(0.3*0.6*0.3)*8=0.432 [O] 
Mezisoučet: O=0.432 [P] 
Celkem: A+C+E+G+I+K+M+O=2.573 [Q]</t>
  </si>
  <si>
    <t>998012021</t>
  </si>
  <si>
    <t>Přesun hmot pro budovy občanské výstavby, bydlení, výrobu a služby s nosnou svislou konstrukcí monolitickou betonovou tyčovou nebo plošnou s jakýkoliv obvodovým</t>
  </si>
  <si>
    <t>Přesun hmot pro budovy občanské výstavby, bydlení, výrobu a služby s nosnou svislou konstrukcí monolitickou betonovou tyčovou nebo plošnou s jakýkoliv obvodovým pláštěm kromě vyzdívaného vodorovná dopravní vzdálenost do 100 m pro budovy výšky do 6 m</t>
  </si>
  <si>
    <t>ON</t>
  </si>
  <si>
    <t>Ostatní náklady</t>
  </si>
  <si>
    <t xml:space="preserve">  ON</t>
  </si>
  <si>
    <t>VRN</t>
  </si>
  <si>
    <t>Všeobecný objekt</t>
  </si>
  <si>
    <t>012203000R</t>
  </si>
  <si>
    <t>Geodetické práce při provádění stavby - polohopisné a výškopisné vytýčení stavby (přípojek)</t>
  </si>
  <si>
    <t>SO 90-90</t>
  </si>
  <si>
    <t>Likvidace odpadu vč.dopravy</t>
  </si>
  <si>
    <t xml:space="preserve">  SO 90-90</t>
  </si>
  <si>
    <t>1068.069=1 068.069 [A] 
Mezisoučet: A=1 068.069 [B] 
10=10.000 [C] 
Mezisoučet: C=10.000 [D] 
Celkem: A+C=1 078.069 [E]</t>
  </si>
  <si>
    <t>1. Pro volbu ceny je rozhodující dopravní vzdálenost těžiště skládky a půdorysné plochy objektu.</t>
  </si>
  <si>
    <t>1068.069*15=16 021.035 [A] 
Mezisoučet: A=16 021.035 [B] 
10*15=150.000 [C] 
Mezisoučet: C=150.000 [D] 
Celkem: A+C=16 171.035 [E]</t>
  </si>
  <si>
    <t>997013601</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</si>
  <si>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</si>
  <si>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997013602</t>
  </si>
  <si>
    <t>Poplatek za uložení stavebního odpadu na skládce (skládkovné) z armovaného betonu zatříděného do Katalogu odpadů pod kódem 17 01 01</t>
  </si>
  <si>
    <t>997013603</t>
  </si>
  <si>
    <t>Poplatek za uložení stavebního odpadu na skládce (skládkovné) cihelného zatříděného do Katalogu odpadů pod kódem 17 01 02</t>
  </si>
  <si>
    <t>997013631</t>
  </si>
  <si>
    <t>Poplatek za uložení stavebního odpadu na skládce (skládkovné) směsného stavebního a demoličního zatříděného do Katalogu odpadů pod kódem 17 09 04</t>
  </si>
  <si>
    <t>1078.069=1 078.069 [A] 
-(20+20+100+10+1+80+500+20+154)=- 905.000 [B] 
Mezisoučet: A+B=173.069 [C] 
Celkem: A+B=173.069 [D]</t>
  </si>
  <si>
    <t>997013635</t>
  </si>
  <si>
    <t>Poplatek za uložení stavebního odpadu na skládce (skládkovné) komunálního zatříděného do Katalogu odpadů pod kódem 20 03 01</t>
  </si>
  <si>
    <t>ze suterénu, z půd10=10.000 [A] 
Mezisoučet: A=10.000 [B]</t>
  </si>
  <si>
    <t>997013821</t>
  </si>
  <si>
    <t>Poplatek za uložení stavebního odpadu na skládce (skládkovné) ze stavebních materiálů obsahujících azbest zatříděných do Katalogu odpadů pod kódem 17 06 05</t>
  </si>
  <si>
    <t>997013861</t>
  </si>
  <si>
    <t>Poplatek za uložení stavebního odpadu na recyklační skládce (skládkovné) z prostého betonu zatříděného do Katalogu odpadů pod kódem 17 01 01</t>
  </si>
  <si>
    <t>80=80.000 [A]</t>
  </si>
  <si>
    <t>997013863</t>
  </si>
  <si>
    <t>Poplatek za uložení stavebního odpadu na recyklační skládce (skládkovné) cihelného zatříděného do Katalogu odpadů pod kódem 17 01 02</t>
  </si>
  <si>
    <t>997013869</t>
  </si>
  <si>
    <t>Poplatek za uložení stavebního odpadu na recyklační skládce (skládkovné) ze směsí nebo oddělených frakcí betonu, cihel a keramických výrobků zatříděného do Kata</t>
  </si>
  <si>
    <t>Poplatek za uložení stavebního odpadu na recyklační skládce (skládkovné) ze směsí nebo oddělených frakcí betonu, cihel a keramických výrobků zatříděného do Katalogu odpadů pod kódem 17 01 07</t>
  </si>
  <si>
    <t>997013871</t>
  </si>
  <si>
    <t>Poplatek za uložení stavebního odpadu na recyklační skládce (skládkovné) směsného stavebního a demoličního zatříděného do Katalogu odpadů pod kódem 17 09 04</t>
  </si>
  <si>
    <t>154=154.000 [A]</t>
  </si>
  <si>
    <t>SO 98-98</t>
  </si>
  <si>
    <t xml:space="preserve">  SO 98-98.1</t>
  </si>
  <si>
    <t>SO 98-98.1</t>
  </si>
  <si>
    <t>VRN1</t>
  </si>
  <si>
    <t>01220300R</t>
  </si>
  <si>
    <t>Geodetická dokumentace skutečného provedení stavby</t>
  </si>
  <si>
    <t>01230300R</t>
  </si>
  <si>
    <t>Dokumentace skutečného provedení stavby v listinné podobě</t>
  </si>
  <si>
    <t>01325400R</t>
  </si>
  <si>
    <t>Dokumentace skutečného provedení stavby v elektronické podobě</t>
  </si>
  <si>
    <t>04110300R</t>
  </si>
  <si>
    <t>Ostatní dokumentace - notifikace</t>
  </si>
  <si>
    <t>04140300R</t>
  </si>
  <si>
    <t>Ostatní dokumentace - osvědčení o bezpečnosti</t>
  </si>
  <si>
    <t>09170400R</t>
  </si>
  <si>
    <t>Publicita Správy železnic - časosběr postupu výstavby pomocí dronu v rozsahu dle ZTP</t>
  </si>
  <si>
    <t>094103R</t>
  </si>
  <si>
    <t>Publicita Správy železnic v rozsahu dle ZTP (bannery atd.)</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</si>
</sst>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styles" Target="styles.xml" /><Relationship Id="rId22" Type="http://schemas.openxmlformats.org/officeDocument/2006/relationships/sharedStrings" Target="sharedStrings.xml" /><Relationship Id="rId2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0+C10+C13+C17+C29+C31+C33</f>
      </c>
    </row>
    <row r="7" spans="2:3" ht="12.75" customHeight="1">
      <c r="B7" s="8" t="s">
        <v>7</v>
      </c>
      <c s="10">
        <f>0+E10+E13+E17+E29+E31+E33</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01-14-01'!K8+'PS 01-14-01'!M8</f>
      </c>
      <c s="14">
        <f>C11*0.21</f>
      </c>
      <c s="14">
        <f>C11+D11</f>
      </c>
      <c s="13">
        <f>'PS 01-14-01'!T7</f>
      </c>
    </row>
    <row r="12" spans="1:6" ht="12.75">
      <c r="A12" s="11" t="s">
        <v>206</v>
      </c>
      <c s="12" t="s">
        <v>207</v>
      </c>
      <c s="14">
        <f>'PS 01-14-02'!K8+'PS 01-14-02'!M8</f>
      </c>
      <c s="14">
        <f>C12*0.21</f>
      </c>
      <c s="14">
        <f>C12+D12</f>
      </c>
      <c s="13">
        <f>'PS 01-14-02'!T7</f>
      </c>
    </row>
    <row r="13" spans="1:6" ht="12.75">
      <c r="A13" s="11" t="s">
        <v>320</v>
      </c>
      <c s="12" t="s">
        <v>321</v>
      </c>
      <c s="14">
        <f>0+C14+C15+C16</f>
      </c>
      <c s="14">
        <f>C13*0.21</f>
      </c>
      <c s="14">
        <f>0+E14+E15+E16</f>
      </c>
      <c s="13">
        <f>0+F14+F15+F16</f>
      </c>
    </row>
    <row r="14" spans="1:6" ht="12.75">
      <c r="A14" s="11" t="s">
        <v>322</v>
      </c>
      <c s="12" t="s">
        <v>321</v>
      </c>
      <c s="14">
        <f>E.1.8.1!K8+E.1.8.1!M8</f>
      </c>
      <c s="14">
        <f>C14*0.21</f>
      </c>
      <c s="14">
        <f>C14+D14</f>
      </c>
      <c s="13">
        <f>E.1.8.1!T7</f>
      </c>
    </row>
    <row r="15" spans="1:6" ht="12.75">
      <c r="A15" s="11" t="s">
        <v>408</v>
      </c>
      <c s="12" t="s">
        <v>409</v>
      </c>
      <c s="14">
        <f>E.1.8.2!K8+E.1.8.2!M8</f>
      </c>
      <c s="14">
        <f>C15*0.21</f>
      </c>
      <c s="14">
        <f>C15+D15</f>
      </c>
      <c s="13">
        <f>E.1.8.2!T7</f>
      </c>
    </row>
    <row r="16" spans="1:6" ht="12.75">
      <c r="A16" s="11" t="s">
        <v>481</v>
      </c>
      <c s="12" t="s">
        <v>482</v>
      </c>
      <c s="14">
        <f>E.1.8.3!K8+E.1.8.3!M8</f>
      </c>
      <c s="14">
        <f>C16*0.21</f>
      </c>
      <c s="14">
        <f>C16+D16</f>
      </c>
      <c s="13">
        <f>E.1.8.3!T7</f>
      </c>
    </row>
    <row r="17" spans="1:6" ht="12.75">
      <c r="A17" s="11" t="s">
        <v>507</v>
      </c>
      <c s="12" t="s">
        <v>508</v>
      </c>
      <c s="14">
        <f>0+C18+C19+C20+C21+C22+C23+C24+C25+C26+C27+C28</f>
      </c>
      <c s="14">
        <f>C17*0.21</f>
      </c>
      <c s="14">
        <f>0+E18+E19+E20+E21+E22+E23+E24+E25+E26+E27+E28</f>
      </c>
      <c s="13">
        <f>0+F18+F19+F20+F21+F22+F23+F24+F25+F26+F27+F28</f>
      </c>
    </row>
    <row r="18" spans="1:6" ht="12.75">
      <c r="A18" s="11" t="s">
        <v>509</v>
      </c>
      <c s="12" t="s">
        <v>510</v>
      </c>
      <c s="14">
        <f>'E.2. 1'!K8+'E.2. 1'!M8</f>
      </c>
      <c s="14">
        <f>C18*0.21</f>
      </c>
      <c s="14">
        <f>C18+D18</f>
      </c>
      <c s="13">
        <f>'E.2. 1'!T7</f>
      </c>
    </row>
    <row r="19" spans="1:6" ht="12.75">
      <c r="A19" s="11" t="s">
        <v>1802</v>
      </c>
      <c s="12" t="s">
        <v>1803</v>
      </c>
      <c s="14">
        <f>'E.2. 5'!K8+'E.2. 5'!M8</f>
      </c>
      <c s="14">
        <f>C19*0.21</f>
      </c>
      <c s="14">
        <f>C19+D19</f>
      </c>
      <c s="13">
        <f>'E.2. 5'!T7</f>
      </c>
    </row>
    <row r="20" spans="1:6" ht="12.75">
      <c r="A20" s="11" t="s">
        <v>1868</v>
      </c>
      <c s="12" t="s">
        <v>1869</v>
      </c>
      <c s="14">
        <f>'E.2. 6'!K8+'E.2. 6'!M8</f>
      </c>
      <c s="14">
        <f>C20*0.21</f>
      </c>
      <c s="14">
        <f>C20+D20</f>
      </c>
      <c s="13">
        <f>'E.2. 6'!T7</f>
      </c>
    </row>
    <row r="21" spans="1:6" ht="12.75">
      <c r="A21" s="11" t="s">
        <v>2126</v>
      </c>
      <c s="12" t="s">
        <v>2127</v>
      </c>
      <c s="14">
        <f>'E.2. 7'!K8+'E.2. 7'!M8</f>
      </c>
      <c s="14">
        <f>C21*0.21</f>
      </c>
      <c s="14">
        <f>C21+D21</f>
      </c>
      <c s="13">
        <f>'E.2. 7'!T7</f>
      </c>
    </row>
    <row r="22" spans="1:6" ht="12.75">
      <c r="A22" s="11" t="s">
        <v>2401</v>
      </c>
      <c s="12" t="s">
        <v>2402</v>
      </c>
      <c s="14">
        <f>'E.2. 8'!K8+'E.2. 8'!M8</f>
      </c>
      <c s="14">
        <f>C22*0.21</f>
      </c>
      <c s="14">
        <f>C22+D22</f>
      </c>
      <c s="13">
        <f>'E.2. 8'!T7</f>
      </c>
    </row>
    <row r="23" spans="1:6" ht="12.75">
      <c r="A23" s="11" t="s">
        <v>2468</v>
      </c>
      <c s="12" t="s">
        <v>2469</v>
      </c>
      <c s="14">
        <f>'E.2. 9'!K8+'E.2. 9'!M8</f>
      </c>
      <c s="14">
        <f>C23*0.21</f>
      </c>
      <c s="14">
        <f>C23+D23</f>
      </c>
      <c s="13">
        <f>'E.2. 9'!T7</f>
      </c>
    </row>
    <row r="24" spans="1:6" ht="12.75">
      <c r="A24" s="11" t="s">
        <v>2506</v>
      </c>
      <c s="12" t="s">
        <v>2507</v>
      </c>
      <c s="14">
        <f>E.2.10!K8+E.2.10!M8</f>
      </c>
      <c s="14">
        <f>C24*0.21</f>
      </c>
      <c s="14">
        <f>C24+D24</f>
      </c>
      <c s="13">
        <f>E.2.10!T7</f>
      </c>
    </row>
    <row r="25" spans="1:6" ht="12.75">
      <c r="A25" s="11" t="s">
        <v>2726</v>
      </c>
      <c s="12" t="s">
        <v>2727</v>
      </c>
      <c s="14">
        <f>E.2.12!K8+E.2.12!M8</f>
      </c>
      <c s="14">
        <f>C25*0.21</f>
      </c>
      <c s="14">
        <f>C25+D25</f>
      </c>
      <c s="13">
        <f>E.2.12!T7</f>
      </c>
    </row>
    <row r="26" spans="1:6" ht="12.75">
      <c r="A26" s="11" t="s">
        <v>2751</v>
      </c>
      <c s="12" t="s">
        <v>2752</v>
      </c>
      <c s="14">
        <f>E.2.13!K8+E.2.13!M8</f>
      </c>
      <c s="14">
        <f>C26*0.21</f>
      </c>
      <c s="14">
        <f>C26+D26</f>
      </c>
      <c s="13">
        <f>E.2.13!T7</f>
      </c>
    </row>
    <row r="27" spans="1:6" ht="12.75">
      <c r="A27" s="11" t="s">
        <v>2794</v>
      </c>
      <c s="12" t="s">
        <v>2795</v>
      </c>
      <c s="14">
        <f>E.2.14!K8+E.2.14!M8</f>
      </c>
      <c s="14">
        <f>C27*0.21</f>
      </c>
      <c s="14">
        <f>C27+D27</f>
      </c>
      <c s="13">
        <f>E.2.14!T7</f>
      </c>
    </row>
    <row r="28" spans="1:6" ht="12.75">
      <c r="A28" s="11" t="s">
        <v>2811</v>
      </c>
      <c s="12" t="s">
        <v>2812</v>
      </c>
      <c s="14">
        <f>E.2.14.1!K8+E.2.14.1!M8</f>
      </c>
      <c s="14">
        <f>C28*0.21</f>
      </c>
      <c s="14">
        <f>C28+D28</f>
      </c>
      <c s="13">
        <f>E.2.14.1!T7</f>
      </c>
    </row>
    <row r="29" spans="1:6" ht="12.75">
      <c r="A29" s="11" t="s">
        <v>2830</v>
      </c>
      <c s="12" t="s">
        <v>2831</v>
      </c>
      <c s="14">
        <f>0+C30</f>
      </c>
      <c s="14">
        <f>C29*0.21</f>
      </c>
      <c s="14">
        <f>0+E30</f>
      </c>
      <c s="13">
        <f>0+F30</f>
      </c>
    </row>
    <row r="30" spans="1:6" ht="12.75">
      <c r="A30" s="11" t="s">
        <v>2832</v>
      </c>
      <c s="12" t="s">
        <v>2831</v>
      </c>
      <c s="14">
        <f>ON!K8+ON!M8</f>
      </c>
      <c s="14">
        <f>C30*0.21</f>
      </c>
      <c s="14">
        <f>C30+D30</f>
      </c>
      <c s="13">
        <f>ON!T7</f>
      </c>
    </row>
    <row r="31" spans="1:6" ht="12.75">
      <c r="A31" s="11" t="s">
        <v>2837</v>
      </c>
      <c s="12" t="s">
        <v>2838</v>
      </c>
      <c s="14">
        <f>0+C32</f>
      </c>
      <c s="14">
        <f>C31*0.21</f>
      </c>
      <c s="14">
        <f>0+E32</f>
      </c>
      <c s="13">
        <f>0+F32</f>
      </c>
    </row>
    <row r="32" spans="1:6" ht="12.75">
      <c r="A32" s="11" t="s">
        <v>2839</v>
      </c>
      <c s="12" t="s">
        <v>2838</v>
      </c>
      <c s="14">
        <f>'SO 90-90'!K8+'SO 90-90'!M8</f>
      </c>
      <c s="14">
        <f>C32*0.21</f>
      </c>
      <c s="14">
        <f>C32+D32</f>
      </c>
      <c s="13">
        <f>'SO 90-90'!T7</f>
      </c>
    </row>
    <row r="33" spans="1:6" ht="12.75">
      <c r="A33" s="11" t="s">
        <v>2868</v>
      </c>
      <c s="12" t="s">
        <v>2834</v>
      </c>
      <c s="14">
        <f>0+C34</f>
      </c>
      <c s="14">
        <f>C33*0.21</f>
      </c>
      <c s="14">
        <f>0+E34</f>
      </c>
      <c s="13">
        <f>0+F34</f>
      </c>
    </row>
    <row r="34" spans="1:6" ht="12.75">
      <c r="A34" s="11" t="s">
        <v>2869</v>
      </c>
      <c s="12" t="s">
        <v>2834</v>
      </c>
      <c s="14">
        <f>'SO 98-98.1'!K8+'SO 98-98.1'!M8</f>
      </c>
      <c s="14">
        <f>C34*0.21</f>
      </c>
      <c s="14">
        <f>C34+D34</f>
      </c>
      <c s="13">
        <f>'SO 98-98.1'!T7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507</v>
      </c>
      <c s="41">
        <f>Rekapitulace!C17</f>
      </c>
      <c s="20" t="s">
        <v>0</v>
      </c>
      <c t="s">
        <v>23</v>
      </c>
      <c t="s">
        <v>28</v>
      </c>
    </row>
    <row r="4" spans="1:16" ht="32" customHeight="1">
      <c r="A4" s="24" t="s">
        <v>20</v>
      </c>
      <c s="25" t="s">
        <v>29</v>
      </c>
      <c s="27" t="s">
        <v>507</v>
      </c>
      <c r="E4" s="26" t="s">
        <v>508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COUNTIFS(L8:L579,"=0",A8:A579,"P")+COUNTIFS(L8:L579,"",A8:A579,"P")+SUM(Q8:Q579)</f>
      </c>
    </row>
    <row r="8" spans="1:13" ht="12.75">
      <c r="A8" t="s">
        <v>45</v>
      </c>
      <c r="C8" s="28" t="s">
        <v>2128</v>
      </c>
      <c r="E8" s="30" t="s">
        <v>2127</v>
      </c>
      <c r="J8" s="29">
        <f>0+J9+J38+J75+J248+J325+J470</f>
      </c>
      <c s="29">
        <f>0+K9+K38+K75+K248+K325+K470</f>
      </c>
      <c s="29">
        <f>0+L9+L38+L75+L248+L325+L470</f>
      </c>
      <c s="29">
        <f>0+M9+M38+M75+M248+M325+M470</f>
      </c>
    </row>
    <row r="9" spans="1:13" ht="12.75">
      <c r="A9" t="s">
        <v>47</v>
      </c>
      <c r="C9" s="31" t="s">
        <v>1871</v>
      </c>
      <c r="E9" s="33" t="s">
        <v>2129</v>
      </c>
      <c r="J9" s="32">
        <f>0</f>
      </c>
      <c s="32">
        <f>0</f>
      </c>
      <c s="32">
        <f>0+L10+L14+L18+L22+L26+L30+L34</f>
      </c>
      <c s="32">
        <f>0+M10+M14+M18+M22+M26+M30+M34</f>
      </c>
    </row>
    <row r="10" spans="1:16" ht="12.75">
      <c r="A10" t="s">
        <v>50</v>
      </c>
      <c s="34" t="s">
        <v>1720</v>
      </c>
      <c s="34" t="s">
        <v>2130</v>
      </c>
      <c s="35" t="s">
        <v>5</v>
      </c>
      <c s="6" t="s">
        <v>1735</v>
      </c>
      <c s="36" t="s">
        <v>1809</v>
      </c>
      <c s="37">
        <v>100</v>
      </c>
      <c s="36">
        <v>0</v>
      </c>
      <c s="36">
        <f>ROUND(G10*H10,6)</f>
      </c>
      <c r="L10" s="38">
        <v>0</v>
      </c>
      <c s="32">
        <f>ROUND(ROUND(L10,2)*ROUND(G10,3),2)</f>
      </c>
      <c s="36" t="s">
        <v>204</v>
      </c>
      <c>
        <f>(M10*21)/100</f>
      </c>
      <c t="s">
        <v>28</v>
      </c>
    </row>
    <row r="11" spans="1:5" ht="12.75">
      <c r="A11" s="35" t="s">
        <v>56</v>
      </c>
      <c r="E11" s="39" t="s">
        <v>1735</v>
      </c>
    </row>
    <row r="12" spans="1:5" ht="38.25">
      <c r="A12" s="35" t="s">
        <v>57</v>
      </c>
      <c r="E12" s="40" t="s">
        <v>2131</v>
      </c>
    </row>
    <row r="13" spans="1:5" ht="12.75">
      <c r="A13" t="s">
        <v>58</v>
      </c>
      <c r="E13" s="39" t="s">
        <v>5</v>
      </c>
    </row>
    <row r="14" spans="1:16" ht="12.75">
      <c r="A14" t="s">
        <v>50</v>
      </c>
      <c s="34" t="s">
        <v>1724</v>
      </c>
      <c s="34" t="s">
        <v>2132</v>
      </c>
      <c s="35" t="s">
        <v>5</v>
      </c>
      <c s="6" t="s">
        <v>2133</v>
      </c>
      <c s="36" t="s">
        <v>1809</v>
      </c>
      <c s="37">
        <v>30</v>
      </c>
      <c s="36">
        <v>0</v>
      </c>
      <c s="36">
        <f>ROUND(G14*H14,6)</f>
      </c>
      <c r="L14" s="38">
        <v>0</v>
      </c>
      <c s="32">
        <f>ROUND(ROUND(L14,2)*ROUND(G14,3),2)</f>
      </c>
      <c s="36" t="s">
        <v>204</v>
      </c>
      <c>
        <f>(M14*21)/100</f>
      </c>
      <c t="s">
        <v>28</v>
      </c>
    </row>
    <row r="15" spans="1:5" ht="12.75">
      <c r="A15" s="35" t="s">
        <v>56</v>
      </c>
      <c r="E15" s="39" t="s">
        <v>2133</v>
      </c>
    </row>
    <row r="16" spans="1:5" ht="12.75">
      <c r="A16" s="35" t="s">
        <v>57</v>
      </c>
      <c r="E16" s="40" t="s">
        <v>5</v>
      </c>
    </row>
    <row r="17" spans="1:5" ht="12.75">
      <c r="A17" t="s">
        <v>58</v>
      </c>
      <c r="E17" s="39" t="s">
        <v>5</v>
      </c>
    </row>
    <row r="18" spans="1:16" ht="12.75">
      <c r="A18" t="s">
        <v>50</v>
      </c>
      <c s="34" t="s">
        <v>813</v>
      </c>
      <c s="34" t="s">
        <v>2134</v>
      </c>
      <c s="35" t="s">
        <v>5</v>
      </c>
      <c s="6" t="s">
        <v>2135</v>
      </c>
      <c s="36" t="s">
        <v>203</v>
      </c>
      <c s="37">
        <v>1</v>
      </c>
      <c s="36">
        <v>0</v>
      </c>
      <c s="36">
        <f>ROUND(G18*H18,6)</f>
      </c>
      <c r="L18" s="38">
        <v>0</v>
      </c>
      <c s="32">
        <f>ROUND(ROUND(L18,2)*ROUND(G18,3),2)</f>
      </c>
      <c s="36" t="s">
        <v>204</v>
      </c>
      <c>
        <f>(M18*21)/100</f>
      </c>
      <c t="s">
        <v>28</v>
      </c>
    </row>
    <row r="19" spans="1:5" ht="12.75">
      <c r="A19" s="35" t="s">
        <v>56</v>
      </c>
      <c r="E19" s="39" t="s">
        <v>2135</v>
      </c>
    </row>
    <row r="20" spans="1:5" ht="12.75">
      <c r="A20" s="35" t="s">
        <v>57</v>
      </c>
      <c r="E20" s="40" t="s">
        <v>5</v>
      </c>
    </row>
    <row r="21" spans="1:5" ht="12.75">
      <c r="A21" t="s">
        <v>58</v>
      </c>
      <c r="E21" s="39" t="s">
        <v>5</v>
      </c>
    </row>
    <row r="22" spans="1:16" ht="12.75">
      <c r="A22" t="s">
        <v>50</v>
      </c>
      <c s="34" t="s">
        <v>817</v>
      </c>
      <c s="34" t="s">
        <v>2136</v>
      </c>
      <c s="35" t="s">
        <v>5</v>
      </c>
      <c s="6" t="s">
        <v>2137</v>
      </c>
      <c s="36" t="s">
        <v>203</v>
      </c>
      <c s="37">
        <v>7</v>
      </c>
      <c s="36">
        <v>0</v>
      </c>
      <c s="36">
        <f>ROUND(G22*H22,6)</f>
      </c>
      <c r="L22" s="38">
        <v>0</v>
      </c>
      <c s="32">
        <f>ROUND(ROUND(L22,2)*ROUND(G22,3),2)</f>
      </c>
      <c s="36" t="s">
        <v>204</v>
      </c>
      <c>
        <f>(M22*21)/100</f>
      </c>
      <c t="s">
        <v>28</v>
      </c>
    </row>
    <row r="23" spans="1:5" ht="12.75">
      <c r="A23" s="35" t="s">
        <v>56</v>
      </c>
      <c r="E23" s="39" t="s">
        <v>2137</v>
      </c>
    </row>
    <row r="24" spans="1:5" ht="12.75">
      <c r="A24" s="35" t="s">
        <v>57</v>
      </c>
      <c r="E24" s="40" t="s">
        <v>5</v>
      </c>
    </row>
    <row r="25" spans="1:5" ht="12.75">
      <c r="A25" t="s">
        <v>58</v>
      </c>
      <c r="E25" s="39" t="s">
        <v>5</v>
      </c>
    </row>
    <row r="26" spans="1:16" ht="12.75">
      <c r="A26" t="s">
        <v>50</v>
      </c>
      <c s="34" t="s">
        <v>821</v>
      </c>
      <c s="34" t="s">
        <v>2138</v>
      </c>
      <c s="35" t="s">
        <v>5</v>
      </c>
      <c s="6" t="s">
        <v>2139</v>
      </c>
      <c s="36" t="s">
        <v>203</v>
      </c>
      <c s="37">
        <v>8</v>
      </c>
      <c s="36">
        <v>0</v>
      </c>
      <c s="36">
        <f>ROUND(G26*H26,6)</f>
      </c>
      <c r="L26" s="38">
        <v>0</v>
      </c>
      <c s="32">
        <f>ROUND(ROUND(L26,2)*ROUND(G26,3),2)</f>
      </c>
      <c s="36" t="s">
        <v>204</v>
      </c>
      <c>
        <f>(M26*21)/100</f>
      </c>
      <c t="s">
        <v>28</v>
      </c>
    </row>
    <row r="27" spans="1:5" ht="12.75">
      <c r="A27" s="35" t="s">
        <v>56</v>
      </c>
      <c r="E27" s="39" t="s">
        <v>2139</v>
      </c>
    </row>
    <row r="28" spans="1:5" ht="12.75">
      <c r="A28" s="35" t="s">
        <v>57</v>
      </c>
      <c r="E28" s="40" t="s">
        <v>5</v>
      </c>
    </row>
    <row r="29" spans="1:5" ht="12.75">
      <c r="A29" t="s">
        <v>58</v>
      </c>
      <c r="E29" s="39" t="s">
        <v>5</v>
      </c>
    </row>
    <row r="30" spans="1:16" ht="12.75">
      <c r="A30" t="s">
        <v>50</v>
      </c>
      <c s="34" t="s">
        <v>825</v>
      </c>
      <c s="34" t="s">
        <v>2140</v>
      </c>
      <c s="35" t="s">
        <v>5</v>
      </c>
      <c s="6" t="s">
        <v>2141</v>
      </c>
      <c s="36" t="s">
        <v>203</v>
      </c>
      <c s="37">
        <v>8</v>
      </c>
      <c s="36">
        <v>0</v>
      </c>
      <c s="36">
        <f>ROUND(G30*H30,6)</f>
      </c>
      <c r="L30" s="38">
        <v>0</v>
      </c>
      <c s="32">
        <f>ROUND(ROUND(L30,2)*ROUND(G30,3),2)</f>
      </c>
      <c s="36" t="s">
        <v>204</v>
      </c>
      <c>
        <f>(M30*21)/100</f>
      </c>
      <c t="s">
        <v>28</v>
      </c>
    </row>
    <row r="31" spans="1:5" ht="12.75">
      <c r="A31" s="35" t="s">
        <v>56</v>
      </c>
      <c r="E31" s="39" t="s">
        <v>2141</v>
      </c>
    </row>
    <row r="32" spans="1:5" ht="12.75">
      <c r="A32" s="35" t="s">
        <v>57</v>
      </c>
      <c r="E32" s="40" t="s">
        <v>5</v>
      </c>
    </row>
    <row r="33" spans="1:5" ht="12.75">
      <c r="A33" t="s">
        <v>58</v>
      </c>
      <c r="E33" s="39" t="s">
        <v>5</v>
      </c>
    </row>
    <row r="34" spans="1:16" ht="12.75">
      <c r="A34" t="s">
        <v>50</v>
      </c>
      <c s="34" t="s">
        <v>829</v>
      </c>
      <c s="34" t="s">
        <v>2142</v>
      </c>
      <c s="35" t="s">
        <v>5</v>
      </c>
      <c s="6" t="s">
        <v>1817</v>
      </c>
      <c s="36" t="s">
        <v>203</v>
      </c>
      <c s="37">
        <v>1</v>
      </c>
      <c s="36">
        <v>0</v>
      </c>
      <c s="36">
        <f>ROUND(G34*H34,6)</f>
      </c>
      <c r="L34" s="38">
        <v>0</v>
      </c>
      <c s="32">
        <f>ROUND(ROUND(L34,2)*ROUND(G34,3),2)</f>
      </c>
      <c s="36" t="s">
        <v>1354</v>
      </c>
      <c>
        <f>(M34*21)/100</f>
      </c>
      <c t="s">
        <v>28</v>
      </c>
    </row>
    <row r="35" spans="1:5" ht="12.75">
      <c r="A35" s="35" t="s">
        <v>56</v>
      </c>
      <c r="E35" s="39" t="s">
        <v>1817</v>
      </c>
    </row>
    <row r="36" spans="1:5" ht="12.75">
      <c r="A36" s="35" t="s">
        <v>57</v>
      </c>
      <c r="E36" s="40" t="s">
        <v>2143</v>
      </c>
    </row>
    <row r="37" spans="1:5" ht="12.75">
      <c r="A37" t="s">
        <v>58</v>
      </c>
      <c r="E37" s="39" t="s">
        <v>5</v>
      </c>
    </row>
    <row r="38" spans="1:13" ht="12.75">
      <c r="A38" t="s">
        <v>47</v>
      </c>
      <c r="C38" s="31" t="s">
        <v>1944</v>
      </c>
      <c r="E38" s="33" t="s">
        <v>2144</v>
      </c>
      <c r="J38" s="32">
        <f>0</f>
      </c>
      <c s="32">
        <f>0</f>
      </c>
      <c s="32">
        <f>0+L39+L43+L47+L51+L55+L59+L63+L67+L71</f>
      </c>
      <c s="32">
        <f>0+M39+M43+M47+M51+M55+M59+M63+M67+M71</f>
      </c>
    </row>
    <row r="39" spans="1:16" ht="12.75">
      <c r="A39" t="s">
        <v>50</v>
      </c>
      <c s="34" t="s">
        <v>1684</v>
      </c>
      <c s="34" t="s">
        <v>2145</v>
      </c>
      <c s="35" t="s">
        <v>5</v>
      </c>
      <c s="6" t="s">
        <v>1884</v>
      </c>
      <c s="36" t="s">
        <v>54</v>
      </c>
      <c s="37">
        <v>965</v>
      </c>
      <c s="36">
        <v>0</v>
      </c>
      <c s="36">
        <f>ROUND(G39*H39,6)</f>
      </c>
      <c r="L39" s="38">
        <v>0</v>
      </c>
      <c s="32">
        <f>ROUND(ROUND(L39,2)*ROUND(G39,3),2)</f>
      </c>
      <c s="36" t="s">
        <v>1810</v>
      </c>
      <c>
        <f>(M39*21)/100</f>
      </c>
      <c t="s">
        <v>28</v>
      </c>
    </row>
    <row r="40" spans="1:5" ht="12.75">
      <c r="A40" s="35" t="s">
        <v>56</v>
      </c>
      <c r="E40" s="39" t="s">
        <v>1884</v>
      </c>
    </row>
    <row r="41" spans="1:5" ht="12.75">
      <c r="A41" s="35" t="s">
        <v>57</v>
      </c>
      <c r="E41" s="40" t="s">
        <v>5</v>
      </c>
    </row>
    <row r="42" spans="1:5" ht="12.75">
      <c r="A42" t="s">
        <v>58</v>
      </c>
      <c r="E42" s="39" t="s">
        <v>5</v>
      </c>
    </row>
    <row r="43" spans="1:16" ht="12.75">
      <c r="A43" t="s">
        <v>50</v>
      </c>
      <c s="34" t="s">
        <v>1688</v>
      </c>
      <c s="34" t="s">
        <v>1885</v>
      </c>
      <c s="35" t="s">
        <v>5</v>
      </c>
      <c s="6" t="s">
        <v>1886</v>
      </c>
      <c s="36" t="s">
        <v>54</v>
      </c>
      <c s="37">
        <v>40</v>
      </c>
      <c s="36">
        <v>0</v>
      </c>
      <c s="36">
        <f>ROUND(G43*H43,6)</f>
      </c>
      <c r="L43" s="38">
        <v>0</v>
      </c>
      <c s="32">
        <f>ROUND(ROUND(L43,2)*ROUND(G43,3),2)</f>
      </c>
      <c s="36" t="s">
        <v>1810</v>
      </c>
      <c>
        <f>(M43*21)/100</f>
      </c>
      <c t="s">
        <v>28</v>
      </c>
    </row>
    <row r="44" spans="1:5" ht="12.75">
      <c r="A44" s="35" t="s">
        <v>56</v>
      </c>
      <c r="E44" s="39" t="s">
        <v>1886</v>
      </c>
    </row>
    <row r="45" spans="1:5" ht="12.75">
      <c r="A45" s="35" t="s">
        <v>57</v>
      </c>
      <c r="E45" s="40" t="s">
        <v>5</v>
      </c>
    </row>
    <row r="46" spans="1:5" ht="12.75">
      <c r="A46" t="s">
        <v>58</v>
      </c>
      <c r="E46" s="39" t="s">
        <v>5</v>
      </c>
    </row>
    <row r="47" spans="1:16" ht="12.75">
      <c r="A47" t="s">
        <v>50</v>
      </c>
      <c s="34" t="s">
        <v>1693</v>
      </c>
      <c s="34" t="s">
        <v>2146</v>
      </c>
      <c s="35" t="s">
        <v>5</v>
      </c>
      <c s="6" t="s">
        <v>2147</v>
      </c>
      <c s="36" t="s">
        <v>54</v>
      </c>
      <c s="37">
        <v>715</v>
      </c>
      <c s="36">
        <v>0</v>
      </c>
      <c s="36">
        <f>ROUND(G47*H47,6)</f>
      </c>
      <c r="L47" s="38">
        <v>0</v>
      </c>
      <c s="32">
        <f>ROUND(ROUND(L47,2)*ROUND(G47,3),2)</f>
      </c>
      <c s="36" t="s">
        <v>204</v>
      </c>
      <c>
        <f>(M47*21)/100</f>
      </c>
      <c t="s">
        <v>28</v>
      </c>
    </row>
    <row r="48" spans="1:5" ht="12.75">
      <c r="A48" s="35" t="s">
        <v>56</v>
      </c>
      <c r="E48" s="39" t="s">
        <v>2147</v>
      </c>
    </row>
    <row r="49" spans="1:5" ht="12.75">
      <c r="A49" s="35" t="s">
        <v>57</v>
      </c>
      <c r="E49" s="40" t="s">
        <v>5</v>
      </c>
    </row>
    <row r="50" spans="1:5" ht="12.75">
      <c r="A50" t="s">
        <v>58</v>
      </c>
      <c r="E50" s="39" t="s">
        <v>5</v>
      </c>
    </row>
    <row r="51" spans="1:16" ht="12.75">
      <c r="A51" t="s">
        <v>50</v>
      </c>
      <c s="34" t="s">
        <v>1697</v>
      </c>
      <c s="34" t="s">
        <v>2148</v>
      </c>
      <c s="35" t="s">
        <v>5</v>
      </c>
      <c s="6" t="s">
        <v>2149</v>
      </c>
      <c s="36" t="s">
        <v>54</v>
      </c>
      <c s="37">
        <v>185</v>
      </c>
      <c s="36">
        <v>0</v>
      </c>
      <c s="36">
        <f>ROUND(G51*H51,6)</f>
      </c>
      <c r="L51" s="38">
        <v>0</v>
      </c>
      <c s="32">
        <f>ROUND(ROUND(L51,2)*ROUND(G51,3),2)</f>
      </c>
      <c s="36" t="s">
        <v>204</v>
      </c>
      <c>
        <f>(M51*21)/100</f>
      </c>
      <c t="s">
        <v>28</v>
      </c>
    </row>
    <row r="52" spans="1:5" ht="12.75">
      <c r="A52" s="35" t="s">
        <v>56</v>
      </c>
      <c r="E52" s="39" t="s">
        <v>2149</v>
      </c>
    </row>
    <row r="53" spans="1:5" ht="12.75">
      <c r="A53" s="35" t="s">
        <v>57</v>
      </c>
      <c r="E53" s="40" t="s">
        <v>5</v>
      </c>
    </row>
    <row r="54" spans="1:5" ht="12.75">
      <c r="A54" t="s">
        <v>58</v>
      </c>
      <c r="E54" s="39" t="s">
        <v>5</v>
      </c>
    </row>
    <row r="55" spans="1:16" ht="12.75">
      <c r="A55" t="s">
        <v>50</v>
      </c>
      <c s="34" t="s">
        <v>1701</v>
      </c>
      <c s="34" t="s">
        <v>2150</v>
      </c>
      <c s="35" t="s">
        <v>5</v>
      </c>
      <c s="6" t="s">
        <v>2151</v>
      </c>
      <c s="36" t="s">
        <v>54</v>
      </c>
      <c s="37">
        <v>65</v>
      </c>
      <c s="36">
        <v>0</v>
      </c>
      <c s="36">
        <f>ROUND(G55*H55,6)</f>
      </c>
      <c r="L55" s="38">
        <v>0</v>
      </c>
      <c s="32">
        <f>ROUND(ROUND(L55,2)*ROUND(G55,3),2)</f>
      </c>
      <c s="36" t="s">
        <v>204</v>
      </c>
      <c>
        <f>(M55*21)/100</f>
      </c>
      <c t="s">
        <v>28</v>
      </c>
    </row>
    <row r="56" spans="1:5" ht="12.75">
      <c r="A56" s="35" t="s">
        <v>56</v>
      </c>
      <c r="E56" s="39" t="s">
        <v>2151</v>
      </c>
    </row>
    <row r="57" spans="1:5" ht="12.75">
      <c r="A57" s="35" t="s">
        <v>57</v>
      </c>
      <c r="E57" s="40" t="s">
        <v>5</v>
      </c>
    </row>
    <row r="58" spans="1:5" ht="12.75">
      <c r="A58" t="s">
        <v>58</v>
      </c>
      <c r="E58" s="39" t="s">
        <v>5</v>
      </c>
    </row>
    <row r="59" spans="1:16" ht="12.75">
      <c r="A59" t="s">
        <v>50</v>
      </c>
      <c s="34" t="s">
        <v>1705</v>
      </c>
      <c s="34" t="s">
        <v>2152</v>
      </c>
      <c s="35" t="s">
        <v>5</v>
      </c>
      <c s="6" t="s">
        <v>2153</v>
      </c>
      <c s="36" t="s">
        <v>54</v>
      </c>
      <c s="37">
        <v>15</v>
      </c>
      <c s="36">
        <v>0</v>
      </c>
      <c s="36">
        <f>ROUND(G59*H59,6)</f>
      </c>
      <c r="L59" s="38">
        <v>0</v>
      </c>
      <c s="32">
        <f>ROUND(ROUND(L59,2)*ROUND(G59,3),2)</f>
      </c>
      <c s="36" t="s">
        <v>204</v>
      </c>
      <c>
        <f>(M59*21)/100</f>
      </c>
      <c t="s">
        <v>28</v>
      </c>
    </row>
    <row r="60" spans="1:5" ht="12.75">
      <c r="A60" s="35" t="s">
        <v>56</v>
      </c>
      <c r="E60" s="39" t="s">
        <v>2153</v>
      </c>
    </row>
    <row r="61" spans="1:5" ht="12.75">
      <c r="A61" s="35" t="s">
        <v>57</v>
      </c>
      <c r="E61" s="40" t="s">
        <v>5</v>
      </c>
    </row>
    <row r="62" spans="1:5" ht="12.75">
      <c r="A62" t="s">
        <v>58</v>
      </c>
      <c r="E62" s="39" t="s">
        <v>5</v>
      </c>
    </row>
    <row r="63" spans="1:16" ht="12.75">
      <c r="A63" t="s">
        <v>50</v>
      </c>
      <c s="34" t="s">
        <v>1709</v>
      </c>
      <c s="34" t="s">
        <v>2154</v>
      </c>
      <c s="35" t="s">
        <v>5</v>
      </c>
      <c s="6" t="s">
        <v>2155</v>
      </c>
      <c s="36" t="s">
        <v>54</v>
      </c>
      <c s="37">
        <v>15</v>
      </c>
      <c s="36">
        <v>0</v>
      </c>
      <c s="36">
        <f>ROUND(G63*H63,6)</f>
      </c>
      <c r="L63" s="38">
        <v>0</v>
      </c>
      <c s="32">
        <f>ROUND(ROUND(L63,2)*ROUND(G63,3),2)</f>
      </c>
      <c s="36" t="s">
        <v>204</v>
      </c>
      <c>
        <f>(M63*21)/100</f>
      </c>
      <c t="s">
        <v>28</v>
      </c>
    </row>
    <row r="64" spans="1:5" ht="12.75">
      <c r="A64" s="35" t="s">
        <v>56</v>
      </c>
      <c r="E64" s="39" t="s">
        <v>2155</v>
      </c>
    </row>
    <row r="65" spans="1:5" ht="12.75">
      <c r="A65" s="35" t="s">
        <v>57</v>
      </c>
      <c r="E65" s="40" t="s">
        <v>5</v>
      </c>
    </row>
    <row r="66" spans="1:5" ht="12.75">
      <c r="A66" t="s">
        <v>58</v>
      </c>
      <c r="E66" s="39" t="s">
        <v>5</v>
      </c>
    </row>
    <row r="67" spans="1:16" ht="12.75">
      <c r="A67" t="s">
        <v>50</v>
      </c>
      <c s="34" t="s">
        <v>1712</v>
      </c>
      <c s="34" t="s">
        <v>2156</v>
      </c>
      <c s="35" t="s">
        <v>5</v>
      </c>
      <c s="6" t="s">
        <v>2157</v>
      </c>
      <c s="36" t="s">
        <v>54</v>
      </c>
      <c s="37">
        <v>10</v>
      </c>
      <c s="36">
        <v>0</v>
      </c>
      <c s="36">
        <f>ROUND(G67*H67,6)</f>
      </c>
      <c r="L67" s="38">
        <v>0</v>
      </c>
      <c s="32">
        <f>ROUND(ROUND(L67,2)*ROUND(G67,3),2)</f>
      </c>
      <c s="36" t="s">
        <v>204</v>
      </c>
      <c>
        <f>(M67*21)/100</f>
      </c>
      <c t="s">
        <v>28</v>
      </c>
    </row>
    <row r="68" spans="1:5" ht="12.75">
      <c r="A68" s="35" t="s">
        <v>56</v>
      </c>
      <c r="E68" s="39" t="s">
        <v>2157</v>
      </c>
    </row>
    <row r="69" spans="1:5" ht="12.75">
      <c r="A69" s="35" t="s">
        <v>57</v>
      </c>
      <c r="E69" s="40" t="s">
        <v>5</v>
      </c>
    </row>
    <row r="70" spans="1:5" ht="12.75">
      <c r="A70" t="s">
        <v>58</v>
      </c>
      <c r="E70" s="39" t="s">
        <v>5</v>
      </c>
    </row>
    <row r="71" spans="1:16" ht="12.75">
      <c r="A71" t="s">
        <v>50</v>
      </c>
      <c s="34" t="s">
        <v>1716</v>
      </c>
      <c s="34" t="s">
        <v>2158</v>
      </c>
      <c s="35" t="s">
        <v>5</v>
      </c>
      <c s="6" t="s">
        <v>2159</v>
      </c>
      <c s="36" t="s">
        <v>396</v>
      </c>
      <c s="37">
        <v>0.052</v>
      </c>
      <c s="36">
        <v>0</v>
      </c>
      <c s="36">
        <f>ROUND(G71*H71,6)</f>
      </c>
      <c r="L71" s="38">
        <v>0</v>
      </c>
      <c s="32">
        <f>ROUND(ROUND(L71,2)*ROUND(G71,3),2)</f>
      </c>
      <c s="36" t="s">
        <v>1810</v>
      </c>
      <c>
        <f>(M71*21)/100</f>
      </c>
      <c t="s">
        <v>28</v>
      </c>
    </row>
    <row r="72" spans="1:5" ht="12.75">
      <c r="A72" s="35" t="s">
        <v>56</v>
      </c>
      <c r="E72" s="39" t="s">
        <v>2159</v>
      </c>
    </row>
    <row r="73" spans="1:5" ht="12.75">
      <c r="A73" s="35" t="s">
        <v>57</v>
      </c>
      <c r="E73" s="40" t="s">
        <v>5</v>
      </c>
    </row>
    <row r="74" spans="1:5" ht="12.75">
      <c r="A74" t="s">
        <v>58</v>
      </c>
      <c r="E74" s="39" t="s">
        <v>5</v>
      </c>
    </row>
    <row r="75" spans="1:13" ht="12.75">
      <c r="A75" t="s">
        <v>47</v>
      </c>
      <c r="C75" s="31" t="s">
        <v>2160</v>
      </c>
      <c r="E75" s="33" t="s">
        <v>2161</v>
      </c>
      <c r="J75" s="32">
        <f>0</f>
      </c>
      <c s="32">
        <f>0</f>
      </c>
      <c s="32">
        <f>0+L76+L80+L84+L88+L92+L96+L100+L104+L108+L112+L116+L120+L124+L128+L132+L136+L140+L144+L148+L152+L156+L160+L164+L168+L172+L176+L180+L184+L188+L192+L196+L200+L204+L208+L212+L216+L220+L224+L228+L232+L236+L240+L244</f>
      </c>
      <c s="32">
        <f>0+M76+M80+M84+M88+M92+M96+M100+M104+M108+M112+M116+M120+M124+M128+M132+M136+M140+M144+M148+M152+M156+M160+M164+M168+M172+M176+M180+M184+M188+M192+M196+M200+M204+M208+M212+M216+M220+M224+M228+M232+M236+M240+M244</f>
      </c>
    </row>
    <row r="76" spans="1:16" ht="25.5">
      <c r="A76" t="s">
        <v>50</v>
      </c>
      <c s="34" t="s">
        <v>209</v>
      </c>
      <c s="34" t="s">
        <v>2162</v>
      </c>
      <c s="35" t="s">
        <v>5</v>
      </c>
      <c s="6" t="s">
        <v>2163</v>
      </c>
      <c s="36" t="s">
        <v>72</v>
      </c>
      <c s="37">
        <v>7</v>
      </c>
      <c s="36">
        <v>0</v>
      </c>
      <c s="36">
        <f>ROUND(G76*H76,6)</f>
      </c>
      <c r="L76" s="38">
        <v>0</v>
      </c>
      <c s="32">
        <f>ROUND(ROUND(L76,2)*ROUND(G76,3),2)</f>
      </c>
      <c s="36" t="s">
        <v>204</v>
      </c>
      <c>
        <f>(M76*21)/100</f>
      </c>
      <c t="s">
        <v>28</v>
      </c>
    </row>
    <row r="77" spans="1:5" ht="25.5">
      <c r="A77" s="35" t="s">
        <v>56</v>
      </c>
      <c r="E77" s="39" t="s">
        <v>2163</v>
      </c>
    </row>
    <row r="78" spans="1:5" ht="12.75">
      <c r="A78" s="35" t="s">
        <v>57</v>
      </c>
      <c r="E78" s="40" t="s">
        <v>5</v>
      </c>
    </row>
    <row r="79" spans="1:5" ht="12.75">
      <c r="A79" t="s">
        <v>58</v>
      </c>
      <c r="E79" s="39" t="s">
        <v>5</v>
      </c>
    </row>
    <row r="80" spans="1:16" ht="25.5">
      <c r="A80" t="s">
        <v>50</v>
      </c>
      <c s="34" t="s">
        <v>28</v>
      </c>
      <c s="34" t="s">
        <v>2164</v>
      </c>
      <c s="35" t="s">
        <v>5</v>
      </c>
      <c s="6" t="s">
        <v>2165</v>
      </c>
      <c s="36" t="s">
        <v>72</v>
      </c>
      <c s="37">
        <v>1</v>
      </c>
      <c s="36">
        <v>0</v>
      </c>
      <c s="36">
        <f>ROUND(G80*H80,6)</f>
      </c>
      <c r="L80" s="38">
        <v>0</v>
      </c>
      <c s="32">
        <f>ROUND(ROUND(L80,2)*ROUND(G80,3),2)</f>
      </c>
      <c s="36" t="s">
        <v>204</v>
      </c>
      <c>
        <f>(M80*21)/100</f>
      </c>
      <c t="s">
        <v>28</v>
      </c>
    </row>
    <row r="81" spans="1:5" ht="25.5">
      <c r="A81" s="35" t="s">
        <v>56</v>
      </c>
      <c r="E81" s="39" t="s">
        <v>2165</v>
      </c>
    </row>
    <row r="82" spans="1:5" ht="12.75">
      <c r="A82" s="35" t="s">
        <v>57</v>
      </c>
      <c r="E82" s="40" t="s">
        <v>5</v>
      </c>
    </row>
    <row r="83" spans="1:5" ht="12.75">
      <c r="A83" t="s">
        <v>58</v>
      </c>
      <c r="E83" s="39" t="s">
        <v>5</v>
      </c>
    </row>
    <row r="84" spans="1:16" ht="12.75">
      <c r="A84" t="s">
        <v>50</v>
      </c>
      <c s="34" t="s">
        <v>26</v>
      </c>
      <c s="34" t="s">
        <v>2166</v>
      </c>
      <c s="35" t="s">
        <v>5</v>
      </c>
      <c s="6" t="s">
        <v>2167</v>
      </c>
      <c s="36" t="s">
        <v>1807</v>
      </c>
      <c s="37">
        <v>8</v>
      </c>
      <c s="36">
        <v>0</v>
      </c>
      <c s="36">
        <f>ROUND(G84*H84,6)</f>
      </c>
      <c r="L84" s="38">
        <v>0</v>
      </c>
      <c s="32">
        <f>ROUND(ROUND(L84,2)*ROUND(G84,3),2)</f>
      </c>
      <c s="36" t="s">
        <v>204</v>
      </c>
      <c>
        <f>(M84*21)/100</f>
      </c>
      <c t="s">
        <v>28</v>
      </c>
    </row>
    <row r="85" spans="1:5" ht="12.75">
      <c r="A85" s="35" t="s">
        <v>56</v>
      </c>
      <c r="E85" s="39" t="s">
        <v>2167</v>
      </c>
    </row>
    <row r="86" spans="1:5" ht="12.75">
      <c r="A86" s="35" t="s">
        <v>57</v>
      </c>
      <c r="E86" s="40" t="s">
        <v>5</v>
      </c>
    </row>
    <row r="87" spans="1:5" ht="12.75">
      <c r="A87" t="s">
        <v>58</v>
      </c>
      <c r="E87" s="39" t="s">
        <v>5</v>
      </c>
    </row>
    <row r="88" spans="1:16" ht="25.5">
      <c r="A88" t="s">
        <v>50</v>
      </c>
      <c s="34" t="s">
        <v>212</v>
      </c>
      <c s="34" t="s">
        <v>2168</v>
      </c>
      <c s="35" t="s">
        <v>5</v>
      </c>
      <c s="6" t="s">
        <v>2169</v>
      </c>
      <c s="36" t="s">
        <v>1807</v>
      </c>
      <c s="37">
        <v>8</v>
      </c>
      <c s="36">
        <v>0</v>
      </c>
      <c s="36">
        <f>ROUND(G88*H88,6)</f>
      </c>
      <c r="L88" s="38">
        <v>0</v>
      </c>
      <c s="32">
        <f>ROUND(ROUND(L88,2)*ROUND(G88,3),2)</f>
      </c>
      <c s="36" t="s">
        <v>204</v>
      </c>
      <c>
        <f>(M88*21)/100</f>
      </c>
      <c t="s">
        <v>28</v>
      </c>
    </row>
    <row r="89" spans="1:5" ht="25.5">
      <c r="A89" s="35" t="s">
        <v>56</v>
      </c>
      <c r="E89" s="39" t="s">
        <v>2169</v>
      </c>
    </row>
    <row r="90" spans="1:5" ht="12.75">
      <c r="A90" s="35" t="s">
        <v>57</v>
      </c>
      <c r="E90" s="40" t="s">
        <v>5</v>
      </c>
    </row>
    <row r="91" spans="1:5" ht="12.75">
      <c r="A91" t="s">
        <v>58</v>
      </c>
      <c r="E91" s="39" t="s">
        <v>5</v>
      </c>
    </row>
    <row r="92" spans="1:16" ht="12.75">
      <c r="A92" t="s">
        <v>50</v>
      </c>
      <c s="34" t="s">
        <v>215</v>
      </c>
      <c s="34" t="s">
        <v>2170</v>
      </c>
      <c s="35" t="s">
        <v>5</v>
      </c>
      <c s="6" t="s">
        <v>2171</v>
      </c>
      <c s="36" t="s">
        <v>1807</v>
      </c>
      <c s="37">
        <v>2</v>
      </c>
      <c s="36">
        <v>0</v>
      </c>
      <c s="36">
        <f>ROUND(G92*H92,6)</f>
      </c>
      <c r="L92" s="38">
        <v>0</v>
      </c>
      <c s="32">
        <f>ROUND(ROUND(L92,2)*ROUND(G92,3),2)</f>
      </c>
      <c s="36" t="s">
        <v>204</v>
      </c>
      <c>
        <f>(M92*21)/100</f>
      </c>
      <c t="s">
        <v>28</v>
      </c>
    </row>
    <row r="93" spans="1:5" ht="12.75">
      <c r="A93" s="35" t="s">
        <v>56</v>
      </c>
      <c r="E93" s="39" t="s">
        <v>2171</v>
      </c>
    </row>
    <row r="94" spans="1:5" ht="12.75">
      <c r="A94" s="35" t="s">
        <v>57</v>
      </c>
      <c r="E94" s="40" t="s">
        <v>5</v>
      </c>
    </row>
    <row r="95" spans="1:5" ht="12.75">
      <c r="A95" t="s">
        <v>58</v>
      </c>
      <c r="E95" s="39" t="s">
        <v>5</v>
      </c>
    </row>
    <row r="96" spans="1:16" ht="12.75">
      <c r="A96" t="s">
        <v>50</v>
      </c>
      <c s="34" t="s">
        <v>27</v>
      </c>
      <c s="34" t="s">
        <v>2172</v>
      </c>
      <c s="35" t="s">
        <v>5</v>
      </c>
      <c s="6" t="s">
        <v>2173</v>
      </c>
      <c s="36" t="s">
        <v>1807</v>
      </c>
      <c s="37">
        <v>8</v>
      </c>
      <c s="36">
        <v>0</v>
      </c>
      <c s="36">
        <f>ROUND(G96*H96,6)</f>
      </c>
      <c r="L96" s="38">
        <v>0</v>
      </c>
      <c s="32">
        <f>ROUND(ROUND(L96,2)*ROUND(G96,3),2)</f>
      </c>
      <c s="36" t="s">
        <v>204</v>
      </c>
      <c>
        <f>(M96*21)/100</f>
      </c>
      <c t="s">
        <v>28</v>
      </c>
    </row>
    <row r="97" spans="1:5" ht="12.75">
      <c r="A97" s="35" t="s">
        <v>56</v>
      </c>
      <c r="E97" s="39" t="s">
        <v>2173</v>
      </c>
    </row>
    <row r="98" spans="1:5" ht="12.75">
      <c r="A98" s="35" t="s">
        <v>57</v>
      </c>
      <c r="E98" s="40" t="s">
        <v>5</v>
      </c>
    </row>
    <row r="99" spans="1:5" ht="12.75">
      <c r="A99" t="s">
        <v>58</v>
      </c>
      <c r="E99" s="39" t="s">
        <v>5</v>
      </c>
    </row>
    <row r="100" spans="1:16" ht="12.75">
      <c r="A100" t="s">
        <v>50</v>
      </c>
      <c s="34" t="s">
        <v>48</v>
      </c>
      <c s="34" t="s">
        <v>2174</v>
      </c>
      <c s="35" t="s">
        <v>5</v>
      </c>
      <c s="6" t="s">
        <v>2175</v>
      </c>
      <c s="36" t="s">
        <v>1807</v>
      </c>
      <c s="37">
        <v>1</v>
      </c>
      <c s="36">
        <v>0</v>
      </c>
      <c s="36">
        <f>ROUND(G100*H100,6)</f>
      </c>
      <c r="L100" s="38">
        <v>0</v>
      </c>
      <c s="32">
        <f>ROUND(ROUND(L100,2)*ROUND(G100,3),2)</f>
      </c>
      <c s="36" t="s">
        <v>204</v>
      </c>
      <c>
        <f>(M100*21)/100</f>
      </c>
      <c t="s">
        <v>28</v>
      </c>
    </row>
    <row r="101" spans="1:5" ht="12.75">
      <c r="A101" s="35" t="s">
        <v>56</v>
      </c>
      <c r="E101" s="39" t="s">
        <v>2175</v>
      </c>
    </row>
    <row r="102" spans="1:5" ht="12.75">
      <c r="A102" s="35" t="s">
        <v>57</v>
      </c>
      <c r="E102" s="40" t="s">
        <v>5</v>
      </c>
    </row>
    <row r="103" spans="1:5" ht="12.75">
      <c r="A103" t="s">
        <v>58</v>
      </c>
      <c r="E103" s="39" t="s">
        <v>5</v>
      </c>
    </row>
    <row r="104" spans="1:16" ht="12.75">
      <c r="A104" t="s">
        <v>50</v>
      </c>
      <c s="34" t="s">
        <v>222</v>
      </c>
      <c s="34" t="s">
        <v>2176</v>
      </c>
      <c s="35" t="s">
        <v>5</v>
      </c>
      <c s="6" t="s">
        <v>2177</v>
      </c>
      <c s="36" t="s">
        <v>1807</v>
      </c>
      <c s="37">
        <v>5</v>
      </c>
      <c s="36">
        <v>0</v>
      </c>
      <c s="36">
        <f>ROUND(G104*H104,6)</f>
      </c>
      <c r="L104" s="38">
        <v>0</v>
      </c>
      <c s="32">
        <f>ROUND(ROUND(L104,2)*ROUND(G104,3),2)</f>
      </c>
      <c s="36" t="s">
        <v>204</v>
      </c>
      <c>
        <f>(M104*21)/100</f>
      </c>
      <c t="s">
        <v>28</v>
      </c>
    </row>
    <row r="105" spans="1:5" ht="12.75">
      <c r="A105" s="35" t="s">
        <v>56</v>
      </c>
      <c r="E105" s="39" t="s">
        <v>2177</v>
      </c>
    </row>
    <row r="106" spans="1:5" ht="12.75">
      <c r="A106" s="35" t="s">
        <v>57</v>
      </c>
      <c r="E106" s="40" t="s">
        <v>5</v>
      </c>
    </row>
    <row r="107" spans="1:5" ht="12.75">
      <c r="A107" t="s">
        <v>58</v>
      </c>
      <c r="E107" s="39" t="s">
        <v>5</v>
      </c>
    </row>
    <row r="108" spans="1:16" ht="12.75">
      <c r="A108" t="s">
        <v>50</v>
      </c>
      <c s="34" t="s">
        <v>225</v>
      </c>
      <c s="34" t="s">
        <v>2178</v>
      </c>
      <c s="35" t="s">
        <v>5</v>
      </c>
      <c s="6" t="s">
        <v>2179</v>
      </c>
      <c s="36" t="s">
        <v>2180</v>
      </c>
      <c s="37">
        <v>121</v>
      </c>
      <c s="36">
        <v>0</v>
      </c>
      <c s="36">
        <f>ROUND(G108*H108,6)</f>
      </c>
      <c r="L108" s="38">
        <v>0</v>
      </c>
      <c s="32">
        <f>ROUND(ROUND(L108,2)*ROUND(G108,3),2)</f>
      </c>
      <c s="36" t="s">
        <v>204</v>
      </c>
      <c>
        <f>(M108*21)/100</f>
      </c>
      <c t="s">
        <v>28</v>
      </c>
    </row>
    <row r="109" spans="1:5" ht="12.75">
      <c r="A109" s="35" t="s">
        <v>56</v>
      </c>
      <c r="E109" s="39" t="s">
        <v>2179</v>
      </c>
    </row>
    <row r="110" spans="1:5" ht="12.75">
      <c r="A110" s="35" t="s">
        <v>57</v>
      </c>
      <c r="E110" s="40" t="s">
        <v>5</v>
      </c>
    </row>
    <row r="111" spans="1:5" ht="12.75">
      <c r="A111" t="s">
        <v>58</v>
      </c>
      <c r="E111" s="39" t="s">
        <v>5</v>
      </c>
    </row>
    <row r="112" spans="1:16" ht="12.75">
      <c r="A112" t="s">
        <v>50</v>
      </c>
      <c s="34" t="s">
        <v>228</v>
      </c>
      <c s="34" t="s">
        <v>2181</v>
      </c>
      <c s="35" t="s">
        <v>5</v>
      </c>
      <c s="6" t="s">
        <v>2182</v>
      </c>
      <c s="36" t="s">
        <v>1807</v>
      </c>
      <c s="37">
        <v>1</v>
      </c>
      <c s="36">
        <v>0</v>
      </c>
      <c s="36">
        <f>ROUND(G112*H112,6)</f>
      </c>
      <c r="L112" s="38">
        <v>0</v>
      </c>
      <c s="32">
        <f>ROUND(ROUND(L112,2)*ROUND(G112,3),2)</f>
      </c>
      <c s="36" t="s">
        <v>1810</v>
      </c>
      <c>
        <f>(M112*21)/100</f>
      </c>
      <c t="s">
        <v>28</v>
      </c>
    </row>
    <row r="113" spans="1:5" ht="12.75">
      <c r="A113" s="35" t="s">
        <v>56</v>
      </c>
      <c r="E113" s="39" t="s">
        <v>2182</v>
      </c>
    </row>
    <row r="114" spans="1:5" ht="12.75">
      <c r="A114" s="35" t="s">
        <v>57</v>
      </c>
      <c r="E114" s="40" t="s">
        <v>5</v>
      </c>
    </row>
    <row r="115" spans="1:5" ht="12.75">
      <c r="A115" t="s">
        <v>58</v>
      </c>
      <c r="E115" s="39" t="s">
        <v>5</v>
      </c>
    </row>
    <row r="116" spans="1:16" ht="12.75">
      <c r="A116" t="s">
        <v>50</v>
      </c>
      <c s="34" t="s">
        <v>231</v>
      </c>
      <c s="34" t="s">
        <v>2183</v>
      </c>
      <c s="35" t="s">
        <v>5</v>
      </c>
      <c s="6" t="s">
        <v>2184</v>
      </c>
      <c s="36" t="s">
        <v>72</v>
      </c>
      <c s="37">
        <v>1</v>
      </c>
      <c s="36">
        <v>0</v>
      </c>
      <c s="36">
        <f>ROUND(G116*H116,6)</f>
      </c>
      <c r="L116" s="38">
        <v>0</v>
      </c>
      <c s="32">
        <f>ROUND(ROUND(L116,2)*ROUND(G116,3),2)</f>
      </c>
      <c s="36" t="s">
        <v>1810</v>
      </c>
      <c>
        <f>(M116*21)/100</f>
      </c>
      <c t="s">
        <v>28</v>
      </c>
    </row>
    <row r="117" spans="1:5" ht="12.75">
      <c r="A117" s="35" t="s">
        <v>56</v>
      </c>
      <c r="E117" s="39" t="s">
        <v>2184</v>
      </c>
    </row>
    <row r="118" spans="1:5" ht="12.75">
      <c r="A118" s="35" t="s">
        <v>57</v>
      </c>
      <c r="E118" s="40" t="s">
        <v>5</v>
      </c>
    </row>
    <row r="119" spans="1:5" ht="12.75">
      <c r="A119" t="s">
        <v>58</v>
      </c>
      <c r="E119" s="39" t="s">
        <v>5</v>
      </c>
    </row>
    <row r="120" spans="1:16" ht="12.75">
      <c r="A120" t="s">
        <v>50</v>
      </c>
      <c s="34" t="s">
        <v>234</v>
      </c>
      <c s="34" t="s">
        <v>2075</v>
      </c>
      <c s="35" t="s">
        <v>5</v>
      </c>
      <c s="6" t="s">
        <v>2185</v>
      </c>
      <c s="36" t="s">
        <v>1807</v>
      </c>
      <c s="37">
        <v>1</v>
      </c>
      <c s="36">
        <v>0</v>
      </c>
      <c s="36">
        <f>ROUND(G120*H120,6)</f>
      </c>
      <c r="L120" s="38">
        <v>0</v>
      </c>
      <c s="32">
        <f>ROUND(ROUND(L120,2)*ROUND(G120,3),2)</f>
      </c>
      <c s="36" t="s">
        <v>1810</v>
      </c>
      <c>
        <f>(M120*21)/100</f>
      </c>
      <c t="s">
        <v>28</v>
      </c>
    </row>
    <row r="121" spans="1:5" ht="12.75">
      <c r="A121" s="35" t="s">
        <v>56</v>
      </c>
      <c r="E121" s="39" t="s">
        <v>2185</v>
      </c>
    </row>
    <row r="122" spans="1:5" ht="12.75">
      <c r="A122" s="35" t="s">
        <v>57</v>
      </c>
      <c r="E122" s="40" t="s">
        <v>5</v>
      </c>
    </row>
    <row r="123" spans="1:5" ht="12.75">
      <c r="A123" t="s">
        <v>58</v>
      </c>
      <c r="E123" s="39" t="s">
        <v>5</v>
      </c>
    </row>
    <row r="124" spans="1:16" ht="12.75">
      <c r="A124" t="s">
        <v>50</v>
      </c>
      <c s="34" t="s">
        <v>237</v>
      </c>
      <c s="34" t="s">
        <v>2186</v>
      </c>
      <c s="35" t="s">
        <v>5</v>
      </c>
      <c s="6" t="s">
        <v>2187</v>
      </c>
      <c s="36" t="s">
        <v>1807</v>
      </c>
      <c s="37">
        <v>7</v>
      </c>
      <c s="36">
        <v>0</v>
      </c>
      <c s="36">
        <f>ROUND(G124*H124,6)</f>
      </c>
      <c r="L124" s="38">
        <v>0</v>
      </c>
      <c s="32">
        <f>ROUND(ROUND(L124,2)*ROUND(G124,3),2)</f>
      </c>
      <c s="36" t="s">
        <v>1810</v>
      </c>
      <c>
        <f>(M124*21)/100</f>
      </c>
      <c t="s">
        <v>28</v>
      </c>
    </row>
    <row r="125" spans="1:5" ht="12.75">
      <c r="A125" s="35" t="s">
        <v>56</v>
      </c>
      <c r="E125" s="39" t="s">
        <v>2187</v>
      </c>
    </row>
    <row r="126" spans="1:5" ht="12.75">
      <c r="A126" s="35" t="s">
        <v>57</v>
      </c>
      <c r="E126" s="40" t="s">
        <v>5</v>
      </c>
    </row>
    <row r="127" spans="1:5" ht="12.75">
      <c r="A127" t="s">
        <v>58</v>
      </c>
      <c r="E127" s="39" t="s">
        <v>5</v>
      </c>
    </row>
    <row r="128" spans="1:16" ht="12.75">
      <c r="A128" t="s">
        <v>50</v>
      </c>
      <c s="34" t="s">
        <v>240</v>
      </c>
      <c s="34" t="s">
        <v>2188</v>
      </c>
      <c s="35" t="s">
        <v>5</v>
      </c>
      <c s="6" t="s">
        <v>2189</v>
      </c>
      <c s="36" t="s">
        <v>1807</v>
      </c>
      <c s="37">
        <v>7</v>
      </c>
      <c s="36">
        <v>0</v>
      </c>
      <c s="36">
        <f>ROUND(G128*H128,6)</f>
      </c>
      <c r="L128" s="38">
        <v>0</v>
      </c>
      <c s="32">
        <f>ROUND(ROUND(L128,2)*ROUND(G128,3),2)</f>
      </c>
      <c s="36" t="s">
        <v>1810</v>
      </c>
      <c>
        <f>(M128*21)/100</f>
      </c>
      <c t="s">
        <v>28</v>
      </c>
    </row>
    <row r="129" spans="1:5" ht="12.75">
      <c r="A129" s="35" t="s">
        <v>56</v>
      </c>
      <c r="E129" s="39" t="s">
        <v>2189</v>
      </c>
    </row>
    <row r="130" spans="1:5" ht="12.75">
      <c r="A130" s="35" t="s">
        <v>57</v>
      </c>
      <c r="E130" s="40" t="s">
        <v>5</v>
      </c>
    </row>
    <row r="131" spans="1:5" ht="12.75">
      <c r="A131" t="s">
        <v>58</v>
      </c>
      <c r="E131" s="39" t="s">
        <v>5</v>
      </c>
    </row>
    <row r="132" spans="1:16" ht="12.75">
      <c r="A132" t="s">
        <v>50</v>
      </c>
      <c s="34" t="s">
        <v>243</v>
      </c>
      <c s="34" t="s">
        <v>2077</v>
      </c>
      <c s="35" t="s">
        <v>5</v>
      </c>
      <c s="6" t="s">
        <v>2078</v>
      </c>
      <c s="36" t="s">
        <v>1807</v>
      </c>
      <c s="37">
        <v>1</v>
      </c>
      <c s="36">
        <v>0</v>
      </c>
      <c s="36">
        <f>ROUND(G132*H132,6)</f>
      </c>
      <c r="L132" s="38">
        <v>0</v>
      </c>
      <c s="32">
        <f>ROUND(ROUND(L132,2)*ROUND(G132,3),2)</f>
      </c>
      <c s="36" t="s">
        <v>1810</v>
      </c>
      <c>
        <f>(M132*21)/100</f>
      </c>
      <c t="s">
        <v>28</v>
      </c>
    </row>
    <row r="133" spans="1:5" ht="12.75">
      <c r="A133" s="35" t="s">
        <v>56</v>
      </c>
      <c r="E133" s="39" t="s">
        <v>2078</v>
      </c>
    </row>
    <row r="134" spans="1:5" ht="12.75">
      <c r="A134" s="35" t="s">
        <v>57</v>
      </c>
      <c r="E134" s="40" t="s">
        <v>5</v>
      </c>
    </row>
    <row r="135" spans="1:5" ht="12.75">
      <c r="A135" t="s">
        <v>58</v>
      </c>
      <c r="E135" s="39" t="s">
        <v>5</v>
      </c>
    </row>
    <row r="136" spans="1:16" ht="12.75">
      <c r="A136" t="s">
        <v>50</v>
      </c>
      <c s="34" t="s">
        <v>246</v>
      </c>
      <c s="34" t="s">
        <v>2190</v>
      </c>
      <c s="35" t="s">
        <v>5</v>
      </c>
      <c s="6" t="s">
        <v>2191</v>
      </c>
      <c s="36" t="s">
        <v>1807</v>
      </c>
      <c s="37">
        <v>3</v>
      </c>
      <c s="36">
        <v>0</v>
      </c>
      <c s="36">
        <f>ROUND(G136*H136,6)</f>
      </c>
      <c r="L136" s="38">
        <v>0</v>
      </c>
      <c s="32">
        <f>ROUND(ROUND(L136,2)*ROUND(G136,3),2)</f>
      </c>
      <c s="36" t="s">
        <v>204</v>
      </c>
      <c>
        <f>(M136*21)/100</f>
      </c>
      <c t="s">
        <v>28</v>
      </c>
    </row>
    <row r="137" spans="1:5" ht="12.75">
      <c r="A137" s="35" t="s">
        <v>56</v>
      </c>
      <c r="E137" s="39" t="s">
        <v>2191</v>
      </c>
    </row>
    <row r="138" spans="1:5" ht="12.75">
      <c r="A138" s="35" t="s">
        <v>57</v>
      </c>
      <c r="E138" s="40" t="s">
        <v>5</v>
      </c>
    </row>
    <row r="139" spans="1:5" ht="12.75">
      <c r="A139" t="s">
        <v>58</v>
      </c>
      <c r="E139" s="39" t="s">
        <v>5</v>
      </c>
    </row>
    <row r="140" spans="1:16" ht="12.75">
      <c r="A140" t="s">
        <v>50</v>
      </c>
      <c s="34" t="s">
        <v>247</v>
      </c>
      <c s="34" t="s">
        <v>2192</v>
      </c>
      <c s="35" t="s">
        <v>5</v>
      </c>
      <c s="6" t="s">
        <v>2193</v>
      </c>
      <c s="36" t="s">
        <v>72</v>
      </c>
      <c s="37">
        <v>1</v>
      </c>
      <c s="36">
        <v>0</v>
      </c>
      <c s="36">
        <f>ROUND(G140*H140,6)</f>
      </c>
      <c r="L140" s="38">
        <v>0</v>
      </c>
      <c s="32">
        <f>ROUND(ROUND(L140,2)*ROUND(G140,3),2)</f>
      </c>
      <c s="36" t="s">
        <v>204</v>
      </c>
      <c>
        <f>(M140*21)/100</f>
      </c>
      <c t="s">
        <v>28</v>
      </c>
    </row>
    <row r="141" spans="1:5" ht="12.75">
      <c r="A141" s="35" t="s">
        <v>56</v>
      </c>
      <c r="E141" s="39" t="s">
        <v>2193</v>
      </c>
    </row>
    <row r="142" spans="1:5" ht="12.75">
      <c r="A142" s="35" t="s">
        <v>57</v>
      </c>
      <c r="E142" s="40" t="s">
        <v>5</v>
      </c>
    </row>
    <row r="143" spans="1:5" ht="12.75">
      <c r="A143" t="s">
        <v>58</v>
      </c>
      <c r="E143" s="39" t="s">
        <v>5</v>
      </c>
    </row>
    <row r="144" spans="1:16" ht="25.5">
      <c r="A144" t="s">
        <v>50</v>
      </c>
      <c s="34" t="s">
        <v>250</v>
      </c>
      <c s="34" t="s">
        <v>2194</v>
      </c>
      <c s="35" t="s">
        <v>5</v>
      </c>
      <c s="6" t="s">
        <v>2195</v>
      </c>
      <c s="36" t="s">
        <v>1807</v>
      </c>
      <c s="37">
        <v>1</v>
      </c>
      <c s="36">
        <v>0</v>
      </c>
      <c s="36">
        <f>ROUND(G144*H144,6)</f>
      </c>
      <c r="L144" s="38">
        <v>0</v>
      </c>
      <c s="32">
        <f>ROUND(ROUND(L144,2)*ROUND(G144,3),2)</f>
      </c>
      <c s="36" t="s">
        <v>204</v>
      </c>
      <c>
        <f>(M144*21)/100</f>
      </c>
      <c t="s">
        <v>28</v>
      </c>
    </row>
    <row r="145" spans="1:5" ht="25.5">
      <c r="A145" s="35" t="s">
        <v>56</v>
      </c>
      <c r="E145" s="39" t="s">
        <v>2195</v>
      </c>
    </row>
    <row r="146" spans="1:5" ht="12.75">
      <c r="A146" s="35" t="s">
        <v>57</v>
      </c>
      <c r="E146" s="40" t="s">
        <v>5</v>
      </c>
    </row>
    <row r="147" spans="1:5" ht="12.75">
      <c r="A147" t="s">
        <v>58</v>
      </c>
      <c r="E147" s="39" t="s">
        <v>5</v>
      </c>
    </row>
    <row r="148" spans="1:16" ht="12.75">
      <c r="A148" t="s">
        <v>50</v>
      </c>
      <c s="34" t="s">
        <v>253</v>
      </c>
      <c s="34" t="s">
        <v>2196</v>
      </c>
      <c s="35" t="s">
        <v>5</v>
      </c>
      <c s="6" t="s">
        <v>2197</v>
      </c>
      <c s="36" t="s">
        <v>1807</v>
      </c>
      <c s="37">
        <v>1</v>
      </c>
      <c s="36">
        <v>0</v>
      </c>
      <c s="36">
        <f>ROUND(G148*H148,6)</f>
      </c>
      <c r="L148" s="38">
        <v>0</v>
      </c>
      <c s="32">
        <f>ROUND(ROUND(L148,2)*ROUND(G148,3),2)</f>
      </c>
      <c s="36" t="s">
        <v>204</v>
      </c>
      <c>
        <f>(M148*21)/100</f>
      </c>
      <c t="s">
        <v>28</v>
      </c>
    </row>
    <row r="149" spans="1:5" ht="12.75">
      <c r="A149" s="35" t="s">
        <v>56</v>
      </c>
      <c r="E149" s="39" t="s">
        <v>2197</v>
      </c>
    </row>
    <row r="150" spans="1:5" ht="12.75">
      <c r="A150" s="35" t="s">
        <v>57</v>
      </c>
      <c r="E150" s="40" t="s">
        <v>5</v>
      </c>
    </row>
    <row r="151" spans="1:5" ht="12.75">
      <c r="A151" t="s">
        <v>58</v>
      </c>
      <c r="E151" s="39" t="s">
        <v>5</v>
      </c>
    </row>
    <row r="152" spans="1:16" ht="12.75">
      <c r="A152" t="s">
        <v>50</v>
      </c>
      <c s="34" t="s">
        <v>256</v>
      </c>
      <c s="34" t="s">
        <v>2198</v>
      </c>
      <c s="35" t="s">
        <v>5</v>
      </c>
      <c s="6" t="s">
        <v>2199</v>
      </c>
      <c s="36" t="s">
        <v>72</v>
      </c>
      <c s="37">
        <v>2</v>
      </c>
      <c s="36">
        <v>0</v>
      </c>
      <c s="36">
        <f>ROUND(G152*H152,6)</f>
      </c>
      <c r="L152" s="38">
        <v>0</v>
      </c>
      <c s="32">
        <f>ROUND(ROUND(L152,2)*ROUND(G152,3),2)</f>
      </c>
      <c s="36" t="s">
        <v>204</v>
      </c>
      <c>
        <f>(M152*21)/100</f>
      </c>
      <c t="s">
        <v>28</v>
      </c>
    </row>
    <row r="153" spans="1:5" ht="12.75">
      <c r="A153" s="35" t="s">
        <v>56</v>
      </c>
      <c r="E153" s="39" t="s">
        <v>2199</v>
      </c>
    </row>
    <row r="154" spans="1:5" ht="12.75">
      <c r="A154" s="35" t="s">
        <v>57</v>
      </c>
      <c r="E154" s="40" t="s">
        <v>5</v>
      </c>
    </row>
    <row r="155" spans="1:5" ht="12.75">
      <c r="A155" t="s">
        <v>58</v>
      </c>
      <c r="E155" s="39" t="s">
        <v>5</v>
      </c>
    </row>
    <row r="156" spans="1:16" ht="12.75">
      <c r="A156" t="s">
        <v>50</v>
      </c>
      <c s="34" t="s">
        <v>259</v>
      </c>
      <c s="34" t="s">
        <v>2200</v>
      </c>
      <c s="35" t="s">
        <v>5</v>
      </c>
      <c s="6" t="s">
        <v>2201</v>
      </c>
      <c s="36" t="s">
        <v>2180</v>
      </c>
      <c s="37">
        <v>8</v>
      </c>
      <c s="36">
        <v>0</v>
      </c>
      <c s="36">
        <f>ROUND(G156*H156,6)</f>
      </c>
      <c r="L156" s="38">
        <v>0</v>
      </c>
      <c s="32">
        <f>ROUND(ROUND(L156,2)*ROUND(G156,3),2)</f>
      </c>
      <c s="36" t="s">
        <v>204</v>
      </c>
      <c>
        <f>(M156*21)/100</f>
      </c>
      <c t="s">
        <v>28</v>
      </c>
    </row>
    <row r="157" spans="1:5" ht="12.75">
      <c r="A157" s="35" t="s">
        <v>56</v>
      </c>
      <c r="E157" s="39" t="s">
        <v>2201</v>
      </c>
    </row>
    <row r="158" spans="1:5" ht="12.75">
      <c r="A158" s="35" t="s">
        <v>57</v>
      </c>
      <c r="E158" s="40" t="s">
        <v>535</v>
      </c>
    </row>
    <row r="159" spans="1:5" ht="12.75">
      <c r="A159" t="s">
        <v>58</v>
      </c>
      <c r="E159" s="39" t="s">
        <v>5</v>
      </c>
    </row>
    <row r="160" spans="1:16" ht="12.75">
      <c r="A160" t="s">
        <v>50</v>
      </c>
      <c s="34" t="s">
        <v>262</v>
      </c>
      <c s="34" t="s">
        <v>2200</v>
      </c>
      <c s="35" t="s">
        <v>209</v>
      </c>
      <c s="6" t="s">
        <v>2202</v>
      </c>
      <c s="36" t="s">
        <v>2180</v>
      </c>
      <c s="37">
        <v>12</v>
      </c>
      <c s="36">
        <v>0</v>
      </c>
      <c s="36">
        <f>ROUND(G160*H160,6)</f>
      </c>
      <c r="L160" s="38">
        <v>0</v>
      </c>
      <c s="32">
        <f>ROUND(ROUND(L160,2)*ROUND(G160,3),2)</f>
      </c>
      <c s="36" t="s">
        <v>204</v>
      </c>
      <c>
        <f>(M160*21)/100</f>
      </c>
      <c t="s">
        <v>28</v>
      </c>
    </row>
    <row r="161" spans="1:5" ht="12.75">
      <c r="A161" s="35" t="s">
        <v>56</v>
      </c>
      <c r="E161" s="39" t="s">
        <v>2202</v>
      </c>
    </row>
    <row r="162" spans="1:5" ht="12.75">
      <c r="A162" s="35" t="s">
        <v>57</v>
      </c>
      <c r="E162" s="40" t="s">
        <v>5</v>
      </c>
    </row>
    <row r="163" spans="1:5" ht="12.75">
      <c r="A163" t="s">
        <v>58</v>
      </c>
      <c r="E163" s="39" t="s">
        <v>5</v>
      </c>
    </row>
    <row r="164" spans="1:16" ht="12.75">
      <c r="A164" t="s">
        <v>50</v>
      </c>
      <c s="34" t="s">
        <v>265</v>
      </c>
      <c s="34" t="s">
        <v>2200</v>
      </c>
      <c s="35" t="s">
        <v>28</v>
      </c>
      <c s="6" t="s">
        <v>2203</v>
      </c>
      <c s="36" t="s">
        <v>2180</v>
      </c>
      <c s="37">
        <v>55</v>
      </c>
      <c s="36">
        <v>0</v>
      </c>
      <c s="36">
        <f>ROUND(G164*H164,6)</f>
      </c>
      <c r="L164" s="38">
        <v>0</v>
      </c>
      <c s="32">
        <f>ROUND(ROUND(L164,2)*ROUND(G164,3),2)</f>
      </c>
      <c s="36" t="s">
        <v>204</v>
      </c>
      <c>
        <f>(M164*21)/100</f>
      </c>
      <c t="s">
        <v>28</v>
      </c>
    </row>
    <row r="165" spans="1:5" ht="12.75">
      <c r="A165" s="35" t="s">
        <v>56</v>
      </c>
      <c r="E165" s="39" t="s">
        <v>2203</v>
      </c>
    </row>
    <row r="166" spans="1:5" ht="12.75">
      <c r="A166" s="35" t="s">
        <v>57</v>
      </c>
      <c r="E166" s="40" t="s">
        <v>5</v>
      </c>
    </row>
    <row r="167" spans="1:5" ht="12.75">
      <c r="A167" t="s">
        <v>58</v>
      </c>
      <c r="E167" s="39" t="s">
        <v>5</v>
      </c>
    </row>
    <row r="168" spans="1:16" ht="12.75">
      <c r="A168" t="s">
        <v>50</v>
      </c>
      <c s="34" t="s">
        <v>268</v>
      </c>
      <c s="34" t="s">
        <v>2204</v>
      </c>
      <c s="35" t="s">
        <v>5</v>
      </c>
      <c s="6" t="s">
        <v>2205</v>
      </c>
      <c s="36" t="s">
        <v>72</v>
      </c>
      <c s="37">
        <v>1</v>
      </c>
      <c s="36">
        <v>0</v>
      </c>
      <c s="36">
        <f>ROUND(G168*H168,6)</f>
      </c>
      <c r="L168" s="38">
        <v>0</v>
      </c>
      <c s="32">
        <f>ROUND(ROUND(L168,2)*ROUND(G168,3),2)</f>
      </c>
      <c s="36" t="s">
        <v>204</v>
      </c>
      <c>
        <f>(M168*21)/100</f>
      </c>
      <c t="s">
        <v>28</v>
      </c>
    </row>
    <row r="169" spans="1:5" ht="12.75">
      <c r="A169" s="35" t="s">
        <v>56</v>
      </c>
      <c r="E169" s="39" t="s">
        <v>2205</v>
      </c>
    </row>
    <row r="170" spans="1:5" ht="12.75">
      <c r="A170" s="35" t="s">
        <v>57</v>
      </c>
      <c r="E170" s="40" t="s">
        <v>5</v>
      </c>
    </row>
    <row r="171" spans="1:5" ht="12.75">
      <c r="A171" t="s">
        <v>58</v>
      </c>
      <c r="E171" s="39" t="s">
        <v>5</v>
      </c>
    </row>
    <row r="172" spans="1:16" ht="12.75">
      <c r="A172" t="s">
        <v>50</v>
      </c>
      <c s="34" t="s">
        <v>271</v>
      </c>
      <c s="34" t="s">
        <v>2204</v>
      </c>
      <c s="35" t="s">
        <v>209</v>
      </c>
      <c s="6" t="s">
        <v>2206</v>
      </c>
      <c s="36" t="s">
        <v>72</v>
      </c>
      <c s="37">
        <v>7</v>
      </c>
      <c s="36">
        <v>0</v>
      </c>
      <c s="36">
        <f>ROUND(G172*H172,6)</f>
      </c>
      <c r="L172" s="38">
        <v>0</v>
      </c>
      <c s="32">
        <f>ROUND(ROUND(L172,2)*ROUND(G172,3),2)</f>
      </c>
      <c s="36" t="s">
        <v>204</v>
      </c>
      <c>
        <f>(M172*21)/100</f>
      </c>
      <c t="s">
        <v>28</v>
      </c>
    </row>
    <row r="173" spans="1:5" ht="12.75">
      <c r="A173" s="35" t="s">
        <v>56</v>
      </c>
      <c r="E173" s="39" t="s">
        <v>2206</v>
      </c>
    </row>
    <row r="174" spans="1:5" ht="12.75">
      <c r="A174" s="35" t="s">
        <v>57</v>
      </c>
      <c r="E174" s="40" t="s">
        <v>5</v>
      </c>
    </row>
    <row r="175" spans="1:5" ht="12.75">
      <c r="A175" t="s">
        <v>58</v>
      </c>
      <c r="E175" s="39" t="s">
        <v>5</v>
      </c>
    </row>
    <row r="176" spans="1:16" ht="12.75">
      <c r="A176" t="s">
        <v>50</v>
      </c>
      <c s="34" t="s">
        <v>274</v>
      </c>
      <c s="34" t="s">
        <v>2207</v>
      </c>
      <c s="35" t="s">
        <v>5</v>
      </c>
      <c s="6" t="s">
        <v>2208</v>
      </c>
      <c s="36" t="s">
        <v>72</v>
      </c>
      <c s="37">
        <v>2</v>
      </c>
      <c s="36">
        <v>0</v>
      </c>
      <c s="36">
        <f>ROUND(G176*H176,6)</f>
      </c>
      <c r="L176" s="38">
        <v>0</v>
      </c>
      <c s="32">
        <f>ROUND(ROUND(L176,2)*ROUND(G176,3),2)</f>
      </c>
      <c s="36" t="s">
        <v>204</v>
      </c>
      <c>
        <f>(M176*21)/100</f>
      </c>
      <c t="s">
        <v>28</v>
      </c>
    </row>
    <row r="177" spans="1:5" ht="12.75">
      <c r="A177" s="35" t="s">
        <v>56</v>
      </c>
      <c r="E177" s="39" t="s">
        <v>2208</v>
      </c>
    </row>
    <row r="178" spans="1:5" ht="12.75">
      <c r="A178" s="35" t="s">
        <v>57</v>
      </c>
      <c r="E178" s="40" t="s">
        <v>5</v>
      </c>
    </row>
    <row r="179" spans="1:5" ht="12.75">
      <c r="A179" t="s">
        <v>58</v>
      </c>
      <c r="E179" s="39" t="s">
        <v>5</v>
      </c>
    </row>
    <row r="180" spans="1:16" ht="12.75">
      <c r="A180" t="s">
        <v>50</v>
      </c>
      <c s="34" t="s">
        <v>277</v>
      </c>
      <c s="34" t="s">
        <v>2207</v>
      </c>
      <c s="35" t="s">
        <v>209</v>
      </c>
      <c s="6" t="s">
        <v>2209</v>
      </c>
      <c s="36" t="s">
        <v>72</v>
      </c>
      <c s="37">
        <v>7</v>
      </c>
      <c s="36">
        <v>0</v>
      </c>
      <c s="36">
        <f>ROUND(G180*H180,6)</f>
      </c>
      <c r="L180" s="38">
        <v>0</v>
      </c>
      <c s="32">
        <f>ROUND(ROUND(L180,2)*ROUND(G180,3),2)</f>
      </c>
      <c s="36" t="s">
        <v>204</v>
      </c>
      <c>
        <f>(M180*21)/100</f>
      </c>
      <c t="s">
        <v>28</v>
      </c>
    </row>
    <row r="181" spans="1:5" ht="12.75">
      <c r="A181" s="35" t="s">
        <v>56</v>
      </c>
      <c r="E181" s="39" t="s">
        <v>2209</v>
      </c>
    </row>
    <row r="182" spans="1:5" ht="12.75">
      <c r="A182" s="35" t="s">
        <v>57</v>
      </c>
      <c r="E182" s="40" t="s">
        <v>5</v>
      </c>
    </row>
    <row r="183" spans="1:5" ht="12.75">
      <c r="A183" t="s">
        <v>58</v>
      </c>
      <c r="E183" s="39" t="s">
        <v>5</v>
      </c>
    </row>
    <row r="184" spans="1:16" ht="12.75">
      <c r="A184" t="s">
        <v>50</v>
      </c>
      <c s="34" t="s">
        <v>280</v>
      </c>
      <c s="34" t="s">
        <v>2210</v>
      </c>
      <c s="35" t="s">
        <v>5</v>
      </c>
      <c s="6" t="s">
        <v>2211</v>
      </c>
      <c s="36" t="s">
        <v>72</v>
      </c>
      <c s="37">
        <v>1</v>
      </c>
      <c s="36">
        <v>0</v>
      </c>
      <c s="36">
        <f>ROUND(G184*H184,6)</f>
      </c>
      <c r="L184" s="38">
        <v>0</v>
      </c>
      <c s="32">
        <f>ROUND(ROUND(L184,2)*ROUND(G184,3),2)</f>
      </c>
      <c s="36" t="s">
        <v>1810</v>
      </c>
      <c>
        <f>(M184*21)/100</f>
      </c>
      <c t="s">
        <v>28</v>
      </c>
    </row>
    <row r="185" spans="1:5" ht="12.75">
      <c r="A185" s="35" t="s">
        <v>56</v>
      </c>
      <c r="E185" s="39" t="s">
        <v>2211</v>
      </c>
    </row>
    <row r="186" spans="1:5" ht="12.75">
      <c r="A186" s="35" t="s">
        <v>57</v>
      </c>
      <c r="E186" s="40" t="s">
        <v>5</v>
      </c>
    </row>
    <row r="187" spans="1:5" ht="12.75">
      <c r="A187" t="s">
        <v>58</v>
      </c>
      <c r="E187" s="39" t="s">
        <v>5</v>
      </c>
    </row>
    <row r="188" spans="1:16" ht="12.75">
      <c r="A188" t="s">
        <v>50</v>
      </c>
      <c s="34" t="s">
        <v>283</v>
      </c>
      <c s="34" t="s">
        <v>2212</v>
      </c>
      <c s="35" t="s">
        <v>5</v>
      </c>
      <c s="6" t="s">
        <v>2213</v>
      </c>
      <c s="36" t="s">
        <v>72</v>
      </c>
      <c s="37">
        <v>1</v>
      </c>
      <c s="36">
        <v>0</v>
      </c>
      <c s="36">
        <f>ROUND(G188*H188,6)</f>
      </c>
      <c r="L188" s="38">
        <v>0</v>
      </c>
      <c s="32">
        <f>ROUND(ROUND(L188,2)*ROUND(G188,3),2)</f>
      </c>
      <c s="36" t="s">
        <v>1810</v>
      </c>
      <c>
        <f>(M188*21)/100</f>
      </c>
      <c t="s">
        <v>28</v>
      </c>
    </row>
    <row r="189" spans="1:5" ht="12.75">
      <c r="A189" s="35" t="s">
        <v>56</v>
      </c>
      <c r="E189" s="39" t="s">
        <v>2213</v>
      </c>
    </row>
    <row r="190" spans="1:5" ht="12.75">
      <c r="A190" s="35" t="s">
        <v>57</v>
      </c>
      <c r="E190" s="40" t="s">
        <v>5</v>
      </c>
    </row>
    <row r="191" spans="1:5" ht="12.75">
      <c r="A191" t="s">
        <v>58</v>
      </c>
      <c r="E191" s="39" t="s">
        <v>5</v>
      </c>
    </row>
    <row r="192" spans="1:16" ht="12.75">
      <c r="A192" t="s">
        <v>50</v>
      </c>
      <c s="34" t="s">
        <v>286</v>
      </c>
      <c s="34" t="s">
        <v>2081</v>
      </c>
      <c s="35" t="s">
        <v>5</v>
      </c>
      <c s="6" t="s">
        <v>2082</v>
      </c>
      <c s="36" t="s">
        <v>1807</v>
      </c>
      <c s="37">
        <v>3</v>
      </c>
      <c s="36">
        <v>0</v>
      </c>
      <c s="36">
        <f>ROUND(G192*H192,6)</f>
      </c>
      <c r="L192" s="38">
        <v>0</v>
      </c>
      <c s="32">
        <f>ROUND(ROUND(L192,2)*ROUND(G192,3),2)</f>
      </c>
      <c s="36" t="s">
        <v>1810</v>
      </c>
      <c>
        <f>(M192*21)/100</f>
      </c>
      <c t="s">
        <v>28</v>
      </c>
    </row>
    <row r="193" spans="1:5" ht="12.75">
      <c r="A193" s="35" t="s">
        <v>56</v>
      </c>
      <c r="E193" s="39" t="s">
        <v>2082</v>
      </c>
    </row>
    <row r="194" spans="1:5" ht="12.75">
      <c r="A194" s="35" t="s">
        <v>57</v>
      </c>
      <c r="E194" s="40" t="s">
        <v>5</v>
      </c>
    </row>
    <row r="195" spans="1:5" ht="12.75">
      <c r="A195" t="s">
        <v>58</v>
      </c>
      <c r="E195" s="39" t="s">
        <v>5</v>
      </c>
    </row>
    <row r="196" spans="1:16" ht="12.75">
      <c r="A196" t="s">
        <v>50</v>
      </c>
      <c s="34" t="s">
        <v>289</v>
      </c>
      <c s="34" t="s">
        <v>2214</v>
      </c>
      <c s="35" t="s">
        <v>5</v>
      </c>
      <c s="6" t="s">
        <v>2215</v>
      </c>
      <c s="36" t="s">
        <v>72</v>
      </c>
      <c s="37">
        <v>1</v>
      </c>
      <c s="36">
        <v>0</v>
      </c>
      <c s="36">
        <f>ROUND(G196*H196,6)</f>
      </c>
      <c r="L196" s="38">
        <v>0</v>
      </c>
      <c s="32">
        <f>ROUND(ROUND(L196,2)*ROUND(G196,3),2)</f>
      </c>
      <c s="36" t="s">
        <v>1810</v>
      </c>
      <c>
        <f>(M196*21)/100</f>
      </c>
      <c t="s">
        <v>28</v>
      </c>
    </row>
    <row r="197" spans="1:5" ht="12.75">
      <c r="A197" s="35" t="s">
        <v>56</v>
      </c>
      <c r="E197" s="39" t="s">
        <v>2215</v>
      </c>
    </row>
    <row r="198" spans="1:5" ht="12.75">
      <c r="A198" s="35" t="s">
        <v>57</v>
      </c>
      <c r="E198" s="40" t="s">
        <v>5</v>
      </c>
    </row>
    <row r="199" spans="1:5" ht="12.75">
      <c r="A199" t="s">
        <v>58</v>
      </c>
      <c r="E199" s="39" t="s">
        <v>5</v>
      </c>
    </row>
    <row r="200" spans="1:16" ht="12.75">
      <c r="A200" t="s">
        <v>50</v>
      </c>
      <c s="34" t="s">
        <v>292</v>
      </c>
      <c s="34" t="s">
        <v>2214</v>
      </c>
      <c s="35" t="s">
        <v>209</v>
      </c>
      <c s="6" t="s">
        <v>2216</v>
      </c>
      <c s="36" t="s">
        <v>72</v>
      </c>
      <c s="37">
        <v>2</v>
      </c>
      <c s="36">
        <v>0</v>
      </c>
      <c s="36">
        <f>ROUND(G200*H200,6)</f>
      </c>
      <c r="L200" s="38">
        <v>0</v>
      </c>
      <c s="32">
        <f>ROUND(ROUND(L200,2)*ROUND(G200,3),2)</f>
      </c>
      <c s="36" t="s">
        <v>1810</v>
      </c>
      <c>
        <f>(M200*21)/100</f>
      </c>
      <c t="s">
        <v>28</v>
      </c>
    </row>
    <row r="201" spans="1:5" ht="12.75">
      <c r="A201" s="35" t="s">
        <v>56</v>
      </c>
      <c r="E201" s="39" t="s">
        <v>2216</v>
      </c>
    </row>
    <row r="202" spans="1:5" ht="12.75">
      <c r="A202" s="35" t="s">
        <v>57</v>
      </c>
      <c r="E202" s="40" t="s">
        <v>5</v>
      </c>
    </row>
    <row r="203" spans="1:5" ht="12.75">
      <c r="A203" t="s">
        <v>58</v>
      </c>
      <c r="E203" s="39" t="s">
        <v>5</v>
      </c>
    </row>
    <row r="204" spans="1:16" ht="12.75">
      <c r="A204" t="s">
        <v>50</v>
      </c>
      <c s="34" t="s">
        <v>295</v>
      </c>
      <c s="34" t="s">
        <v>2217</v>
      </c>
      <c s="35" t="s">
        <v>5</v>
      </c>
      <c s="6" t="s">
        <v>2218</v>
      </c>
      <c s="36" t="s">
        <v>1807</v>
      </c>
      <c s="37">
        <v>20</v>
      </c>
      <c s="36">
        <v>0</v>
      </c>
      <c s="36">
        <f>ROUND(G204*H204,6)</f>
      </c>
      <c r="L204" s="38">
        <v>0</v>
      </c>
      <c s="32">
        <f>ROUND(ROUND(L204,2)*ROUND(G204,3),2)</f>
      </c>
      <c s="36" t="s">
        <v>1810</v>
      </c>
      <c>
        <f>(M204*21)/100</f>
      </c>
      <c t="s">
        <v>28</v>
      </c>
    </row>
    <row r="205" spans="1:5" ht="12.75">
      <c r="A205" s="35" t="s">
        <v>56</v>
      </c>
      <c r="E205" s="39" t="s">
        <v>2218</v>
      </c>
    </row>
    <row r="206" spans="1:5" ht="12.75">
      <c r="A206" s="35" t="s">
        <v>57</v>
      </c>
      <c r="E206" s="40" t="s">
        <v>5</v>
      </c>
    </row>
    <row r="207" spans="1:5" ht="12.75">
      <c r="A207" t="s">
        <v>58</v>
      </c>
      <c r="E207" s="39" t="s">
        <v>5</v>
      </c>
    </row>
    <row r="208" spans="1:16" ht="12.75">
      <c r="A208" t="s">
        <v>50</v>
      </c>
      <c s="34" t="s">
        <v>298</v>
      </c>
      <c s="34" t="s">
        <v>2219</v>
      </c>
      <c s="35" t="s">
        <v>5</v>
      </c>
      <c s="6" t="s">
        <v>2220</v>
      </c>
      <c s="36" t="s">
        <v>72</v>
      </c>
      <c s="37">
        <v>1</v>
      </c>
      <c s="36">
        <v>0</v>
      </c>
      <c s="36">
        <f>ROUND(G208*H208,6)</f>
      </c>
      <c r="L208" s="38">
        <v>0</v>
      </c>
      <c s="32">
        <f>ROUND(ROUND(L208,2)*ROUND(G208,3),2)</f>
      </c>
      <c s="36" t="s">
        <v>1810</v>
      </c>
      <c>
        <f>(M208*21)/100</f>
      </c>
      <c t="s">
        <v>28</v>
      </c>
    </row>
    <row r="209" spans="1:5" ht="12.75">
      <c r="A209" s="35" t="s">
        <v>56</v>
      </c>
      <c r="E209" s="39" t="s">
        <v>2220</v>
      </c>
    </row>
    <row r="210" spans="1:5" ht="12.75">
      <c r="A210" s="35" t="s">
        <v>57</v>
      </c>
      <c r="E210" s="40" t="s">
        <v>5</v>
      </c>
    </row>
    <row r="211" spans="1:5" ht="12.75">
      <c r="A211" t="s">
        <v>58</v>
      </c>
      <c r="E211" s="39" t="s">
        <v>5</v>
      </c>
    </row>
    <row r="212" spans="1:16" ht="12.75">
      <c r="A212" t="s">
        <v>50</v>
      </c>
      <c s="34" t="s">
        <v>301</v>
      </c>
      <c s="34" t="s">
        <v>2221</v>
      </c>
      <c s="35" t="s">
        <v>5</v>
      </c>
      <c s="6" t="s">
        <v>2222</v>
      </c>
      <c s="36" t="s">
        <v>72</v>
      </c>
      <c s="37">
        <v>1</v>
      </c>
      <c s="36">
        <v>0</v>
      </c>
      <c s="36">
        <f>ROUND(G212*H212,6)</f>
      </c>
      <c r="L212" s="38">
        <v>0</v>
      </c>
      <c s="32">
        <f>ROUND(ROUND(L212,2)*ROUND(G212,3),2)</f>
      </c>
      <c s="36" t="s">
        <v>1810</v>
      </c>
      <c>
        <f>(M212*21)/100</f>
      </c>
      <c t="s">
        <v>28</v>
      </c>
    </row>
    <row r="213" spans="1:5" ht="12.75">
      <c r="A213" s="35" t="s">
        <v>56</v>
      </c>
      <c r="E213" s="39" t="s">
        <v>2222</v>
      </c>
    </row>
    <row r="214" spans="1:5" ht="12.75">
      <c r="A214" s="35" t="s">
        <v>57</v>
      </c>
      <c r="E214" s="40" t="s">
        <v>5</v>
      </c>
    </row>
    <row r="215" spans="1:5" ht="12.75">
      <c r="A215" t="s">
        <v>58</v>
      </c>
      <c r="E215" s="39" t="s">
        <v>5</v>
      </c>
    </row>
    <row r="216" spans="1:16" ht="12.75">
      <c r="A216" t="s">
        <v>50</v>
      </c>
      <c s="34" t="s">
        <v>304</v>
      </c>
      <c s="34" t="s">
        <v>2221</v>
      </c>
      <c s="35" t="s">
        <v>209</v>
      </c>
      <c s="6" t="s">
        <v>2223</v>
      </c>
      <c s="36" t="s">
        <v>72</v>
      </c>
      <c s="37">
        <v>2</v>
      </c>
      <c s="36">
        <v>0</v>
      </c>
      <c s="36">
        <f>ROUND(G216*H216,6)</f>
      </c>
      <c r="L216" s="38">
        <v>0</v>
      </c>
      <c s="32">
        <f>ROUND(ROUND(L216,2)*ROUND(G216,3),2)</f>
      </c>
      <c s="36" t="s">
        <v>1810</v>
      </c>
      <c>
        <f>(M216*21)/100</f>
      </c>
      <c t="s">
        <v>28</v>
      </c>
    </row>
    <row r="217" spans="1:5" ht="12.75">
      <c r="A217" s="35" t="s">
        <v>56</v>
      </c>
      <c r="E217" s="39" t="s">
        <v>2223</v>
      </c>
    </row>
    <row r="218" spans="1:5" ht="12.75">
      <c r="A218" s="35" t="s">
        <v>57</v>
      </c>
      <c r="E218" s="40" t="s">
        <v>5</v>
      </c>
    </row>
    <row r="219" spans="1:5" ht="12.75">
      <c r="A219" t="s">
        <v>58</v>
      </c>
      <c r="E219" s="39" t="s">
        <v>5</v>
      </c>
    </row>
    <row r="220" spans="1:16" ht="12.75">
      <c r="A220" t="s">
        <v>50</v>
      </c>
      <c s="34" t="s">
        <v>307</v>
      </c>
      <c s="34" t="s">
        <v>2221</v>
      </c>
      <c s="35" t="s">
        <v>28</v>
      </c>
      <c s="6" t="s">
        <v>2224</v>
      </c>
      <c s="36" t="s">
        <v>72</v>
      </c>
      <c s="37">
        <v>1</v>
      </c>
      <c s="36">
        <v>0</v>
      </c>
      <c s="36">
        <f>ROUND(G220*H220,6)</f>
      </c>
      <c r="L220" s="38">
        <v>0</v>
      </c>
      <c s="32">
        <f>ROUND(ROUND(L220,2)*ROUND(G220,3),2)</f>
      </c>
      <c s="36" t="s">
        <v>1810</v>
      </c>
      <c>
        <f>(M220*21)/100</f>
      </c>
      <c t="s">
        <v>28</v>
      </c>
    </row>
    <row r="221" spans="1:5" ht="12.75">
      <c r="A221" s="35" t="s">
        <v>56</v>
      </c>
      <c r="E221" s="39" t="s">
        <v>2224</v>
      </c>
    </row>
    <row r="222" spans="1:5" ht="12.75">
      <c r="A222" s="35" t="s">
        <v>57</v>
      </c>
      <c r="E222" s="40" t="s">
        <v>5</v>
      </c>
    </row>
    <row r="223" spans="1:5" ht="12.75">
      <c r="A223" t="s">
        <v>58</v>
      </c>
      <c r="E223" s="39" t="s">
        <v>5</v>
      </c>
    </row>
    <row r="224" spans="1:16" ht="12.75">
      <c r="A224" t="s">
        <v>50</v>
      </c>
      <c s="34" t="s">
        <v>200</v>
      </c>
      <c s="34" t="s">
        <v>2192</v>
      </c>
      <c s="35" t="s">
        <v>209</v>
      </c>
      <c s="6" t="s">
        <v>2225</v>
      </c>
      <c s="36" t="s">
        <v>72</v>
      </c>
      <c s="37">
        <v>1</v>
      </c>
      <c s="36">
        <v>0</v>
      </c>
      <c s="36">
        <f>ROUND(G224*H224,6)</f>
      </c>
      <c r="L224" s="38">
        <v>0</v>
      </c>
      <c s="32">
        <f>ROUND(ROUND(L224,2)*ROUND(G224,3),2)</f>
      </c>
      <c s="36" t="s">
        <v>204</v>
      </c>
      <c>
        <f>(M224*21)/100</f>
      </c>
      <c t="s">
        <v>28</v>
      </c>
    </row>
    <row r="225" spans="1:5" ht="12.75">
      <c r="A225" s="35" t="s">
        <v>56</v>
      </c>
      <c r="E225" s="39" t="s">
        <v>2225</v>
      </c>
    </row>
    <row r="226" spans="1:5" ht="12.75">
      <c r="A226" s="35" t="s">
        <v>57</v>
      </c>
      <c r="E226" s="40" t="s">
        <v>5</v>
      </c>
    </row>
    <row r="227" spans="1:5" ht="12.75">
      <c r="A227" t="s">
        <v>58</v>
      </c>
      <c r="E227" s="39" t="s">
        <v>5</v>
      </c>
    </row>
    <row r="228" spans="1:16" ht="12.75">
      <c r="A228" t="s">
        <v>50</v>
      </c>
      <c s="34" t="s">
        <v>51</v>
      </c>
      <c s="34" t="s">
        <v>2226</v>
      </c>
      <c s="35" t="s">
        <v>5</v>
      </c>
      <c s="6" t="s">
        <v>2227</v>
      </c>
      <c s="36" t="s">
        <v>72</v>
      </c>
      <c s="37">
        <v>1</v>
      </c>
      <c s="36">
        <v>0</v>
      </c>
      <c s="36">
        <f>ROUND(G228*H228,6)</f>
      </c>
      <c r="L228" s="38">
        <v>0</v>
      </c>
      <c s="32">
        <f>ROUND(ROUND(L228,2)*ROUND(G228,3),2)</f>
      </c>
      <c s="36" t="s">
        <v>204</v>
      </c>
      <c>
        <f>(M228*21)/100</f>
      </c>
      <c t="s">
        <v>28</v>
      </c>
    </row>
    <row r="229" spans="1:5" ht="12.75">
      <c r="A229" s="35" t="s">
        <v>56</v>
      </c>
      <c r="E229" s="39" t="s">
        <v>2227</v>
      </c>
    </row>
    <row r="230" spans="1:5" ht="12.75">
      <c r="A230" s="35" t="s">
        <v>57</v>
      </c>
      <c r="E230" s="40" t="s">
        <v>5</v>
      </c>
    </row>
    <row r="231" spans="1:5" ht="12.75">
      <c r="A231" t="s">
        <v>58</v>
      </c>
      <c r="E231" s="39" t="s">
        <v>5</v>
      </c>
    </row>
    <row r="232" spans="1:16" ht="12.75">
      <c r="A232" t="s">
        <v>50</v>
      </c>
      <c s="34" t="s">
        <v>59</v>
      </c>
      <c s="34" t="s">
        <v>2200</v>
      </c>
      <c s="35" t="s">
        <v>26</v>
      </c>
      <c s="6" t="s">
        <v>2228</v>
      </c>
      <c s="36" t="s">
        <v>72</v>
      </c>
      <c s="37">
        <v>1</v>
      </c>
      <c s="36">
        <v>0</v>
      </c>
      <c s="36">
        <f>ROUND(G232*H232,6)</f>
      </c>
      <c r="L232" s="38">
        <v>0</v>
      </c>
      <c s="32">
        <f>ROUND(ROUND(L232,2)*ROUND(G232,3),2)</f>
      </c>
      <c s="36" t="s">
        <v>204</v>
      </c>
      <c>
        <f>(M232*21)/100</f>
      </c>
      <c t="s">
        <v>28</v>
      </c>
    </row>
    <row r="233" spans="1:5" ht="12.75">
      <c r="A233" s="35" t="s">
        <v>56</v>
      </c>
      <c r="E233" s="39" t="s">
        <v>2228</v>
      </c>
    </row>
    <row r="234" spans="1:5" ht="12.75">
      <c r="A234" s="35" t="s">
        <v>57</v>
      </c>
      <c r="E234" s="40" t="s">
        <v>5</v>
      </c>
    </row>
    <row r="235" spans="1:5" ht="12.75">
      <c r="A235" t="s">
        <v>58</v>
      </c>
      <c r="E235" s="39" t="s">
        <v>5</v>
      </c>
    </row>
    <row r="236" spans="1:16" ht="25.5">
      <c r="A236" t="s">
        <v>50</v>
      </c>
      <c s="34" t="s">
        <v>62</v>
      </c>
      <c s="34" t="s">
        <v>2229</v>
      </c>
      <c s="35" t="s">
        <v>5</v>
      </c>
      <c s="6" t="s">
        <v>2230</v>
      </c>
      <c s="36" t="s">
        <v>72</v>
      </c>
      <c s="37">
        <v>1</v>
      </c>
      <c s="36">
        <v>0</v>
      </c>
      <c s="36">
        <f>ROUND(G236*H236,6)</f>
      </c>
      <c r="L236" s="38">
        <v>0</v>
      </c>
      <c s="32">
        <f>ROUND(ROUND(L236,2)*ROUND(G236,3),2)</f>
      </c>
      <c s="36" t="s">
        <v>204</v>
      </c>
      <c>
        <f>(M236*21)/100</f>
      </c>
      <c t="s">
        <v>28</v>
      </c>
    </row>
    <row r="237" spans="1:5" ht="25.5">
      <c r="A237" s="35" t="s">
        <v>56</v>
      </c>
      <c r="E237" s="39" t="s">
        <v>2230</v>
      </c>
    </row>
    <row r="238" spans="1:5" ht="12.75">
      <c r="A238" s="35" t="s">
        <v>57</v>
      </c>
      <c r="E238" s="40" t="s">
        <v>5</v>
      </c>
    </row>
    <row r="239" spans="1:5" ht="12.75">
      <c r="A239" t="s">
        <v>58</v>
      </c>
      <c r="E239" s="39" t="s">
        <v>5</v>
      </c>
    </row>
    <row r="240" spans="1:16" ht="12.75">
      <c r="A240" t="s">
        <v>50</v>
      </c>
      <c s="34" t="s">
        <v>65</v>
      </c>
      <c s="34" t="s">
        <v>2231</v>
      </c>
      <c s="35" t="s">
        <v>5</v>
      </c>
      <c s="6" t="s">
        <v>2232</v>
      </c>
      <c s="36" t="s">
        <v>72</v>
      </c>
      <c s="37">
        <v>1</v>
      </c>
      <c s="36">
        <v>0</v>
      </c>
      <c s="36">
        <f>ROUND(G240*H240,6)</f>
      </c>
      <c r="L240" s="38">
        <v>0</v>
      </c>
      <c s="32">
        <f>ROUND(ROUND(L240,2)*ROUND(G240,3),2)</f>
      </c>
      <c s="36" t="s">
        <v>204</v>
      </c>
      <c>
        <f>(M240*21)/100</f>
      </c>
      <c t="s">
        <v>28</v>
      </c>
    </row>
    <row r="241" spans="1:5" ht="12.75">
      <c r="A241" s="35" t="s">
        <v>56</v>
      </c>
      <c r="E241" s="39" t="s">
        <v>2232</v>
      </c>
    </row>
    <row r="242" spans="1:5" ht="12.75">
      <c r="A242" s="35" t="s">
        <v>57</v>
      </c>
      <c r="E242" s="40" t="s">
        <v>5</v>
      </c>
    </row>
    <row r="243" spans="1:5" ht="12.75">
      <c r="A243" t="s">
        <v>58</v>
      </c>
      <c r="E243" s="39" t="s">
        <v>5</v>
      </c>
    </row>
    <row r="244" spans="1:16" ht="12.75">
      <c r="A244" t="s">
        <v>50</v>
      </c>
      <c s="34" t="s">
        <v>69</v>
      </c>
      <c s="34" t="s">
        <v>2083</v>
      </c>
      <c s="35" t="s">
        <v>5</v>
      </c>
      <c s="6" t="s">
        <v>2084</v>
      </c>
      <c s="36" t="s">
        <v>396</v>
      </c>
      <c s="37">
        <v>1.14</v>
      </c>
      <c s="36">
        <v>0</v>
      </c>
      <c s="36">
        <f>ROUND(G244*H244,6)</f>
      </c>
      <c r="L244" s="38">
        <v>0</v>
      </c>
      <c s="32">
        <f>ROUND(ROUND(L244,2)*ROUND(G244,3),2)</f>
      </c>
      <c s="36" t="s">
        <v>1810</v>
      </c>
      <c>
        <f>(M244*21)/100</f>
      </c>
      <c t="s">
        <v>28</v>
      </c>
    </row>
    <row r="245" spans="1:5" ht="12.75">
      <c r="A245" s="35" t="s">
        <v>56</v>
      </c>
      <c r="E245" s="39" t="s">
        <v>2084</v>
      </c>
    </row>
    <row r="246" spans="1:5" ht="12.75">
      <c r="A246" s="35" t="s">
        <v>57</v>
      </c>
      <c r="E246" s="40" t="s">
        <v>5</v>
      </c>
    </row>
    <row r="247" spans="1:5" ht="12.75">
      <c r="A247" t="s">
        <v>58</v>
      </c>
      <c r="E247" s="39" t="s">
        <v>5</v>
      </c>
    </row>
    <row r="248" spans="1:13" ht="12.75">
      <c r="A248" t="s">
        <v>47</v>
      </c>
      <c r="C248" s="31" t="s">
        <v>2233</v>
      </c>
      <c r="E248" s="33" t="s">
        <v>2234</v>
      </c>
      <c r="J248" s="32">
        <f>0</f>
      </c>
      <c s="32">
        <f>0</f>
      </c>
      <c s="32">
        <f>0+L249+L253+L257+L261+L265+L269+L273+L277+L281+L285+L289+L293+L297+L301+L305+L309+L313+L317+L321</f>
      </c>
      <c s="32">
        <f>0+M249+M253+M257+M261+M265+M269+M273+M277+M281+M285+M289+M293+M297+M301+M305+M309+M313+M317+M321</f>
      </c>
    </row>
    <row r="249" spans="1:16" ht="12.75">
      <c r="A249" t="s">
        <v>50</v>
      </c>
      <c s="34" t="s">
        <v>73</v>
      </c>
      <c s="34" t="s">
        <v>2235</v>
      </c>
      <c s="35" t="s">
        <v>5</v>
      </c>
      <c s="6" t="s">
        <v>2236</v>
      </c>
      <c s="36" t="s">
        <v>54</v>
      </c>
      <c s="37">
        <v>715</v>
      </c>
      <c s="36">
        <v>0</v>
      </c>
      <c s="36">
        <f>ROUND(G249*H249,6)</f>
      </c>
      <c r="L249" s="38">
        <v>0</v>
      </c>
      <c s="32">
        <f>ROUND(ROUND(L249,2)*ROUND(G249,3),2)</f>
      </c>
      <c s="36" t="s">
        <v>1810</v>
      </c>
      <c>
        <f>(M249*21)/100</f>
      </c>
      <c t="s">
        <v>28</v>
      </c>
    </row>
    <row r="250" spans="1:5" ht="12.75">
      <c r="A250" s="35" t="s">
        <v>56</v>
      </c>
      <c r="E250" s="39" t="s">
        <v>2236</v>
      </c>
    </row>
    <row r="251" spans="1:5" ht="12.75">
      <c r="A251" s="35" t="s">
        <v>57</v>
      </c>
      <c r="E251" s="40" t="s">
        <v>5</v>
      </c>
    </row>
    <row r="252" spans="1:5" ht="12.75">
      <c r="A252" t="s">
        <v>58</v>
      </c>
      <c r="E252" s="39" t="s">
        <v>5</v>
      </c>
    </row>
    <row r="253" spans="1:16" ht="12.75">
      <c r="A253" t="s">
        <v>50</v>
      </c>
      <c s="34" t="s">
        <v>76</v>
      </c>
      <c s="34" t="s">
        <v>2237</v>
      </c>
      <c s="35" t="s">
        <v>5</v>
      </c>
      <c s="6" t="s">
        <v>2238</v>
      </c>
      <c s="36" t="s">
        <v>54</v>
      </c>
      <c s="37">
        <v>185</v>
      </c>
      <c s="36">
        <v>0</v>
      </c>
      <c s="36">
        <f>ROUND(G253*H253,6)</f>
      </c>
      <c r="L253" s="38">
        <v>0</v>
      </c>
      <c s="32">
        <f>ROUND(ROUND(L253,2)*ROUND(G253,3),2)</f>
      </c>
      <c s="36" t="s">
        <v>1810</v>
      </c>
      <c>
        <f>(M253*21)/100</f>
      </c>
      <c t="s">
        <v>28</v>
      </c>
    </row>
    <row r="254" spans="1:5" ht="12.75">
      <c r="A254" s="35" t="s">
        <v>56</v>
      </c>
      <c r="E254" s="39" t="s">
        <v>2238</v>
      </c>
    </row>
    <row r="255" spans="1:5" ht="12.75">
      <c r="A255" s="35" t="s">
        <v>57</v>
      </c>
      <c r="E255" s="40" t="s">
        <v>5</v>
      </c>
    </row>
    <row r="256" spans="1:5" ht="12.75">
      <c r="A256" t="s">
        <v>58</v>
      </c>
      <c r="E256" s="39" t="s">
        <v>5</v>
      </c>
    </row>
    <row r="257" spans="1:16" ht="12.75">
      <c r="A257" t="s">
        <v>50</v>
      </c>
      <c s="34" t="s">
        <v>79</v>
      </c>
      <c s="34" t="s">
        <v>2239</v>
      </c>
      <c s="35" t="s">
        <v>5</v>
      </c>
      <c s="6" t="s">
        <v>2240</v>
      </c>
      <c s="36" t="s">
        <v>54</v>
      </c>
      <c s="37">
        <v>65</v>
      </c>
      <c s="36">
        <v>0</v>
      </c>
      <c s="36">
        <f>ROUND(G257*H257,6)</f>
      </c>
      <c r="L257" s="38">
        <v>0</v>
      </c>
      <c s="32">
        <f>ROUND(ROUND(L257,2)*ROUND(G257,3),2)</f>
      </c>
      <c s="36" t="s">
        <v>1810</v>
      </c>
      <c>
        <f>(M257*21)/100</f>
      </c>
      <c t="s">
        <v>28</v>
      </c>
    </row>
    <row r="258" spans="1:5" ht="12.75">
      <c r="A258" s="35" t="s">
        <v>56</v>
      </c>
      <c r="E258" s="39" t="s">
        <v>2240</v>
      </c>
    </row>
    <row r="259" spans="1:5" ht="12.75">
      <c r="A259" s="35" t="s">
        <v>57</v>
      </c>
      <c r="E259" s="40" t="s">
        <v>5</v>
      </c>
    </row>
    <row r="260" spans="1:5" ht="12.75">
      <c r="A260" t="s">
        <v>58</v>
      </c>
      <c r="E260" s="39" t="s">
        <v>5</v>
      </c>
    </row>
    <row r="261" spans="1:16" ht="12.75">
      <c r="A261" t="s">
        <v>50</v>
      </c>
      <c s="34" t="s">
        <v>82</v>
      </c>
      <c s="34" t="s">
        <v>2241</v>
      </c>
      <c s="35" t="s">
        <v>5</v>
      </c>
      <c s="6" t="s">
        <v>2242</v>
      </c>
      <c s="36" t="s">
        <v>54</v>
      </c>
      <c s="37">
        <v>15</v>
      </c>
      <c s="36">
        <v>0</v>
      </c>
      <c s="36">
        <f>ROUND(G261*H261,6)</f>
      </c>
      <c r="L261" s="38">
        <v>0</v>
      </c>
      <c s="32">
        <f>ROUND(ROUND(L261,2)*ROUND(G261,3),2)</f>
      </c>
      <c s="36" t="s">
        <v>1810</v>
      </c>
      <c>
        <f>(M261*21)/100</f>
      </c>
      <c t="s">
        <v>28</v>
      </c>
    </row>
    <row r="262" spans="1:5" ht="12.75">
      <c r="A262" s="35" t="s">
        <v>56</v>
      </c>
      <c r="E262" s="39" t="s">
        <v>2242</v>
      </c>
    </row>
    <row r="263" spans="1:5" ht="12.75">
      <c r="A263" s="35" t="s">
        <v>57</v>
      </c>
      <c r="E263" s="40" t="s">
        <v>5</v>
      </c>
    </row>
    <row r="264" spans="1:5" ht="12.75">
      <c r="A264" t="s">
        <v>58</v>
      </c>
      <c r="E264" s="39" t="s">
        <v>5</v>
      </c>
    </row>
    <row r="265" spans="1:16" ht="12.75">
      <c r="A265" t="s">
        <v>50</v>
      </c>
      <c s="34" t="s">
        <v>85</v>
      </c>
      <c s="34" t="s">
        <v>2243</v>
      </c>
      <c s="35" t="s">
        <v>5</v>
      </c>
      <c s="6" t="s">
        <v>2244</v>
      </c>
      <c s="36" t="s">
        <v>54</v>
      </c>
      <c s="37">
        <v>15</v>
      </c>
      <c s="36">
        <v>0</v>
      </c>
      <c s="36">
        <f>ROUND(G265*H265,6)</f>
      </c>
      <c r="L265" s="38">
        <v>0</v>
      </c>
      <c s="32">
        <f>ROUND(ROUND(L265,2)*ROUND(G265,3),2)</f>
      </c>
      <c s="36" t="s">
        <v>1810</v>
      </c>
      <c>
        <f>(M265*21)/100</f>
      </c>
      <c t="s">
        <v>28</v>
      </c>
    </row>
    <row r="266" spans="1:5" ht="12.75">
      <c r="A266" s="35" t="s">
        <v>56</v>
      </c>
      <c r="E266" s="39" t="s">
        <v>2244</v>
      </c>
    </row>
    <row r="267" spans="1:5" ht="12.75">
      <c r="A267" s="35" t="s">
        <v>57</v>
      </c>
      <c r="E267" s="40" t="s">
        <v>5</v>
      </c>
    </row>
    <row r="268" spans="1:5" ht="12.75">
      <c r="A268" t="s">
        <v>58</v>
      </c>
      <c r="E268" s="39" t="s">
        <v>5</v>
      </c>
    </row>
    <row r="269" spans="1:16" ht="12.75">
      <c r="A269" t="s">
        <v>50</v>
      </c>
      <c s="34" t="s">
        <v>88</v>
      </c>
      <c s="34" t="s">
        <v>2245</v>
      </c>
      <c s="35" t="s">
        <v>5</v>
      </c>
      <c s="6" t="s">
        <v>2246</v>
      </c>
      <c s="36" t="s">
        <v>54</v>
      </c>
      <c s="37">
        <v>10</v>
      </c>
      <c s="36">
        <v>0</v>
      </c>
      <c s="36">
        <f>ROUND(G269*H269,6)</f>
      </c>
      <c r="L269" s="38">
        <v>0</v>
      </c>
      <c s="32">
        <f>ROUND(ROUND(L269,2)*ROUND(G269,3),2)</f>
      </c>
      <c s="36" t="s">
        <v>1810</v>
      </c>
      <c>
        <f>(M269*21)/100</f>
      </c>
      <c t="s">
        <v>28</v>
      </c>
    </row>
    <row r="270" spans="1:5" ht="12.75">
      <c r="A270" s="35" t="s">
        <v>56</v>
      </c>
      <c r="E270" s="39" t="s">
        <v>2246</v>
      </c>
    </row>
    <row r="271" spans="1:5" ht="12.75">
      <c r="A271" s="35" t="s">
        <v>57</v>
      </c>
      <c r="E271" s="40" t="s">
        <v>5</v>
      </c>
    </row>
    <row r="272" spans="1:5" ht="12.75">
      <c r="A272" t="s">
        <v>58</v>
      </c>
      <c r="E272" s="39" t="s">
        <v>5</v>
      </c>
    </row>
    <row r="273" spans="1:16" ht="12.75">
      <c r="A273" t="s">
        <v>50</v>
      </c>
      <c s="34" t="s">
        <v>91</v>
      </c>
      <c s="34" t="s">
        <v>2247</v>
      </c>
      <c s="35" t="s">
        <v>5</v>
      </c>
      <c s="6" t="s">
        <v>2248</v>
      </c>
      <c s="36" t="s">
        <v>54</v>
      </c>
      <c s="37">
        <v>550</v>
      </c>
      <c s="36">
        <v>0</v>
      </c>
      <c s="36">
        <f>ROUND(G273*H273,6)</f>
      </c>
      <c r="L273" s="38">
        <v>0</v>
      </c>
      <c s="32">
        <f>ROUND(ROUND(L273,2)*ROUND(G273,3),2)</f>
      </c>
      <c s="36" t="s">
        <v>1810</v>
      </c>
      <c>
        <f>(M273*21)/100</f>
      </c>
      <c t="s">
        <v>28</v>
      </c>
    </row>
    <row r="274" spans="1:5" ht="12.75">
      <c r="A274" s="35" t="s">
        <v>56</v>
      </c>
      <c r="E274" s="39" t="s">
        <v>2248</v>
      </c>
    </row>
    <row r="275" spans="1:5" ht="12.75">
      <c r="A275" s="35" t="s">
        <v>57</v>
      </c>
      <c r="E275" s="40" t="s">
        <v>5</v>
      </c>
    </row>
    <row r="276" spans="1:5" ht="12.75">
      <c r="A276" t="s">
        <v>58</v>
      </c>
      <c r="E276" s="39" t="s">
        <v>5</v>
      </c>
    </row>
    <row r="277" spans="1:16" ht="12.75">
      <c r="A277" t="s">
        <v>50</v>
      </c>
      <c s="34" t="s">
        <v>94</v>
      </c>
      <c s="34" t="s">
        <v>2249</v>
      </c>
      <c s="35" t="s">
        <v>5</v>
      </c>
      <c s="6" t="s">
        <v>2250</v>
      </c>
      <c s="36" t="s">
        <v>54</v>
      </c>
      <c s="37">
        <v>185</v>
      </c>
      <c s="36">
        <v>0</v>
      </c>
      <c s="36">
        <f>ROUND(G277*H277,6)</f>
      </c>
      <c r="L277" s="38">
        <v>0</v>
      </c>
      <c s="32">
        <f>ROUND(ROUND(L277,2)*ROUND(G277,3),2)</f>
      </c>
      <c s="36" t="s">
        <v>1810</v>
      </c>
      <c>
        <f>(M277*21)/100</f>
      </c>
      <c t="s">
        <v>28</v>
      </c>
    </row>
    <row r="278" spans="1:5" ht="12.75">
      <c r="A278" s="35" t="s">
        <v>56</v>
      </c>
      <c r="E278" s="39" t="s">
        <v>2250</v>
      </c>
    </row>
    <row r="279" spans="1:5" ht="12.75">
      <c r="A279" s="35" t="s">
        <v>57</v>
      </c>
      <c r="E279" s="40" t="s">
        <v>5</v>
      </c>
    </row>
    <row r="280" spans="1:5" ht="12.75">
      <c r="A280" t="s">
        <v>58</v>
      </c>
      <c r="E280" s="39" t="s">
        <v>5</v>
      </c>
    </row>
    <row r="281" spans="1:16" ht="12.75">
      <c r="A281" t="s">
        <v>50</v>
      </c>
      <c s="34" t="s">
        <v>97</v>
      </c>
      <c s="34" t="s">
        <v>2251</v>
      </c>
      <c s="35" t="s">
        <v>5</v>
      </c>
      <c s="6" t="s">
        <v>2252</v>
      </c>
      <c s="36" t="s">
        <v>54</v>
      </c>
      <c s="37">
        <v>65</v>
      </c>
      <c s="36">
        <v>0</v>
      </c>
      <c s="36">
        <f>ROUND(G281*H281,6)</f>
      </c>
      <c r="L281" s="38">
        <v>0</v>
      </c>
      <c s="32">
        <f>ROUND(ROUND(L281,2)*ROUND(G281,3),2)</f>
      </c>
      <c s="36" t="s">
        <v>1810</v>
      </c>
      <c>
        <f>(M281*21)/100</f>
      </c>
      <c t="s">
        <v>28</v>
      </c>
    </row>
    <row r="282" spans="1:5" ht="12.75">
      <c r="A282" s="35" t="s">
        <v>56</v>
      </c>
      <c r="E282" s="39" t="s">
        <v>2252</v>
      </c>
    </row>
    <row r="283" spans="1:5" ht="12.75">
      <c r="A283" s="35" t="s">
        <v>57</v>
      </c>
      <c r="E283" s="40" t="s">
        <v>5</v>
      </c>
    </row>
    <row r="284" spans="1:5" ht="12.75">
      <c r="A284" t="s">
        <v>58</v>
      </c>
      <c r="E284" s="39" t="s">
        <v>5</v>
      </c>
    </row>
    <row r="285" spans="1:16" ht="12.75">
      <c r="A285" t="s">
        <v>50</v>
      </c>
      <c s="34" t="s">
        <v>100</v>
      </c>
      <c s="34" t="s">
        <v>2253</v>
      </c>
      <c s="35" t="s">
        <v>5</v>
      </c>
      <c s="6" t="s">
        <v>2254</v>
      </c>
      <c s="36" t="s">
        <v>54</v>
      </c>
      <c s="37">
        <v>15</v>
      </c>
      <c s="36">
        <v>0</v>
      </c>
      <c s="36">
        <f>ROUND(G285*H285,6)</f>
      </c>
      <c r="L285" s="38">
        <v>0</v>
      </c>
      <c s="32">
        <f>ROUND(ROUND(L285,2)*ROUND(G285,3),2)</f>
      </c>
      <c s="36" t="s">
        <v>1810</v>
      </c>
      <c>
        <f>(M285*21)/100</f>
      </c>
      <c t="s">
        <v>28</v>
      </c>
    </row>
    <row r="286" spans="1:5" ht="12.75">
      <c r="A286" s="35" t="s">
        <v>56</v>
      </c>
      <c r="E286" s="39" t="s">
        <v>2254</v>
      </c>
    </row>
    <row r="287" spans="1:5" ht="12.75">
      <c r="A287" s="35" t="s">
        <v>57</v>
      </c>
      <c r="E287" s="40" t="s">
        <v>5</v>
      </c>
    </row>
    <row r="288" spans="1:5" ht="12.75">
      <c r="A288" t="s">
        <v>58</v>
      </c>
      <c r="E288" s="39" t="s">
        <v>5</v>
      </c>
    </row>
    <row r="289" spans="1:16" ht="12.75">
      <c r="A289" t="s">
        <v>50</v>
      </c>
      <c s="34" t="s">
        <v>103</v>
      </c>
      <c s="34" t="s">
        <v>2255</v>
      </c>
      <c s="35" t="s">
        <v>5</v>
      </c>
      <c s="6" t="s">
        <v>2256</v>
      </c>
      <c s="36" t="s">
        <v>54</v>
      </c>
      <c s="37">
        <v>15</v>
      </c>
      <c s="36">
        <v>0</v>
      </c>
      <c s="36">
        <f>ROUND(G289*H289,6)</f>
      </c>
      <c r="L289" s="38">
        <v>0</v>
      </c>
      <c s="32">
        <f>ROUND(ROUND(L289,2)*ROUND(G289,3),2)</f>
      </c>
      <c s="36" t="s">
        <v>1810</v>
      </c>
      <c>
        <f>(M289*21)/100</f>
      </c>
      <c t="s">
        <v>28</v>
      </c>
    </row>
    <row r="290" spans="1:5" ht="12.75">
      <c r="A290" s="35" t="s">
        <v>56</v>
      </c>
      <c r="E290" s="39" t="s">
        <v>2256</v>
      </c>
    </row>
    <row r="291" spans="1:5" ht="12.75">
      <c r="A291" s="35" t="s">
        <v>57</v>
      </c>
      <c r="E291" s="40" t="s">
        <v>5</v>
      </c>
    </row>
    <row r="292" spans="1:5" ht="12.75">
      <c r="A292" t="s">
        <v>58</v>
      </c>
      <c r="E292" s="39" t="s">
        <v>5</v>
      </c>
    </row>
    <row r="293" spans="1:16" ht="12.75">
      <c r="A293" t="s">
        <v>50</v>
      </c>
      <c s="34" t="s">
        <v>107</v>
      </c>
      <c s="34" t="s">
        <v>2257</v>
      </c>
      <c s="35" t="s">
        <v>5</v>
      </c>
      <c s="6" t="s">
        <v>2258</v>
      </c>
      <c s="36" t="s">
        <v>54</v>
      </c>
      <c s="37">
        <v>10</v>
      </c>
      <c s="36">
        <v>0</v>
      </c>
      <c s="36">
        <f>ROUND(G293*H293,6)</f>
      </c>
      <c r="L293" s="38">
        <v>0</v>
      </c>
      <c s="32">
        <f>ROUND(ROUND(L293,2)*ROUND(G293,3),2)</f>
      </c>
      <c s="36" t="s">
        <v>1810</v>
      </c>
      <c>
        <f>(M293*21)/100</f>
      </c>
      <c t="s">
        <v>28</v>
      </c>
    </row>
    <row r="294" spans="1:5" ht="12.75">
      <c r="A294" s="35" t="s">
        <v>56</v>
      </c>
      <c r="E294" s="39" t="s">
        <v>2258</v>
      </c>
    </row>
    <row r="295" spans="1:5" ht="12.75">
      <c r="A295" s="35" t="s">
        <v>57</v>
      </c>
      <c r="E295" s="40" t="s">
        <v>5</v>
      </c>
    </row>
    <row r="296" spans="1:5" ht="12.75">
      <c r="A296" t="s">
        <v>58</v>
      </c>
      <c r="E296" s="39" t="s">
        <v>5</v>
      </c>
    </row>
    <row r="297" spans="1:16" ht="12.75">
      <c r="A297" t="s">
        <v>50</v>
      </c>
      <c s="34" t="s">
        <v>110</v>
      </c>
      <c s="34" t="s">
        <v>2259</v>
      </c>
      <c s="35" t="s">
        <v>5</v>
      </c>
      <c s="6" t="s">
        <v>2260</v>
      </c>
      <c s="36" t="s">
        <v>72</v>
      </c>
      <c s="37">
        <v>144</v>
      </c>
      <c s="36">
        <v>0</v>
      </c>
      <c s="36">
        <f>ROUND(G297*H297,6)</f>
      </c>
      <c r="L297" s="38">
        <v>0</v>
      </c>
      <c s="32">
        <f>ROUND(ROUND(L297,2)*ROUND(G297,3),2)</f>
      </c>
      <c s="36" t="s">
        <v>1810</v>
      </c>
      <c>
        <f>(M297*21)/100</f>
      </c>
      <c t="s">
        <v>28</v>
      </c>
    </row>
    <row r="298" spans="1:5" ht="12.75">
      <c r="A298" s="35" t="s">
        <v>56</v>
      </c>
      <c r="E298" s="39" t="s">
        <v>2260</v>
      </c>
    </row>
    <row r="299" spans="1:5" ht="12.75">
      <c r="A299" s="35" t="s">
        <v>57</v>
      </c>
      <c r="E299" s="40" t="s">
        <v>5</v>
      </c>
    </row>
    <row r="300" spans="1:5" ht="12.75">
      <c r="A300" t="s">
        <v>58</v>
      </c>
      <c r="E300" s="39" t="s">
        <v>5</v>
      </c>
    </row>
    <row r="301" spans="1:16" ht="12.75">
      <c r="A301" t="s">
        <v>50</v>
      </c>
      <c s="34" t="s">
        <v>113</v>
      </c>
      <c s="34" t="s">
        <v>2261</v>
      </c>
      <c s="35" t="s">
        <v>5</v>
      </c>
      <c s="6" t="s">
        <v>2262</v>
      </c>
      <c s="36" t="s">
        <v>72</v>
      </c>
      <c s="37">
        <v>1</v>
      </c>
      <c s="36">
        <v>0</v>
      </c>
      <c s="36">
        <f>ROUND(G301*H301,6)</f>
      </c>
      <c r="L301" s="38">
        <v>0</v>
      </c>
      <c s="32">
        <f>ROUND(ROUND(L301,2)*ROUND(G301,3),2)</f>
      </c>
      <c s="36" t="s">
        <v>1810</v>
      </c>
      <c>
        <f>(M301*21)/100</f>
      </c>
      <c t="s">
        <v>28</v>
      </c>
    </row>
    <row r="302" spans="1:5" ht="12.75">
      <c r="A302" s="35" t="s">
        <v>56</v>
      </c>
      <c r="E302" s="39" t="s">
        <v>2262</v>
      </c>
    </row>
    <row r="303" spans="1:5" ht="12.75">
      <c r="A303" s="35" t="s">
        <v>57</v>
      </c>
      <c r="E303" s="40" t="s">
        <v>5</v>
      </c>
    </row>
    <row r="304" spans="1:5" ht="12.75">
      <c r="A304" t="s">
        <v>58</v>
      </c>
      <c r="E304" s="39" t="s">
        <v>5</v>
      </c>
    </row>
    <row r="305" spans="1:16" ht="12.75">
      <c r="A305" t="s">
        <v>50</v>
      </c>
      <c s="34" t="s">
        <v>116</v>
      </c>
      <c s="34" t="s">
        <v>2263</v>
      </c>
      <c s="35" t="s">
        <v>5</v>
      </c>
      <c s="6" t="s">
        <v>2264</v>
      </c>
      <c s="36" t="s">
        <v>72</v>
      </c>
      <c s="37">
        <v>10</v>
      </c>
      <c s="36">
        <v>0</v>
      </c>
      <c s="36">
        <f>ROUND(G305*H305,6)</f>
      </c>
      <c r="L305" s="38">
        <v>0</v>
      </c>
      <c s="32">
        <f>ROUND(ROUND(L305,2)*ROUND(G305,3),2)</f>
      </c>
      <c s="36" t="s">
        <v>1810</v>
      </c>
      <c>
        <f>(M305*21)/100</f>
      </c>
      <c t="s">
        <v>28</v>
      </c>
    </row>
    <row r="306" spans="1:5" ht="12.75">
      <c r="A306" s="35" t="s">
        <v>56</v>
      </c>
      <c r="E306" s="39" t="s">
        <v>2264</v>
      </c>
    </row>
    <row r="307" spans="1:5" ht="12.75">
      <c r="A307" s="35" t="s">
        <v>57</v>
      </c>
      <c r="E307" s="40" t="s">
        <v>5</v>
      </c>
    </row>
    <row r="308" spans="1:5" ht="12.75">
      <c r="A308" t="s">
        <v>58</v>
      </c>
      <c r="E308" s="39" t="s">
        <v>5</v>
      </c>
    </row>
    <row r="309" spans="1:16" ht="12.75">
      <c r="A309" t="s">
        <v>50</v>
      </c>
      <c s="34" t="s">
        <v>119</v>
      </c>
      <c s="34" t="s">
        <v>2265</v>
      </c>
      <c s="35" t="s">
        <v>5</v>
      </c>
      <c s="6" t="s">
        <v>2266</v>
      </c>
      <c s="36" t="s">
        <v>72</v>
      </c>
      <c s="37">
        <v>2</v>
      </c>
      <c s="36">
        <v>0</v>
      </c>
      <c s="36">
        <f>ROUND(G309*H309,6)</f>
      </c>
      <c r="L309" s="38">
        <v>0</v>
      </c>
      <c s="32">
        <f>ROUND(ROUND(L309,2)*ROUND(G309,3),2)</f>
      </c>
      <c s="36" t="s">
        <v>1810</v>
      </c>
      <c>
        <f>(M309*21)/100</f>
      </c>
      <c t="s">
        <v>28</v>
      </c>
    </row>
    <row r="310" spans="1:5" ht="12.75">
      <c r="A310" s="35" t="s">
        <v>56</v>
      </c>
      <c r="E310" s="39" t="s">
        <v>2266</v>
      </c>
    </row>
    <row r="311" spans="1:5" ht="12.75">
      <c r="A311" s="35" t="s">
        <v>57</v>
      </c>
      <c r="E311" s="40" t="s">
        <v>5</v>
      </c>
    </row>
    <row r="312" spans="1:5" ht="12.75">
      <c r="A312" t="s">
        <v>58</v>
      </c>
      <c r="E312" s="39" t="s">
        <v>5</v>
      </c>
    </row>
    <row r="313" spans="1:16" ht="12.75">
      <c r="A313" t="s">
        <v>50</v>
      </c>
      <c s="34" t="s">
        <v>122</v>
      </c>
      <c s="34" t="s">
        <v>2267</v>
      </c>
      <c s="35" t="s">
        <v>5</v>
      </c>
      <c s="6" t="s">
        <v>2268</v>
      </c>
      <c s="36" t="s">
        <v>72</v>
      </c>
      <c s="37">
        <v>4</v>
      </c>
      <c s="36">
        <v>0</v>
      </c>
      <c s="36">
        <f>ROUND(G313*H313,6)</f>
      </c>
      <c r="L313" s="38">
        <v>0</v>
      </c>
      <c s="32">
        <f>ROUND(ROUND(L313,2)*ROUND(G313,3),2)</f>
      </c>
      <c s="36" t="s">
        <v>1810</v>
      </c>
      <c>
        <f>(M313*21)/100</f>
      </c>
      <c t="s">
        <v>28</v>
      </c>
    </row>
    <row r="314" spans="1:5" ht="12.75">
      <c r="A314" s="35" t="s">
        <v>56</v>
      </c>
      <c r="E314" s="39" t="s">
        <v>2268</v>
      </c>
    </row>
    <row r="315" spans="1:5" ht="12.75">
      <c r="A315" s="35" t="s">
        <v>57</v>
      </c>
      <c r="E315" s="40" t="s">
        <v>5</v>
      </c>
    </row>
    <row r="316" spans="1:5" ht="12.75">
      <c r="A316" t="s">
        <v>58</v>
      </c>
      <c r="E316" s="39" t="s">
        <v>5</v>
      </c>
    </row>
    <row r="317" spans="1:16" ht="12.75">
      <c r="A317" t="s">
        <v>50</v>
      </c>
      <c s="34" t="s">
        <v>125</v>
      </c>
      <c s="34" t="s">
        <v>2269</v>
      </c>
      <c s="35" t="s">
        <v>5</v>
      </c>
      <c s="6" t="s">
        <v>2270</v>
      </c>
      <c s="36" t="s">
        <v>54</v>
      </c>
      <c s="37">
        <v>1005</v>
      </c>
      <c s="36">
        <v>0</v>
      </c>
      <c s="36">
        <f>ROUND(G317*H317,6)</f>
      </c>
      <c r="L317" s="38">
        <v>0</v>
      </c>
      <c s="32">
        <f>ROUND(ROUND(L317,2)*ROUND(G317,3),2)</f>
      </c>
      <c s="36" t="s">
        <v>1810</v>
      </c>
      <c>
        <f>(M317*21)/100</f>
      </c>
      <c t="s">
        <v>28</v>
      </c>
    </row>
    <row r="318" spans="1:5" ht="12.75">
      <c r="A318" s="35" t="s">
        <v>56</v>
      </c>
      <c r="E318" s="39" t="s">
        <v>2270</v>
      </c>
    </row>
    <row r="319" spans="1:5" ht="12.75">
      <c r="A319" s="35" t="s">
        <v>57</v>
      </c>
      <c r="E319" s="40" t="s">
        <v>5</v>
      </c>
    </row>
    <row r="320" spans="1:5" ht="12.75">
      <c r="A320" t="s">
        <v>58</v>
      </c>
      <c r="E320" s="39" t="s">
        <v>5</v>
      </c>
    </row>
    <row r="321" spans="1:16" ht="12.75">
      <c r="A321" t="s">
        <v>50</v>
      </c>
      <c s="34" t="s">
        <v>128</v>
      </c>
      <c s="34" t="s">
        <v>2271</v>
      </c>
      <c s="35" t="s">
        <v>5</v>
      </c>
      <c s="6" t="s">
        <v>2272</v>
      </c>
      <c s="36" t="s">
        <v>396</v>
      </c>
      <c s="37">
        <v>0.223</v>
      </c>
      <c s="36">
        <v>0</v>
      </c>
      <c s="36">
        <f>ROUND(G321*H321,6)</f>
      </c>
      <c r="L321" s="38">
        <v>0</v>
      </c>
      <c s="32">
        <f>ROUND(ROUND(L321,2)*ROUND(G321,3),2)</f>
      </c>
      <c s="36" t="s">
        <v>1810</v>
      </c>
      <c>
        <f>(M321*21)/100</f>
      </c>
      <c t="s">
        <v>28</v>
      </c>
    </row>
    <row r="322" spans="1:5" ht="12.75">
      <c r="A322" s="35" t="s">
        <v>56</v>
      </c>
      <c r="E322" s="39" t="s">
        <v>2272</v>
      </c>
    </row>
    <row r="323" spans="1:5" ht="12.75">
      <c r="A323" s="35" t="s">
        <v>57</v>
      </c>
      <c r="E323" s="40" t="s">
        <v>5</v>
      </c>
    </row>
    <row r="324" spans="1:5" ht="12.75">
      <c r="A324" t="s">
        <v>58</v>
      </c>
      <c r="E324" s="39" t="s">
        <v>5</v>
      </c>
    </row>
    <row r="325" spans="1:13" ht="12.75">
      <c r="A325" t="s">
        <v>47</v>
      </c>
      <c r="C325" s="31" t="s">
        <v>1839</v>
      </c>
      <c r="E325" s="33" t="s">
        <v>2273</v>
      </c>
      <c r="J325" s="32">
        <f>0</f>
      </c>
      <c s="32">
        <f>0</f>
      </c>
      <c s="32">
        <f>0+L326+L330+L334+L338+L342+L346+L350+L354+L358+L362+L366+L370+L374+L378+L382+L386+L390+L394+L398+L402+L406+L410+L414+L418+L422+L426+L430+L434+L438+L442+L446+L450+L454+L458+L462+L466</f>
      </c>
      <c s="32">
        <f>0+M326+M330+M334+M338+M342+M346+M350+M354+M358+M362+M366+M370+M374+M378+M382+M386+M390+M394+M398+M402+M406+M410+M414+M418+M422+M426+M430+M434+M438+M442+M446+M450+M454+M458+M462+M466</f>
      </c>
    </row>
    <row r="326" spans="1:16" ht="12.75">
      <c r="A326" t="s">
        <v>50</v>
      </c>
      <c s="34" t="s">
        <v>131</v>
      </c>
      <c s="34" t="s">
        <v>2274</v>
      </c>
      <c s="35" t="s">
        <v>5</v>
      </c>
      <c s="6" t="s">
        <v>2275</v>
      </c>
      <c s="36" t="s">
        <v>72</v>
      </c>
      <c s="37">
        <v>26</v>
      </c>
      <c s="36">
        <v>0</v>
      </c>
      <c s="36">
        <f>ROUND(G326*H326,6)</f>
      </c>
      <c r="L326" s="38">
        <v>0</v>
      </c>
      <c s="32">
        <f>ROUND(ROUND(L326,2)*ROUND(G326,3),2)</f>
      </c>
      <c s="36" t="s">
        <v>1810</v>
      </c>
      <c>
        <f>(M326*21)/100</f>
      </c>
      <c t="s">
        <v>28</v>
      </c>
    </row>
    <row r="327" spans="1:5" ht="12.75">
      <c r="A327" s="35" t="s">
        <v>56</v>
      </c>
      <c r="E327" s="39" t="s">
        <v>2275</v>
      </c>
    </row>
    <row r="328" spans="1:5" ht="12.75">
      <c r="A328" s="35" t="s">
        <v>57</v>
      </c>
      <c r="E328" s="40" t="s">
        <v>5</v>
      </c>
    </row>
    <row r="329" spans="1:5" ht="12.75">
      <c r="A329" t="s">
        <v>58</v>
      </c>
      <c r="E329" s="39" t="s">
        <v>5</v>
      </c>
    </row>
    <row r="330" spans="1:16" ht="12.75">
      <c r="A330" t="s">
        <v>50</v>
      </c>
      <c s="34" t="s">
        <v>134</v>
      </c>
      <c s="34" t="s">
        <v>2276</v>
      </c>
      <c s="35" t="s">
        <v>5</v>
      </c>
      <c s="6" t="s">
        <v>2277</v>
      </c>
      <c s="36" t="s">
        <v>72</v>
      </c>
      <c s="37">
        <v>4</v>
      </c>
      <c s="36">
        <v>0</v>
      </c>
      <c s="36">
        <f>ROUND(G330*H330,6)</f>
      </c>
      <c r="L330" s="38">
        <v>0</v>
      </c>
      <c s="32">
        <f>ROUND(ROUND(L330,2)*ROUND(G330,3),2)</f>
      </c>
      <c s="36" t="s">
        <v>1810</v>
      </c>
      <c>
        <f>(M330*21)/100</f>
      </c>
      <c t="s">
        <v>28</v>
      </c>
    </row>
    <row r="331" spans="1:5" ht="12.75">
      <c r="A331" s="35" t="s">
        <v>56</v>
      </c>
      <c r="E331" s="39" t="s">
        <v>2277</v>
      </c>
    </row>
    <row r="332" spans="1:5" ht="12.75">
      <c r="A332" s="35" t="s">
        <v>57</v>
      </c>
      <c r="E332" s="40" t="s">
        <v>5</v>
      </c>
    </row>
    <row r="333" spans="1:5" ht="12.75">
      <c r="A333" t="s">
        <v>58</v>
      </c>
      <c r="E333" s="39" t="s">
        <v>5</v>
      </c>
    </row>
    <row r="334" spans="1:16" ht="12.75">
      <c r="A334" t="s">
        <v>50</v>
      </c>
      <c s="34" t="s">
        <v>137</v>
      </c>
      <c s="34" t="s">
        <v>2278</v>
      </c>
      <c s="35" t="s">
        <v>5</v>
      </c>
      <c s="6" t="s">
        <v>2279</v>
      </c>
      <c s="36" t="s">
        <v>72</v>
      </c>
      <c s="37">
        <v>6</v>
      </c>
      <c s="36">
        <v>0</v>
      </c>
      <c s="36">
        <f>ROUND(G334*H334,6)</f>
      </c>
      <c r="L334" s="38">
        <v>0</v>
      </c>
      <c s="32">
        <f>ROUND(ROUND(L334,2)*ROUND(G334,3),2)</f>
      </c>
      <c s="36" t="s">
        <v>1810</v>
      </c>
      <c>
        <f>(M334*21)/100</f>
      </c>
      <c t="s">
        <v>28</v>
      </c>
    </row>
    <row r="335" spans="1:5" ht="12.75">
      <c r="A335" s="35" t="s">
        <v>56</v>
      </c>
      <c r="E335" s="39" t="s">
        <v>2279</v>
      </c>
    </row>
    <row r="336" spans="1:5" ht="12.75">
      <c r="A336" s="35" t="s">
        <v>57</v>
      </c>
      <c r="E336" s="40" t="s">
        <v>5</v>
      </c>
    </row>
    <row r="337" spans="1:5" ht="12.75">
      <c r="A337" t="s">
        <v>58</v>
      </c>
      <c r="E337" s="39" t="s">
        <v>5</v>
      </c>
    </row>
    <row r="338" spans="1:16" ht="12.75">
      <c r="A338" t="s">
        <v>50</v>
      </c>
      <c s="34" t="s">
        <v>140</v>
      </c>
      <c s="34" t="s">
        <v>2280</v>
      </c>
      <c s="35" t="s">
        <v>5</v>
      </c>
      <c s="6" t="s">
        <v>2281</v>
      </c>
      <c s="36" t="s">
        <v>72</v>
      </c>
      <c s="37">
        <v>6</v>
      </c>
      <c s="36">
        <v>0</v>
      </c>
      <c s="36">
        <f>ROUND(G338*H338,6)</f>
      </c>
      <c r="L338" s="38">
        <v>0</v>
      </c>
      <c s="32">
        <f>ROUND(ROUND(L338,2)*ROUND(G338,3),2)</f>
      </c>
      <c s="36" t="s">
        <v>1810</v>
      </c>
      <c>
        <f>(M338*21)/100</f>
      </c>
      <c t="s">
        <v>28</v>
      </c>
    </row>
    <row r="339" spans="1:5" ht="12.75">
      <c r="A339" s="35" t="s">
        <v>56</v>
      </c>
      <c r="E339" s="39" t="s">
        <v>2281</v>
      </c>
    </row>
    <row r="340" spans="1:5" ht="12.75">
      <c r="A340" s="35" t="s">
        <v>57</v>
      </c>
      <c r="E340" s="40" t="s">
        <v>5</v>
      </c>
    </row>
    <row r="341" spans="1:5" ht="12.75">
      <c r="A341" t="s">
        <v>58</v>
      </c>
      <c r="E341" s="39" t="s">
        <v>5</v>
      </c>
    </row>
    <row r="342" spans="1:16" ht="12.75">
      <c r="A342" t="s">
        <v>50</v>
      </c>
      <c s="34" t="s">
        <v>143</v>
      </c>
      <c s="34" t="s">
        <v>2282</v>
      </c>
      <c s="35" t="s">
        <v>5</v>
      </c>
      <c s="6" t="s">
        <v>2283</v>
      </c>
      <c s="36" t="s">
        <v>72</v>
      </c>
      <c s="37">
        <v>26</v>
      </c>
      <c s="36">
        <v>0</v>
      </c>
      <c s="36">
        <f>ROUND(G342*H342,6)</f>
      </c>
      <c r="L342" s="38">
        <v>0</v>
      </c>
      <c s="32">
        <f>ROUND(ROUND(L342,2)*ROUND(G342,3),2)</f>
      </c>
      <c s="36" t="s">
        <v>1810</v>
      </c>
      <c>
        <f>(M342*21)/100</f>
      </c>
      <c t="s">
        <v>28</v>
      </c>
    </row>
    <row r="343" spans="1:5" ht="12.75">
      <c r="A343" s="35" t="s">
        <v>56</v>
      </c>
      <c r="E343" s="39" t="s">
        <v>2283</v>
      </c>
    </row>
    <row r="344" spans="1:5" ht="12.75">
      <c r="A344" s="35" t="s">
        <v>57</v>
      </c>
      <c r="E344" s="40" t="s">
        <v>5</v>
      </c>
    </row>
    <row r="345" spans="1:5" ht="12.75">
      <c r="A345" t="s">
        <v>58</v>
      </c>
      <c r="E345" s="39" t="s">
        <v>5</v>
      </c>
    </row>
    <row r="346" spans="1:16" ht="12.75">
      <c r="A346" t="s">
        <v>50</v>
      </c>
      <c s="34" t="s">
        <v>146</v>
      </c>
      <c s="34" t="s">
        <v>2284</v>
      </c>
      <c s="35" t="s">
        <v>5</v>
      </c>
      <c s="6" t="s">
        <v>2285</v>
      </c>
      <c s="36" t="s">
        <v>72</v>
      </c>
      <c s="37">
        <v>18</v>
      </c>
      <c s="36">
        <v>0</v>
      </c>
      <c s="36">
        <f>ROUND(G346*H346,6)</f>
      </c>
      <c r="L346" s="38">
        <v>0</v>
      </c>
      <c s="32">
        <f>ROUND(ROUND(L346,2)*ROUND(G346,3),2)</f>
      </c>
      <c s="36" t="s">
        <v>1810</v>
      </c>
      <c>
        <f>(M346*21)/100</f>
      </c>
      <c t="s">
        <v>28</v>
      </c>
    </row>
    <row r="347" spans="1:5" ht="12.75">
      <c r="A347" s="35" t="s">
        <v>56</v>
      </c>
      <c r="E347" s="39" t="s">
        <v>2285</v>
      </c>
    </row>
    <row r="348" spans="1:5" ht="12.75">
      <c r="A348" s="35" t="s">
        <v>57</v>
      </c>
      <c r="E348" s="40" t="s">
        <v>5</v>
      </c>
    </row>
    <row r="349" spans="1:5" ht="12.75">
      <c r="A349" t="s">
        <v>58</v>
      </c>
      <c r="E349" s="39" t="s">
        <v>5</v>
      </c>
    </row>
    <row r="350" spans="1:16" ht="12.75">
      <c r="A350" t="s">
        <v>50</v>
      </c>
      <c s="34" t="s">
        <v>149</v>
      </c>
      <c s="34" t="s">
        <v>2286</v>
      </c>
      <c s="35" t="s">
        <v>5</v>
      </c>
      <c s="6" t="s">
        <v>2287</v>
      </c>
      <c s="36" t="s">
        <v>72</v>
      </c>
      <c s="37">
        <v>2</v>
      </c>
      <c s="36">
        <v>0</v>
      </c>
      <c s="36">
        <f>ROUND(G350*H350,6)</f>
      </c>
      <c r="L350" s="38">
        <v>0</v>
      </c>
      <c s="32">
        <f>ROUND(ROUND(L350,2)*ROUND(G350,3),2)</f>
      </c>
      <c s="36" t="s">
        <v>1810</v>
      </c>
      <c>
        <f>(M350*21)/100</f>
      </c>
      <c t="s">
        <v>28</v>
      </c>
    </row>
    <row r="351" spans="1:5" ht="12.75">
      <c r="A351" s="35" t="s">
        <v>56</v>
      </c>
      <c r="E351" s="39" t="s">
        <v>2287</v>
      </c>
    </row>
    <row r="352" spans="1:5" ht="12.75">
      <c r="A352" s="35" t="s">
        <v>57</v>
      </c>
      <c r="E352" s="40" t="s">
        <v>5</v>
      </c>
    </row>
    <row r="353" spans="1:5" ht="12.75">
      <c r="A353" t="s">
        <v>58</v>
      </c>
      <c r="E353" s="39" t="s">
        <v>5</v>
      </c>
    </row>
    <row r="354" spans="1:16" ht="12.75">
      <c r="A354" t="s">
        <v>50</v>
      </c>
      <c s="34" t="s">
        <v>152</v>
      </c>
      <c s="34" t="s">
        <v>2288</v>
      </c>
      <c s="35" t="s">
        <v>5</v>
      </c>
      <c s="6" t="s">
        <v>2289</v>
      </c>
      <c s="36" t="s">
        <v>72</v>
      </c>
      <c s="37">
        <v>1</v>
      </c>
      <c s="36">
        <v>0</v>
      </c>
      <c s="36">
        <f>ROUND(G354*H354,6)</f>
      </c>
      <c r="L354" s="38">
        <v>0</v>
      </c>
      <c s="32">
        <f>ROUND(ROUND(L354,2)*ROUND(G354,3),2)</f>
      </c>
      <c s="36" t="s">
        <v>1810</v>
      </c>
      <c>
        <f>(M354*21)/100</f>
      </c>
      <c t="s">
        <v>28</v>
      </c>
    </row>
    <row r="355" spans="1:5" ht="12.75">
      <c r="A355" s="35" t="s">
        <v>56</v>
      </c>
      <c r="E355" s="39" t="s">
        <v>2289</v>
      </c>
    </row>
    <row r="356" spans="1:5" ht="12.75">
      <c r="A356" s="35" t="s">
        <v>57</v>
      </c>
      <c r="E356" s="40" t="s">
        <v>5</v>
      </c>
    </row>
    <row r="357" spans="1:5" ht="12.75">
      <c r="A357" t="s">
        <v>58</v>
      </c>
      <c r="E357" s="39" t="s">
        <v>5</v>
      </c>
    </row>
    <row r="358" spans="1:16" ht="12.75">
      <c r="A358" t="s">
        <v>50</v>
      </c>
      <c s="34" t="s">
        <v>155</v>
      </c>
      <c s="34" t="s">
        <v>2290</v>
      </c>
      <c s="35" t="s">
        <v>5</v>
      </c>
      <c s="6" t="s">
        <v>2291</v>
      </c>
      <c s="36" t="s">
        <v>72</v>
      </c>
      <c s="37">
        <v>1</v>
      </c>
      <c s="36">
        <v>0</v>
      </c>
      <c s="36">
        <f>ROUND(G358*H358,6)</f>
      </c>
      <c r="L358" s="38">
        <v>0</v>
      </c>
      <c s="32">
        <f>ROUND(ROUND(L358,2)*ROUND(G358,3),2)</f>
      </c>
      <c s="36" t="s">
        <v>1810</v>
      </c>
      <c>
        <f>(M358*21)/100</f>
      </c>
      <c t="s">
        <v>28</v>
      </c>
    </row>
    <row r="359" spans="1:5" ht="12.75">
      <c r="A359" s="35" t="s">
        <v>56</v>
      </c>
      <c r="E359" s="39" t="s">
        <v>2291</v>
      </c>
    </row>
    <row r="360" spans="1:5" ht="12.75">
      <c r="A360" s="35" t="s">
        <v>57</v>
      </c>
      <c r="E360" s="40" t="s">
        <v>5</v>
      </c>
    </row>
    <row r="361" spans="1:5" ht="12.75">
      <c r="A361" t="s">
        <v>58</v>
      </c>
      <c r="E361" s="39" t="s">
        <v>5</v>
      </c>
    </row>
    <row r="362" spans="1:16" ht="12.75">
      <c r="A362" t="s">
        <v>50</v>
      </c>
      <c s="34" t="s">
        <v>158</v>
      </c>
      <c s="34" t="s">
        <v>2292</v>
      </c>
      <c s="35" t="s">
        <v>5</v>
      </c>
      <c s="6" t="s">
        <v>2293</v>
      </c>
      <c s="36" t="s">
        <v>72</v>
      </c>
      <c s="37">
        <v>7</v>
      </c>
      <c s="36">
        <v>0</v>
      </c>
      <c s="36">
        <f>ROUND(G362*H362,6)</f>
      </c>
      <c r="L362" s="38">
        <v>0</v>
      </c>
      <c s="32">
        <f>ROUND(ROUND(L362,2)*ROUND(G362,3),2)</f>
      </c>
      <c s="36" t="s">
        <v>1810</v>
      </c>
      <c>
        <f>(M362*21)/100</f>
      </c>
      <c t="s">
        <v>28</v>
      </c>
    </row>
    <row r="363" spans="1:5" ht="12.75">
      <c r="A363" s="35" t="s">
        <v>56</v>
      </c>
      <c r="E363" s="39" t="s">
        <v>2293</v>
      </c>
    </row>
    <row r="364" spans="1:5" ht="12.75">
      <c r="A364" s="35" t="s">
        <v>57</v>
      </c>
      <c r="E364" s="40" t="s">
        <v>5</v>
      </c>
    </row>
    <row r="365" spans="1:5" ht="12.75">
      <c r="A365" t="s">
        <v>58</v>
      </c>
      <c r="E365" s="39" t="s">
        <v>5</v>
      </c>
    </row>
    <row r="366" spans="1:16" ht="12.75">
      <c r="A366" t="s">
        <v>50</v>
      </c>
      <c s="34" t="s">
        <v>161</v>
      </c>
      <c s="34" t="s">
        <v>2294</v>
      </c>
      <c s="35" t="s">
        <v>5</v>
      </c>
      <c s="6" t="s">
        <v>2295</v>
      </c>
      <c s="36" t="s">
        <v>72</v>
      </c>
      <c s="37">
        <v>1</v>
      </c>
      <c s="36">
        <v>0</v>
      </c>
      <c s="36">
        <f>ROUND(G366*H366,6)</f>
      </c>
      <c r="L366" s="38">
        <v>0</v>
      </c>
      <c s="32">
        <f>ROUND(ROUND(L366,2)*ROUND(G366,3),2)</f>
      </c>
      <c s="36" t="s">
        <v>1810</v>
      </c>
      <c>
        <f>(M366*21)/100</f>
      </c>
      <c t="s">
        <v>28</v>
      </c>
    </row>
    <row r="367" spans="1:5" ht="12.75">
      <c r="A367" s="35" t="s">
        <v>56</v>
      </c>
      <c r="E367" s="39" t="s">
        <v>2295</v>
      </c>
    </row>
    <row r="368" spans="1:5" ht="12.75">
      <c r="A368" s="35" t="s">
        <v>57</v>
      </c>
      <c r="E368" s="40" t="s">
        <v>5</v>
      </c>
    </row>
    <row r="369" spans="1:5" ht="12.75">
      <c r="A369" t="s">
        <v>58</v>
      </c>
      <c r="E369" s="39" t="s">
        <v>5</v>
      </c>
    </row>
    <row r="370" spans="1:16" ht="12.75">
      <c r="A370" t="s">
        <v>50</v>
      </c>
      <c s="34" t="s">
        <v>164</v>
      </c>
      <c s="34" t="s">
        <v>2296</v>
      </c>
      <c s="35" t="s">
        <v>5</v>
      </c>
      <c s="6" t="s">
        <v>2297</v>
      </c>
      <c s="36" t="s">
        <v>72</v>
      </c>
      <c s="37">
        <v>1</v>
      </c>
      <c s="36">
        <v>0</v>
      </c>
      <c s="36">
        <f>ROUND(G370*H370,6)</f>
      </c>
      <c r="L370" s="38">
        <v>0</v>
      </c>
      <c s="32">
        <f>ROUND(ROUND(L370,2)*ROUND(G370,3),2)</f>
      </c>
      <c s="36" t="s">
        <v>1810</v>
      </c>
      <c>
        <f>(M370*21)/100</f>
      </c>
      <c t="s">
        <v>28</v>
      </c>
    </row>
    <row r="371" spans="1:5" ht="12.75">
      <c r="A371" s="35" t="s">
        <v>56</v>
      </c>
      <c r="E371" s="39" t="s">
        <v>2297</v>
      </c>
    </row>
    <row r="372" spans="1:5" ht="12.75">
      <c r="A372" s="35" t="s">
        <v>57</v>
      </c>
      <c r="E372" s="40" t="s">
        <v>5</v>
      </c>
    </row>
    <row r="373" spans="1:5" ht="12.75">
      <c r="A373" t="s">
        <v>58</v>
      </c>
      <c r="E373" s="39" t="s">
        <v>5</v>
      </c>
    </row>
    <row r="374" spans="1:16" ht="12.75">
      <c r="A374" t="s">
        <v>50</v>
      </c>
      <c s="34" t="s">
        <v>167</v>
      </c>
      <c s="34" t="s">
        <v>2298</v>
      </c>
      <c s="35" t="s">
        <v>5</v>
      </c>
      <c s="6" t="s">
        <v>2299</v>
      </c>
      <c s="36" t="s">
        <v>72</v>
      </c>
      <c s="37">
        <v>1</v>
      </c>
      <c s="36">
        <v>0</v>
      </c>
      <c s="36">
        <f>ROUND(G374*H374,6)</f>
      </c>
      <c r="L374" s="38">
        <v>0</v>
      </c>
      <c s="32">
        <f>ROUND(ROUND(L374,2)*ROUND(G374,3),2)</f>
      </c>
      <c s="36" t="s">
        <v>1810</v>
      </c>
      <c>
        <f>(M374*21)/100</f>
      </c>
      <c t="s">
        <v>28</v>
      </c>
    </row>
    <row r="375" spans="1:5" ht="12.75">
      <c r="A375" s="35" t="s">
        <v>56</v>
      </c>
      <c r="E375" s="39" t="s">
        <v>2299</v>
      </c>
    </row>
    <row r="376" spans="1:5" ht="12.75">
      <c r="A376" s="35" t="s">
        <v>57</v>
      </c>
      <c r="E376" s="40" t="s">
        <v>5</v>
      </c>
    </row>
    <row r="377" spans="1:5" ht="12.75">
      <c r="A377" t="s">
        <v>58</v>
      </c>
      <c r="E377" s="39" t="s">
        <v>5</v>
      </c>
    </row>
    <row r="378" spans="1:16" ht="12.75">
      <c r="A378" t="s">
        <v>50</v>
      </c>
      <c s="34" t="s">
        <v>170</v>
      </c>
      <c s="34" t="s">
        <v>2300</v>
      </c>
      <c s="35" t="s">
        <v>5</v>
      </c>
      <c s="6" t="s">
        <v>2301</v>
      </c>
      <c s="36" t="s">
        <v>72</v>
      </c>
      <c s="37">
        <v>1</v>
      </c>
      <c s="36">
        <v>0</v>
      </c>
      <c s="36">
        <f>ROUND(G378*H378,6)</f>
      </c>
      <c r="L378" s="38">
        <v>0</v>
      </c>
      <c s="32">
        <f>ROUND(ROUND(L378,2)*ROUND(G378,3),2)</f>
      </c>
      <c s="36" t="s">
        <v>1810</v>
      </c>
      <c>
        <f>(M378*21)/100</f>
      </c>
      <c t="s">
        <v>28</v>
      </c>
    </row>
    <row r="379" spans="1:5" ht="12.75">
      <c r="A379" s="35" t="s">
        <v>56</v>
      </c>
      <c r="E379" s="39" t="s">
        <v>2301</v>
      </c>
    </row>
    <row r="380" spans="1:5" ht="12.75">
      <c r="A380" s="35" t="s">
        <v>57</v>
      </c>
      <c r="E380" s="40" t="s">
        <v>5</v>
      </c>
    </row>
    <row r="381" spans="1:5" ht="12.75">
      <c r="A381" t="s">
        <v>58</v>
      </c>
      <c r="E381" s="39" t="s">
        <v>5</v>
      </c>
    </row>
    <row r="382" spans="1:16" ht="12.75">
      <c r="A382" t="s">
        <v>50</v>
      </c>
      <c s="34" t="s">
        <v>173</v>
      </c>
      <c s="34" t="s">
        <v>2302</v>
      </c>
      <c s="35" t="s">
        <v>5</v>
      </c>
      <c s="6" t="s">
        <v>2303</v>
      </c>
      <c s="36" t="s">
        <v>72</v>
      </c>
      <c s="37">
        <v>2</v>
      </c>
      <c s="36">
        <v>0</v>
      </c>
      <c s="36">
        <f>ROUND(G382*H382,6)</f>
      </c>
      <c r="L382" s="38">
        <v>0</v>
      </c>
      <c s="32">
        <f>ROUND(ROUND(L382,2)*ROUND(G382,3),2)</f>
      </c>
      <c s="36" t="s">
        <v>1810</v>
      </c>
      <c>
        <f>(M382*21)/100</f>
      </c>
      <c t="s">
        <v>28</v>
      </c>
    </row>
    <row r="383" spans="1:5" ht="12.75">
      <c r="A383" s="35" t="s">
        <v>56</v>
      </c>
      <c r="E383" s="39" t="s">
        <v>2303</v>
      </c>
    </row>
    <row r="384" spans="1:5" ht="12.75">
      <c r="A384" s="35" t="s">
        <v>57</v>
      </c>
      <c r="E384" s="40" t="s">
        <v>5</v>
      </c>
    </row>
    <row r="385" spans="1:5" ht="12.75">
      <c r="A385" t="s">
        <v>58</v>
      </c>
      <c r="E385" s="39" t="s">
        <v>5</v>
      </c>
    </row>
    <row r="386" spans="1:16" ht="12.75">
      <c r="A386" t="s">
        <v>50</v>
      </c>
      <c s="34" t="s">
        <v>176</v>
      </c>
      <c s="34" t="s">
        <v>2304</v>
      </c>
      <c s="35" t="s">
        <v>5</v>
      </c>
      <c s="6" t="s">
        <v>2305</v>
      </c>
      <c s="36" t="s">
        <v>72</v>
      </c>
      <c s="37">
        <v>1</v>
      </c>
      <c s="36">
        <v>0</v>
      </c>
      <c s="36">
        <f>ROUND(G386*H386,6)</f>
      </c>
      <c r="L386" s="38">
        <v>0</v>
      </c>
      <c s="32">
        <f>ROUND(ROUND(L386,2)*ROUND(G386,3),2)</f>
      </c>
      <c s="36" t="s">
        <v>1810</v>
      </c>
      <c>
        <f>(M386*21)/100</f>
      </c>
      <c t="s">
        <v>28</v>
      </c>
    </row>
    <row r="387" spans="1:5" ht="12.75">
      <c r="A387" s="35" t="s">
        <v>56</v>
      </c>
      <c r="E387" s="39" t="s">
        <v>2305</v>
      </c>
    </row>
    <row r="388" spans="1:5" ht="12.75">
      <c r="A388" s="35" t="s">
        <v>57</v>
      </c>
      <c r="E388" s="40" t="s">
        <v>5</v>
      </c>
    </row>
    <row r="389" spans="1:5" ht="12.75">
      <c r="A389" t="s">
        <v>58</v>
      </c>
      <c r="E389" s="39" t="s">
        <v>5</v>
      </c>
    </row>
    <row r="390" spans="1:16" ht="12.75">
      <c r="A390" t="s">
        <v>50</v>
      </c>
      <c s="34" t="s">
        <v>179</v>
      </c>
      <c s="34" t="s">
        <v>2306</v>
      </c>
      <c s="35" t="s">
        <v>5</v>
      </c>
      <c s="6" t="s">
        <v>2307</v>
      </c>
      <c s="36" t="s">
        <v>72</v>
      </c>
      <c s="37">
        <v>1</v>
      </c>
      <c s="36">
        <v>0</v>
      </c>
      <c s="36">
        <f>ROUND(G390*H390,6)</f>
      </c>
      <c r="L390" s="38">
        <v>0</v>
      </c>
      <c s="32">
        <f>ROUND(ROUND(L390,2)*ROUND(G390,3),2)</f>
      </c>
      <c s="36" t="s">
        <v>1810</v>
      </c>
      <c>
        <f>(M390*21)/100</f>
      </c>
      <c t="s">
        <v>28</v>
      </c>
    </row>
    <row r="391" spans="1:5" ht="12.75">
      <c r="A391" s="35" t="s">
        <v>56</v>
      </c>
      <c r="E391" s="39" t="s">
        <v>2307</v>
      </c>
    </row>
    <row r="392" spans="1:5" ht="12.75">
      <c r="A392" s="35" t="s">
        <v>57</v>
      </c>
      <c r="E392" s="40" t="s">
        <v>5</v>
      </c>
    </row>
    <row r="393" spans="1:5" ht="12.75">
      <c r="A393" t="s">
        <v>58</v>
      </c>
      <c r="E393" s="39" t="s">
        <v>5</v>
      </c>
    </row>
    <row r="394" spans="1:16" ht="12.75">
      <c r="A394" t="s">
        <v>50</v>
      </c>
      <c s="34" t="s">
        <v>182</v>
      </c>
      <c s="34" t="s">
        <v>2308</v>
      </c>
      <c s="35" t="s">
        <v>5</v>
      </c>
      <c s="6" t="s">
        <v>2309</v>
      </c>
      <c s="36" t="s">
        <v>72</v>
      </c>
      <c s="37">
        <v>1</v>
      </c>
      <c s="36">
        <v>0</v>
      </c>
      <c s="36">
        <f>ROUND(G394*H394,6)</f>
      </c>
      <c r="L394" s="38">
        <v>0</v>
      </c>
      <c s="32">
        <f>ROUND(ROUND(L394,2)*ROUND(G394,3),2)</f>
      </c>
      <c s="36" t="s">
        <v>1810</v>
      </c>
      <c>
        <f>(M394*21)/100</f>
      </c>
      <c t="s">
        <v>28</v>
      </c>
    </row>
    <row r="395" spans="1:5" ht="12.75">
      <c r="A395" s="35" t="s">
        <v>56</v>
      </c>
      <c r="E395" s="39" t="s">
        <v>2309</v>
      </c>
    </row>
    <row r="396" spans="1:5" ht="12.75">
      <c r="A396" s="35" t="s">
        <v>57</v>
      </c>
      <c r="E396" s="40" t="s">
        <v>5</v>
      </c>
    </row>
    <row r="397" spans="1:5" ht="12.75">
      <c r="A397" t="s">
        <v>58</v>
      </c>
      <c r="E397" s="39" t="s">
        <v>5</v>
      </c>
    </row>
    <row r="398" spans="1:16" ht="12.75">
      <c r="A398" t="s">
        <v>50</v>
      </c>
      <c s="34" t="s">
        <v>185</v>
      </c>
      <c s="34" t="s">
        <v>2310</v>
      </c>
      <c s="35" t="s">
        <v>5</v>
      </c>
      <c s="6" t="s">
        <v>2311</v>
      </c>
      <c s="36" t="s">
        <v>72</v>
      </c>
      <c s="37">
        <v>1</v>
      </c>
      <c s="36">
        <v>0</v>
      </c>
      <c s="36">
        <f>ROUND(G398*H398,6)</f>
      </c>
      <c r="L398" s="38">
        <v>0</v>
      </c>
      <c s="32">
        <f>ROUND(ROUND(L398,2)*ROUND(G398,3),2)</f>
      </c>
      <c s="36" t="s">
        <v>1810</v>
      </c>
      <c>
        <f>(M398*21)/100</f>
      </c>
      <c t="s">
        <v>28</v>
      </c>
    </row>
    <row r="399" spans="1:5" ht="12.75">
      <c r="A399" s="35" t="s">
        <v>56</v>
      </c>
      <c r="E399" s="39" t="s">
        <v>2311</v>
      </c>
    </row>
    <row r="400" spans="1:5" ht="12.75">
      <c r="A400" s="35" t="s">
        <v>57</v>
      </c>
      <c r="E400" s="40" t="s">
        <v>5</v>
      </c>
    </row>
    <row r="401" spans="1:5" ht="12.75">
      <c r="A401" t="s">
        <v>58</v>
      </c>
      <c r="E401" s="39" t="s">
        <v>5</v>
      </c>
    </row>
    <row r="402" spans="1:16" ht="12.75">
      <c r="A402" t="s">
        <v>50</v>
      </c>
      <c s="34" t="s">
        <v>189</v>
      </c>
      <c s="34" t="s">
        <v>2312</v>
      </c>
      <c s="35" t="s">
        <v>5</v>
      </c>
      <c s="6" t="s">
        <v>2313</v>
      </c>
      <c s="36" t="s">
        <v>72</v>
      </c>
      <c s="37">
        <v>10</v>
      </c>
      <c s="36">
        <v>0</v>
      </c>
      <c s="36">
        <f>ROUND(G402*H402,6)</f>
      </c>
      <c r="L402" s="38">
        <v>0</v>
      </c>
      <c s="32">
        <f>ROUND(ROUND(L402,2)*ROUND(G402,3),2)</f>
      </c>
      <c s="36" t="s">
        <v>1810</v>
      </c>
      <c>
        <f>(M402*21)/100</f>
      </c>
      <c t="s">
        <v>28</v>
      </c>
    </row>
    <row r="403" spans="1:5" ht="12.75">
      <c r="A403" s="35" t="s">
        <v>56</v>
      </c>
      <c r="E403" s="39" t="s">
        <v>2313</v>
      </c>
    </row>
    <row r="404" spans="1:5" ht="12.75">
      <c r="A404" s="35" t="s">
        <v>57</v>
      </c>
      <c r="E404" s="40" t="s">
        <v>5</v>
      </c>
    </row>
    <row r="405" spans="1:5" ht="12.75">
      <c r="A405" t="s">
        <v>58</v>
      </c>
      <c r="E405" s="39" t="s">
        <v>5</v>
      </c>
    </row>
    <row r="406" spans="1:16" ht="12.75">
      <c r="A406" t="s">
        <v>50</v>
      </c>
      <c s="34" t="s">
        <v>192</v>
      </c>
      <c s="34" t="s">
        <v>2314</v>
      </c>
      <c s="35" t="s">
        <v>5</v>
      </c>
      <c s="6" t="s">
        <v>2315</v>
      </c>
      <c s="36" t="s">
        <v>72</v>
      </c>
      <c s="37">
        <v>10</v>
      </c>
      <c s="36">
        <v>0</v>
      </c>
      <c s="36">
        <f>ROUND(G406*H406,6)</f>
      </c>
      <c r="L406" s="38">
        <v>0</v>
      </c>
      <c s="32">
        <f>ROUND(ROUND(L406,2)*ROUND(G406,3),2)</f>
      </c>
      <c s="36" t="s">
        <v>1810</v>
      </c>
      <c>
        <f>(M406*21)/100</f>
      </c>
      <c t="s">
        <v>28</v>
      </c>
    </row>
    <row r="407" spans="1:5" ht="12.75">
      <c r="A407" s="35" t="s">
        <v>56</v>
      </c>
      <c r="E407" s="39" t="s">
        <v>2315</v>
      </c>
    </row>
    <row r="408" spans="1:5" ht="12.75">
      <c r="A408" s="35" t="s">
        <v>57</v>
      </c>
      <c r="E408" s="40" t="s">
        <v>5</v>
      </c>
    </row>
    <row r="409" spans="1:5" ht="12.75">
      <c r="A409" t="s">
        <v>58</v>
      </c>
      <c r="E409" s="39" t="s">
        <v>5</v>
      </c>
    </row>
    <row r="410" spans="1:16" ht="12.75">
      <c r="A410" t="s">
        <v>50</v>
      </c>
      <c s="34" t="s">
        <v>195</v>
      </c>
      <c s="34" t="s">
        <v>2316</v>
      </c>
      <c s="35" t="s">
        <v>5</v>
      </c>
      <c s="6" t="s">
        <v>2317</v>
      </c>
      <c s="36" t="s">
        <v>72</v>
      </c>
      <c s="37">
        <v>6</v>
      </c>
      <c s="36">
        <v>0</v>
      </c>
      <c s="36">
        <f>ROUND(G410*H410,6)</f>
      </c>
      <c r="L410" s="38">
        <v>0</v>
      </c>
      <c s="32">
        <f>ROUND(ROUND(L410,2)*ROUND(G410,3),2)</f>
      </c>
      <c s="36" t="s">
        <v>1810</v>
      </c>
      <c>
        <f>(M410*21)/100</f>
      </c>
      <c t="s">
        <v>28</v>
      </c>
    </row>
    <row r="411" spans="1:5" ht="12.75">
      <c r="A411" s="35" t="s">
        <v>56</v>
      </c>
      <c r="E411" s="39" t="s">
        <v>2317</v>
      </c>
    </row>
    <row r="412" spans="1:5" ht="12.75">
      <c r="A412" s="35" t="s">
        <v>57</v>
      </c>
      <c r="E412" s="40" t="s">
        <v>5</v>
      </c>
    </row>
    <row r="413" spans="1:5" ht="12.75">
      <c r="A413" t="s">
        <v>58</v>
      </c>
      <c r="E413" s="39" t="s">
        <v>5</v>
      </c>
    </row>
    <row r="414" spans="1:16" ht="12.75">
      <c r="A414" t="s">
        <v>50</v>
      </c>
      <c s="34" t="s">
        <v>747</v>
      </c>
      <c s="34" t="s">
        <v>2318</v>
      </c>
      <c s="35" t="s">
        <v>5</v>
      </c>
      <c s="6" t="s">
        <v>2319</v>
      </c>
      <c s="36" t="s">
        <v>72</v>
      </c>
      <c s="37">
        <v>39</v>
      </c>
      <c s="36">
        <v>0</v>
      </c>
      <c s="36">
        <f>ROUND(G414*H414,6)</f>
      </c>
      <c r="L414" s="38">
        <v>0</v>
      </c>
      <c s="32">
        <f>ROUND(ROUND(L414,2)*ROUND(G414,3),2)</f>
      </c>
      <c s="36" t="s">
        <v>1810</v>
      </c>
      <c>
        <f>(M414*21)/100</f>
      </c>
      <c t="s">
        <v>28</v>
      </c>
    </row>
    <row r="415" spans="1:5" ht="12.75">
      <c r="A415" s="35" t="s">
        <v>56</v>
      </c>
      <c r="E415" s="39" t="s">
        <v>2319</v>
      </c>
    </row>
    <row r="416" spans="1:5" ht="12.75">
      <c r="A416" s="35" t="s">
        <v>57</v>
      </c>
      <c r="E416" s="40" t="s">
        <v>5</v>
      </c>
    </row>
    <row r="417" spans="1:5" ht="12.75">
      <c r="A417" t="s">
        <v>58</v>
      </c>
      <c r="E417" s="39" t="s">
        <v>5</v>
      </c>
    </row>
    <row r="418" spans="1:16" ht="12.75">
      <c r="A418" t="s">
        <v>50</v>
      </c>
      <c s="34" t="s">
        <v>750</v>
      </c>
      <c s="34" t="s">
        <v>2320</v>
      </c>
      <c s="35" t="s">
        <v>5</v>
      </c>
      <c s="6" t="s">
        <v>2321</v>
      </c>
      <c s="36" t="s">
        <v>72</v>
      </c>
      <c s="37">
        <v>7</v>
      </c>
      <c s="36">
        <v>0</v>
      </c>
      <c s="36">
        <f>ROUND(G418*H418,6)</f>
      </c>
      <c r="L418" s="38">
        <v>0</v>
      </c>
      <c s="32">
        <f>ROUND(ROUND(L418,2)*ROUND(G418,3),2)</f>
      </c>
      <c s="36" t="s">
        <v>1810</v>
      </c>
      <c>
        <f>(M418*21)/100</f>
      </c>
      <c t="s">
        <v>28</v>
      </c>
    </row>
    <row r="419" spans="1:5" ht="12.75">
      <c r="A419" s="35" t="s">
        <v>56</v>
      </c>
      <c r="E419" s="39" t="s">
        <v>2321</v>
      </c>
    </row>
    <row r="420" spans="1:5" ht="12.75">
      <c r="A420" s="35" t="s">
        <v>57</v>
      </c>
      <c r="E420" s="40" t="s">
        <v>5</v>
      </c>
    </row>
    <row r="421" spans="1:5" ht="12.75">
      <c r="A421" t="s">
        <v>58</v>
      </c>
      <c r="E421" s="39" t="s">
        <v>5</v>
      </c>
    </row>
    <row r="422" spans="1:16" ht="12.75">
      <c r="A422" t="s">
        <v>50</v>
      </c>
      <c s="34" t="s">
        <v>753</v>
      </c>
      <c s="34" t="s">
        <v>2322</v>
      </c>
      <c s="35" t="s">
        <v>5</v>
      </c>
      <c s="6" t="s">
        <v>2323</v>
      </c>
      <c s="36" t="s">
        <v>72</v>
      </c>
      <c s="37">
        <v>9</v>
      </c>
      <c s="36">
        <v>0</v>
      </c>
      <c s="36">
        <f>ROUND(G422*H422,6)</f>
      </c>
      <c r="L422" s="38">
        <v>0</v>
      </c>
      <c s="32">
        <f>ROUND(ROUND(L422,2)*ROUND(G422,3),2)</f>
      </c>
      <c s="36" t="s">
        <v>1810</v>
      </c>
      <c>
        <f>(M422*21)/100</f>
      </c>
      <c t="s">
        <v>28</v>
      </c>
    </row>
    <row r="423" spans="1:5" ht="12.75">
      <c r="A423" s="35" t="s">
        <v>56</v>
      </c>
      <c r="E423" s="39" t="s">
        <v>2323</v>
      </c>
    </row>
    <row r="424" spans="1:5" ht="12.75">
      <c r="A424" s="35" t="s">
        <v>57</v>
      </c>
      <c r="E424" s="40" t="s">
        <v>5</v>
      </c>
    </row>
    <row r="425" spans="1:5" ht="12.75">
      <c r="A425" t="s">
        <v>58</v>
      </c>
      <c r="E425" s="39" t="s">
        <v>5</v>
      </c>
    </row>
    <row r="426" spans="1:16" ht="12.75">
      <c r="A426" t="s">
        <v>50</v>
      </c>
      <c s="34" t="s">
        <v>757</v>
      </c>
      <c s="34" t="s">
        <v>2324</v>
      </c>
      <c s="35" t="s">
        <v>5</v>
      </c>
      <c s="6" t="s">
        <v>2325</v>
      </c>
      <c s="36" t="s">
        <v>72</v>
      </c>
      <c s="37">
        <v>8</v>
      </c>
      <c s="36">
        <v>0</v>
      </c>
      <c s="36">
        <f>ROUND(G426*H426,6)</f>
      </c>
      <c r="L426" s="38">
        <v>0</v>
      </c>
      <c s="32">
        <f>ROUND(ROUND(L426,2)*ROUND(G426,3),2)</f>
      </c>
      <c s="36" t="s">
        <v>1810</v>
      </c>
      <c>
        <f>(M426*21)/100</f>
      </c>
      <c t="s">
        <v>28</v>
      </c>
    </row>
    <row r="427" spans="1:5" ht="12.75">
      <c r="A427" s="35" t="s">
        <v>56</v>
      </c>
      <c r="E427" s="39" t="s">
        <v>2325</v>
      </c>
    </row>
    <row r="428" spans="1:5" ht="12.75">
      <c r="A428" s="35" t="s">
        <v>57</v>
      </c>
      <c r="E428" s="40" t="s">
        <v>5</v>
      </c>
    </row>
    <row r="429" spans="1:5" ht="12.75">
      <c r="A429" t="s">
        <v>58</v>
      </c>
      <c r="E429" s="39" t="s">
        <v>5</v>
      </c>
    </row>
    <row r="430" spans="1:16" ht="12.75">
      <c r="A430" t="s">
        <v>50</v>
      </c>
      <c s="34" t="s">
        <v>758</v>
      </c>
      <c s="34" t="s">
        <v>2326</v>
      </c>
      <c s="35" t="s">
        <v>5</v>
      </c>
      <c s="6" t="s">
        <v>2327</v>
      </c>
      <c s="36" t="s">
        <v>72</v>
      </c>
      <c s="37">
        <v>64</v>
      </c>
      <c s="36">
        <v>0</v>
      </c>
      <c s="36">
        <f>ROUND(G430*H430,6)</f>
      </c>
      <c r="L430" s="38">
        <v>0</v>
      </c>
      <c s="32">
        <f>ROUND(ROUND(L430,2)*ROUND(G430,3),2)</f>
      </c>
      <c s="36" t="s">
        <v>1810</v>
      </c>
      <c>
        <f>(M430*21)/100</f>
      </c>
      <c t="s">
        <v>28</v>
      </c>
    </row>
    <row r="431" spans="1:5" ht="12.75">
      <c r="A431" s="35" t="s">
        <v>56</v>
      </c>
      <c r="E431" s="39" t="s">
        <v>2327</v>
      </c>
    </row>
    <row r="432" spans="1:5" ht="12.75">
      <c r="A432" s="35" t="s">
        <v>57</v>
      </c>
      <c r="E432" s="40" t="s">
        <v>5</v>
      </c>
    </row>
    <row r="433" spans="1:5" ht="12.75">
      <c r="A433" t="s">
        <v>58</v>
      </c>
      <c r="E433" s="39" t="s">
        <v>5</v>
      </c>
    </row>
    <row r="434" spans="1:16" ht="25.5">
      <c r="A434" t="s">
        <v>50</v>
      </c>
      <c s="34" t="s">
        <v>761</v>
      </c>
      <c s="34" t="s">
        <v>2328</v>
      </c>
      <c s="35" t="s">
        <v>5</v>
      </c>
      <c s="6" t="s">
        <v>2329</v>
      </c>
      <c s="36" t="s">
        <v>72</v>
      </c>
      <c s="37">
        <v>77</v>
      </c>
      <c s="36">
        <v>0</v>
      </c>
      <c s="36">
        <f>ROUND(G434*H434,6)</f>
      </c>
      <c r="L434" s="38">
        <v>0</v>
      </c>
      <c s="32">
        <f>ROUND(ROUND(L434,2)*ROUND(G434,3),2)</f>
      </c>
      <c s="36" t="s">
        <v>1810</v>
      </c>
      <c>
        <f>(M434*21)/100</f>
      </c>
      <c t="s">
        <v>28</v>
      </c>
    </row>
    <row r="435" spans="1:5" ht="25.5">
      <c r="A435" s="35" t="s">
        <v>56</v>
      </c>
      <c r="E435" s="39" t="s">
        <v>2329</v>
      </c>
    </row>
    <row r="436" spans="1:5" ht="12.75">
      <c r="A436" s="35" t="s">
        <v>57</v>
      </c>
      <c r="E436" s="40" t="s">
        <v>5</v>
      </c>
    </row>
    <row r="437" spans="1:5" ht="12.75">
      <c r="A437" t="s">
        <v>58</v>
      </c>
      <c r="E437" s="39" t="s">
        <v>5</v>
      </c>
    </row>
    <row r="438" spans="1:16" ht="12.75">
      <c r="A438" t="s">
        <v>50</v>
      </c>
      <c s="34" t="s">
        <v>384</v>
      </c>
      <c s="34" t="s">
        <v>2330</v>
      </c>
      <c s="35" t="s">
        <v>5</v>
      </c>
      <c s="6" t="s">
        <v>2331</v>
      </c>
      <c s="36" t="s">
        <v>72</v>
      </c>
      <c s="37">
        <v>77</v>
      </c>
      <c s="36">
        <v>0</v>
      </c>
      <c s="36">
        <f>ROUND(G438*H438,6)</f>
      </c>
      <c r="L438" s="38">
        <v>0</v>
      </c>
      <c s="32">
        <f>ROUND(ROUND(L438,2)*ROUND(G438,3),2)</f>
      </c>
      <c s="36" t="s">
        <v>1810</v>
      </c>
      <c>
        <f>(M438*21)/100</f>
      </c>
      <c t="s">
        <v>28</v>
      </c>
    </row>
    <row r="439" spans="1:5" ht="12.75">
      <c r="A439" s="35" t="s">
        <v>56</v>
      </c>
      <c r="E439" s="39" t="s">
        <v>2331</v>
      </c>
    </row>
    <row r="440" spans="1:5" ht="12.75">
      <c r="A440" s="35" t="s">
        <v>57</v>
      </c>
      <c r="E440" s="40" t="s">
        <v>5</v>
      </c>
    </row>
    <row r="441" spans="1:5" ht="12.75">
      <c r="A441" t="s">
        <v>58</v>
      </c>
      <c r="E441" s="39" t="s">
        <v>5</v>
      </c>
    </row>
    <row r="442" spans="1:16" ht="12.75">
      <c r="A442" t="s">
        <v>50</v>
      </c>
      <c s="34" t="s">
        <v>765</v>
      </c>
      <c s="34" t="s">
        <v>2330</v>
      </c>
      <c s="35" t="s">
        <v>209</v>
      </c>
      <c s="6" t="s">
        <v>2332</v>
      </c>
      <c s="36" t="s">
        <v>72</v>
      </c>
      <c s="37">
        <v>144</v>
      </c>
      <c s="36">
        <v>0</v>
      </c>
      <c s="36">
        <f>ROUND(G442*H442,6)</f>
      </c>
      <c r="L442" s="38">
        <v>0</v>
      </c>
      <c s="32">
        <f>ROUND(ROUND(L442,2)*ROUND(G442,3),2)</f>
      </c>
      <c s="36" t="s">
        <v>1810</v>
      </c>
      <c>
        <f>(M442*21)/100</f>
      </c>
      <c t="s">
        <v>28</v>
      </c>
    </row>
    <row r="443" spans="1:5" ht="12.75">
      <c r="A443" s="35" t="s">
        <v>56</v>
      </c>
      <c r="E443" s="39" t="s">
        <v>2332</v>
      </c>
    </row>
    <row r="444" spans="1:5" ht="12.75">
      <c r="A444" s="35" t="s">
        <v>57</v>
      </c>
      <c r="E444" s="40" t="s">
        <v>5</v>
      </c>
    </row>
    <row r="445" spans="1:5" ht="12.75">
      <c r="A445" t="s">
        <v>58</v>
      </c>
      <c r="E445" s="39" t="s">
        <v>5</v>
      </c>
    </row>
    <row r="446" spans="1:16" ht="12.75">
      <c r="A446" t="s">
        <v>50</v>
      </c>
      <c s="34" t="s">
        <v>766</v>
      </c>
      <c s="34" t="s">
        <v>2333</v>
      </c>
      <c s="35" t="s">
        <v>5</v>
      </c>
      <c s="6" t="s">
        <v>2334</v>
      </c>
      <c s="36" t="s">
        <v>72</v>
      </c>
      <c s="37">
        <v>1</v>
      </c>
      <c s="36">
        <v>0</v>
      </c>
      <c s="36">
        <f>ROUND(G446*H446,6)</f>
      </c>
      <c r="L446" s="38">
        <v>0</v>
      </c>
      <c s="32">
        <f>ROUND(ROUND(L446,2)*ROUND(G446,3),2)</f>
      </c>
      <c s="36" t="s">
        <v>1810</v>
      </c>
      <c>
        <f>(M446*21)/100</f>
      </c>
      <c t="s">
        <v>28</v>
      </c>
    </row>
    <row r="447" spans="1:5" ht="12.75">
      <c r="A447" s="35" t="s">
        <v>56</v>
      </c>
      <c r="E447" s="39" t="s">
        <v>2334</v>
      </c>
    </row>
    <row r="448" spans="1:5" ht="12.75">
      <c r="A448" s="35" t="s">
        <v>57</v>
      </c>
      <c r="E448" s="40" t="s">
        <v>5</v>
      </c>
    </row>
    <row r="449" spans="1:5" ht="12.75">
      <c r="A449" t="s">
        <v>58</v>
      </c>
      <c r="E449" s="39" t="s">
        <v>5</v>
      </c>
    </row>
    <row r="450" spans="1:16" ht="12.75">
      <c r="A450" t="s">
        <v>50</v>
      </c>
      <c s="34" t="s">
        <v>769</v>
      </c>
      <c s="34" t="s">
        <v>2335</v>
      </c>
      <c s="35" t="s">
        <v>5</v>
      </c>
      <c s="6" t="s">
        <v>2336</v>
      </c>
      <c s="36" t="s">
        <v>72</v>
      </c>
      <c s="37">
        <v>4</v>
      </c>
      <c s="36">
        <v>0</v>
      </c>
      <c s="36">
        <f>ROUND(G450*H450,6)</f>
      </c>
      <c r="L450" s="38">
        <v>0</v>
      </c>
      <c s="32">
        <f>ROUND(ROUND(L450,2)*ROUND(G450,3),2)</f>
      </c>
      <c s="36" t="s">
        <v>1810</v>
      </c>
      <c>
        <f>(M450*21)/100</f>
      </c>
      <c t="s">
        <v>28</v>
      </c>
    </row>
    <row r="451" spans="1:5" ht="12.75">
      <c r="A451" s="35" t="s">
        <v>56</v>
      </c>
      <c r="E451" s="39" t="s">
        <v>2336</v>
      </c>
    </row>
    <row r="452" spans="1:5" ht="12.75">
      <c r="A452" s="35" t="s">
        <v>57</v>
      </c>
      <c r="E452" s="40" t="s">
        <v>5</v>
      </c>
    </row>
    <row r="453" spans="1:5" ht="12.75">
      <c r="A453" t="s">
        <v>58</v>
      </c>
      <c r="E453" s="39" t="s">
        <v>5</v>
      </c>
    </row>
    <row r="454" spans="1:16" ht="12.75">
      <c r="A454" t="s">
        <v>50</v>
      </c>
      <c s="34" t="s">
        <v>773</v>
      </c>
      <c s="34" t="s">
        <v>2337</v>
      </c>
      <c s="35" t="s">
        <v>5</v>
      </c>
      <c s="6" t="s">
        <v>2338</v>
      </c>
      <c s="36" t="s">
        <v>72</v>
      </c>
      <c s="37">
        <v>6</v>
      </c>
      <c s="36">
        <v>0</v>
      </c>
      <c s="36">
        <f>ROUND(G454*H454,6)</f>
      </c>
      <c r="L454" s="38">
        <v>0</v>
      </c>
      <c s="32">
        <f>ROUND(ROUND(L454,2)*ROUND(G454,3),2)</f>
      </c>
      <c s="36" t="s">
        <v>1810</v>
      </c>
      <c>
        <f>(M454*21)/100</f>
      </c>
      <c t="s">
        <v>28</v>
      </c>
    </row>
    <row r="455" spans="1:5" ht="12.75">
      <c r="A455" s="35" t="s">
        <v>56</v>
      </c>
      <c r="E455" s="39" t="s">
        <v>2338</v>
      </c>
    </row>
    <row r="456" spans="1:5" ht="12.75">
      <c r="A456" s="35" t="s">
        <v>57</v>
      </c>
      <c r="E456" s="40" t="s">
        <v>5</v>
      </c>
    </row>
    <row r="457" spans="1:5" ht="12.75">
      <c r="A457" t="s">
        <v>58</v>
      </c>
      <c r="E457" s="39" t="s">
        <v>5</v>
      </c>
    </row>
    <row r="458" spans="1:16" ht="12.75">
      <c r="A458" t="s">
        <v>50</v>
      </c>
      <c s="34" t="s">
        <v>777</v>
      </c>
      <c s="34" t="s">
        <v>2339</v>
      </c>
      <c s="35" t="s">
        <v>5</v>
      </c>
      <c s="6" t="s">
        <v>2340</v>
      </c>
      <c s="36" t="s">
        <v>72</v>
      </c>
      <c s="37">
        <v>12</v>
      </c>
      <c s="36">
        <v>0</v>
      </c>
      <c s="36">
        <f>ROUND(G458*H458,6)</f>
      </c>
      <c r="L458" s="38">
        <v>0</v>
      </c>
      <c s="32">
        <f>ROUND(ROUND(L458,2)*ROUND(G458,3),2)</f>
      </c>
      <c s="36" t="s">
        <v>1810</v>
      </c>
      <c>
        <f>(M458*21)/100</f>
      </c>
      <c t="s">
        <v>28</v>
      </c>
    </row>
    <row r="459" spans="1:5" ht="12.75">
      <c r="A459" s="35" t="s">
        <v>56</v>
      </c>
      <c r="E459" s="39" t="s">
        <v>2340</v>
      </c>
    </row>
    <row r="460" spans="1:5" ht="12.75">
      <c r="A460" s="35" t="s">
        <v>57</v>
      </c>
      <c r="E460" s="40" t="s">
        <v>5</v>
      </c>
    </row>
    <row r="461" spans="1:5" ht="12.75">
      <c r="A461" t="s">
        <v>58</v>
      </c>
      <c r="E461" s="39" t="s">
        <v>5</v>
      </c>
    </row>
    <row r="462" spans="1:16" ht="12.75">
      <c r="A462" t="s">
        <v>50</v>
      </c>
      <c s="34" t="s">
        <v>781</v>
      </c>
      <c s="34" t="s">
        <v>2339</v>
      </c>
      <c s="35" t="s">
        <v>209</v>
      </c>
      <c s="6" t="s">
        <v>2341</v>
      </c>
      <c s="36" t="s">
        <v>72</v>
      </c>
      <c s="37">
        <v>10</v>
      </c>
      <c s="36">
        <v>0</v>
      </c>
      <c s="36">
        <f>ROUND(G462*H462,6)</f>
      </c>
      <c r="L462" s="38">
        <v>0</v>
      </c>
      <c s="32">
        <f>ROUND(ROUND(L462,2)*ROUND(G462,3),2)</f>
      </c>
      <c s="36" t="s">
        <v>1810</v>
      </c>
      <c>
        <f>(M462*21)/100</f>
      </c>
      <c t="s">
        <v>28</v>
      </c>
    </row>
    <row r="463" spans="1:5" ht="12.75">
      <c r="A463" s="35" t="s">
        <v>56</v>
      </c>
      <c r="E463" s="39" t="s">
        <v>2341</v>
      </c>
    </row>
    <row r="464" spans="1:5" ht="12.75">
      <c r="A464" s="35" t="s">
        <v>57</v>
      </c>
      <c r="E464" s="40" t="s">
        <v>5</v>
      </c>
    </row>
    <row r="465" spans="1:5" ht="12.75">
      <c r="A465" t="s">
        <v>58</v>
      </c>
      <c r="E465" s="39" t="s">
        <v>5</v>
      </c>
    </row>
    <row r="466" spans="1:16" ht="12.75">
      <c r="A466" t="s">
        <v>50</v>
      </c>
      <c s="34" t="s">
        <v>785</v>
      </c>
      <c s="34" t="s">
        <v>2342</v>
      </c>
      <c s="35" t="s">
        <v>5</v>
      </c>
      <c s="6" t="s">
        <v>2343</v>
      </c>
      <c s="36" t="s">
        <v>396</v>
      </c>
      <c s="37">
        <v>0.267</v>
      </c>
      <c s="36">
        <v>0</v>
      </c>
      <c s="36">
        <f>ROUND(G466*H466,6)</f>
      </c>
      <c r="L466" s="38">
        <v>0</v>
      </c>
      <c s="32">
        <f>ROUND(ROUND(L466,2)*ROUND(G466,3),2)</f>
      </c>
      <c s="36" t="s">
        <v>1810</v>
      </c>
      <c>
        <f>(M466*21)/100</f>
      </c>
      <c t="s">
        <v>28</v>
      </c>
    </row>
    <row r="467" spans="1:5" ht="12.75">
      <c r="A467" s="35" t="s">
        <v>56</v>
      </c>
      <c r="E467" s="39" t="s">
        <v>2343</v>
      </c>
    </row>
    <row r="468" spans="1:5" ht="12.75">
      <c r="A468" s="35" t="s">
        <v>57</v>
      </c>
      <c r="E468" s="40" t="s">
        <v>5</v>
      </c>
    </row>
    <row r="469" spans="1:5" ht="12.75">
      <c r="A469" t="s">
        <v>58</v>
      </c>
      <c r="E469" s="39" t="s">
        <v>5</v>
      </c>
    </row>
    <row r="470" spans="1:13" ht="12.75">
      <c r="A470" t="s">
        <v>47</v>
      </c>
      <c r="C470" s="31" t="s">
        <v>2344</v>
      </c>
      <c r="E470" s="33" t="s">
        <v>2345</v>
      </c>
      <c r="J470" s="32">
        <f>0</f>
      </c>
      <c s="32">
        <f>0</f>
      </c>
      <c s="32">
        <f>0+L471+L475+L479+L483+L487+L491+L495+L499+L503+L507+L511+L515+L519+L523+L527+L531+L535+L539+L543+L547+L551+L555+L559+L563+L567+L571+L575+L579</f>
      </c>
      <c s="32">
        <f>0+M471+M475+M479+M483+M487+M491+M495+M499+M503+M507+M511+M515+M519+M523+M527+M531+M535+M539+M543+M547+M551+M555+M559+M563+M567+M571+M575+M579</f>
      </c>
    </row>
    <row r="471" spans="1:16" ht="12.75">
      <c r="A471" t="s">
        <v>50</v>
      </c>
      <c s="34" t="s">
        <v>789</v>
      </c>
      <c s="34" t="s">
        <v>2346</v>
      </c>
      <c s="35" t="s">
        <v>5</v>
      </c>
      <c s="6" t="s">
        <v>2347</v>
      </c>
      <c s="36" t="s">
        <v>72</v>
      </c>
      <c s="37">
        <v>1</v>
      </c>
      <c s="36">
        <v>0</v>
      </c>
      <c s="36">
        <f>ROUND(G471*H471,6)</f>
      </c>
      <c r="L471" s="38">
        <v>0</v>
      </c>
      <c s="32">
        <f>ROUND(ROUND(L471,2)*ROUND(G471,3),2)</f>
      </c>
      <c s="36" t="s">
        <v>1810</v>
      </c>
      <c>
        <f>(M471*21)/100</f>
      </c>
      <c t="s">
        <v>28</v>
      </c>
    </row>
    <row r="472" spans="1:5" ht="12.75">
      <c r="A472" s="35" t="s">
        <v>56</v>
      </c>
      <c r="E472" s="39" t="s">
        <v>2347</v>
      </c>
    </row>
    <row r="473" spans="1:5" ht="12.75">
      <c r="A473" s="35" t="s">
        <v>57</v>
      </c>
      <c r="E473" s="40" t="s">
        <v>5</v>
      </c>
    </row>
    <row r="474" spans="1:5" ht="12.75">
      <c r="A474" t="s">
        <v>58</v>
      </c>
      <c r="E474" s="39" t="s">
        <v>5</v>
      </c>
    </row>
    <row r="475" spans="1:16" ht="12.75">
      <c r="A475" t="s">
        <v>50</v>
      </c>
      <c s="34" t="s">
        <v>793</v>
      </c>
      <c s="34" t="s">
        <v>2348</v>
      </c>
      <c s="35" t="s">
        <v>5</v>
      </c>
      <c s="6" t="s">
        <v>2349</v>
      </c>
      <c s="36" t="s">
        <v>72</v>
      </c>
      <c s="37">
        <v>4</v>
      </c>
      <c s="36">
        <v>0</v>
      </c>
      <c s="36">
        <f>ROUND(G475*H475,6)</f>
      </c>
      <c r="L475" s="38">
        <v>0</v>
      </c>
      <c s="32">
        <f>ROUND(ROUND(L475,2)*ROUND(G475,3),2)</f>
      </c>
      <c s="36" t="s">
        <v>1810</v>
      </c>
      <c>
        <f>(M475*21)/100</f>
      </c>
      <c t="s">
        <v>28</v>
      </c>
    </row>
    <row r="476" spans="1:5" ht="12.75">
      <c r="A476" s="35" t="s">
        <v>56</v>
      </c>
      <c r="E476" s="39" t="s">
        <v>2349</v>
      </c>
    </row>
    <row r="477" spans="1:5" ht="12.75">
      <c r="A477" s="35" t="s">
        <v>57</v>
      </c>
      <c r="E477" s="40" t="s">
        <v>5</v>
      </c>
    </row>
    <row r="478" spans="1:5" ht="12.75">
      <c r="A478" t="s">
        <v>58</v>
      </c>
      <c r="E478" s="39" t="s">
        <v>5</v>
      </c>
    </row>
    <row r="479" spans="1:16" ht="12.75">
      <c r="A479" t="s">
        <v>50</v>
      </c>
      <c s="34" t="s">
        <v>796</v>
      </c>
      <c s="34" t="s">
        <v>2350</v>
      </c>
      <c s="35" t="s">
        <v>5</v>
      </c>
      <c s="6" t="s">
        <v>2351</v>
      </c>
      <c s="36" t="s">
        <v>72</v>
      </c>
      <c s="37">
        <v>3</v>
      </c>
      <c s="36">
        <v>0</v>
      </c>
      <c s="36">
        <f>ROUND(G479*H479,6)</f>
      </c>
      <c r="L479" s="38">
        <v>0</v>
      </c>
      <c s="32">
        <f>ROUND(ROUND(L479,2)*ROUND(G479,3),2)</f>
      </c>
      <c s="36" t="s">
        <v>1810</v>
      </c>
      <c>
        <f>(M479*21)/100</f>
      </c>
      <c t="s">
        <v>28</v>
      </c>
    </row>
    <row r="480" spans="1:5" ht="12.75">
      <c r="A480" s="35" t="s">
        <v>56</v>
      </c>
      <c r="E480" s="39" t="s">
        <v>2351</v>
      </c>
    </row>
    <row r="481" spans="1:5" ht="12.75">
      <c r="A481" s="35" t="s">
        <v>57</v>
      </c>
      <c r="E481" s="40" t="s">
        <v>5</v>
      </c>
    </row>
    <row r="482" spans="1:5" ht="12.75">
      <c r="A482" t="s">
        <v>58</v>
      </c>
      <c r="E482" s="39" t="s">
        <v>5</v>
      </c>
    </row>
    <row r="483" spans="1:16" ht="12.75">
      <c r="A483" t="s">
        <v>50</v>
      </c>
      <c s="34" t="s">
        <v>800</v>
      </c>
      <c s="34" t="s">
        <v>2352</v>
      </c>
      <c s="35" t="s">
        <v>5</v>
      </c>
      <c s="6" t="s">
        <v>2353</v>
      </c>
      <c s="36" t="s">
        <v>72</v>
      </c>
      <c s="37">
        <v>8</v>
      </c>
      <c s="36">
        <v>0</v>
      </c>
      <c s="36">
        <f>ROUND(G483*H483,6)</f>
      </c>
      <c r="L483" s="38">
        <v>0</v>
      </c>
      <c s="32">
        <f>ROUND(ROUND(L483,2)*ROUND(G483,3),2)</f>
      </c>
      <c s="36" t="s">
        <v>1810</v>
      </c>
      <c>
        <f>(M483*21)/100</f>
      </c>
      <c t="s">
        <v>28</v>
      </c>
    </row>
    <row r="484" spans="1:5" ht="12.75">
      <c r="A484" s="35" t="s">
        <v>56</v>
      </c>
      <c r="E484" s="39" t="s">
        <v>2353</v>
      </c>
    </row>
    <row r="485" spans="1:5" ht="12.75">
      <c r="A485" s="35" t="s">
        <v>57</v>
      </c>
      <c r="E485" s="40" t="s">
        <v>5</v>
      </c>
    </row>
    <row r="486" spans="1:5" ht="12.75">
      <c r="A486" t="s">
        <v>58</v>
      </c>
      <c r="E486" s="39" t="s">
        <v>5</v>
      </c>
    </row>
    <row r="487" spans="1:16" ht="12.75">
      <c r="A487" t="s">
        <v>50</v>
      </c>
      <c s="34" t="s">
        <v>804</v>
      </c>
      <c s="34" t="s">
        <v>2354</v>
      </c>
      <c s="35" t="s">
        <v>5</v>
      </c>
      <c s="6" t="s">
        <v>2355</v>
      </c>
      <c s="36" t="s">
        <v>72</v>
      </c>
      <c s="37">
        <v>1</v>
      </c>
      <c s="36">
        <v>0</v>
      </c>
      <c s="36">
        <f>ROUND(G487*H487,6)</f>
      </c>
      <c r="L487" s="38">
        <v>0</v>
      </c>
      <c s="32">
        <f>ROUND(ROUND(L487,2)*ROUND(G487,3),2)</f>
      </c>
      <c s="36" t="s">
        <v>1810</v>
      </c>
      <c>
        <f>(M487*21)/100</f>
      </c>
      <c t="s">
        <v>28</v>
      </c>
    </row>
    <row r="488" spans="1:5" ht="12.75">
      <c r="A488" s="35" t="s">
        <v>56</v>
      </c>
      <c r="E488" s="39" t="s">
        <v>2355</v>
      </c>
    </row>
    <row r="489" spans="1:5" ht="12.75">
      <c r="A489" s="35" t="s">
        <v>57</v>
      </c>
      <c r="E489" s="40" t="s">
        <v>5</v>
      </c>
    </row>
    <row r="490" spans="1:5" ht="12.75">
      <c r="A490" t="s">
        <v>58</v>
      </c>
      <c r="E490" s="39" t="s">
        <v>5</v>
      </c>
    </row>
    <row r="491" spans="1:16" ht="12.75">
      <c r="A491" t="s">
        <v>50</v>
      </c>
      <c s="34" t="s">
        <v>1593</v>
      </c>
      <c s="34" t="s">
        <v>2356</v>
      </c>
      <c s="35" t="s">
        <v>5</v>
      </c>
      <c s="6" t="s">
        <v>2357</v>
      </c>
      <c s="36" t="s">
        <v>72</v>
      </c>
      <c s="37">
        <v>2</v>
      </c>
      <c s="36">
        <v>0</v>
      </c>
      <c s="36">
        <f>ROUND(G491*H491,6)</f>
      </c>
      <c r="L491" s="38">
        <v>0</v>
      </c>
      <c s="32">
        <f>ROUND(ROUND(L491,2)*ROUND(G491,3),2)</f>
      </c>
      <c s="36" t="s">
        <v>1810</v>
      </c>
      <c>
        <f>(M491*21)/100</f>
      </c>
      <c t="s">
        <v>28</v>
      </c>
    </row>
    <row r="492" spans="1:5" ht="12.75">
      <c r="A492" s="35" t="s">
        <v>56</v>
      </c>
      <c r="E492" s="39" t="s">
        <v>2357</v>
      </c>
    </row>
    <row r="493" spans="1:5" ht="12.75">
      <c r="A493" s="35" t="s">
        <v>57</v>
      </c>
      <c r="E493" s="40" t="s">
        <v>5</v>
      </c>
    </row>
    <row r="494" spans="1:5" ht="12.75">
      <c r="A494" t="s">
        <v>58</v>
      </c>
      <c r="E494" s="39" t="s">
        <v>5</v>
      </c>
    </row>
    <row r="495" spans="1:16" ht="12.75">
      <c r="A495" t="s">
        <v>50</v>
      </c>
      <c s="34" t="s">
        <v>1597</v>
      </c>
      <c s="34" t="s">
        <v>2358</v>
      </c>
      <c s="35" t="s">
        <v>5</v>
      </c>
      <c s="6" t="s">
        <v>2359</v>
      </c>
      <c s="36" t="s">
        <v>72</v>
      </c>
      <c s="37">
        <v>4</v>
      </c>
      <c s="36">
        <v>0</v>
      </c>
      <c s="36">
        <f>ROUND(G495*H495,6)</f>
      </c>
      <c r="L495" s="38">
        <v>0</v>
      </c>
      <c s="32">
        <f>ROUND(ROUND(L495,2)*ROUND(G495,3),2)</f>
      </c>
      <c s="36" t="s">
        <v>1810</v>
      </c>
      <c>
        <f>(M495*21)/100</f>
      </c>
      <c t="s">
        <v>28</v>
      </c>
    </row>
    <row r="496" spans="1:5" ht="12.75">
      <c r="A496" s="35" t="s">
        <v>56</v>
      </c>
      <c r="E496" s="39" t="s">
        <v>2359</v>
      </c>
    </row>
    <row r="497" spans="1:5" ht="12.75">
      <c r="A497" s="35" t="s">
        <v>57</v>
      </c>
      <c r="E497" s="40" t="s">
        <v>5</v>
      </c>
    </row>
    <row r="498" spans="1:5" ht="12.75">
      <c r="A498" t="s">
        <v>58</v>
      </c>
      <c r="E498" s="39" t="s">
        <v>5</v>
      </c>
    </row>
    <row r="499" spans="1:16" ht="12.75">
      <c r="A499" t="s">
        <v>50</v>
      </c>
      <c s="34" t="s">
        <v>1602</v>
      </c>
      <c s="34" t="s">
        <v>2360</v>
      </c>
      <c s="35" t="s">
        <v>5</v>
      </c>
      <c s="6" t="s">
        <v>2361</v>
      </c>
      <c s="36" t="s">
        <v>72</v>
      </c>
      <c s="37">
        <v>6</v>
      </c>
      <c s="36">
        <v>0</v>
      </c>
      <c s="36">
        <f>ROUND(G499*H499,6)</f>
      </c>
      <c r="L499" s="38">
        <v>0</v>
      </c>
      <c s="32">
        <f>ROUND(ROUND(L499,2)*ROUND(G499,3),2)</f>
      </c>
      <c s="36" t="s">
        <v>1810</v>
      </c>
      <c>
        <f>(M499*21)/100</f>
      </c>
      <c t="s">
        <v>28</v>
      </c>
    </row>
    <row r="500" spans="1:5" ht="12.75">
      <c r="A500" s="35" t="s">
        <v>56</v>
      </c>
      <c r="E500" s="39" t="s">
        <v>2361</v>
      </c>
    </row>
    <row r="501" spans="1:5" ht="12.75">
      <c r="A501" s="35" t="s">
        <v>57</v>
      </c>
      <c r="E501" s="40" t="s">
        <v>5</v>
      </c>
    </row>
    <row r="502" spans="1:5" ht="12.75">
      <c r="A502" t="s">
        <v>58</v>
      </c>
      <c r="E502" s="39" t="s">
        <v>5</v>
      </c>
    </row>
    <row r="503" spans="1:16" ht="12.75">
      <c r="A503" t="s">
        <v>50</v>
      </c>
      <c s="34" t="s">
        <v>1606</v>
      </c>
      <c s="34" t="s">
        <v>2362</v>
      </c>
      <c s="35" t="s">
        <v>5</v>
      </c>
      <c s="6" t="s">
        <v>2363</v>
      </c>
      <c s="36" t="s">
        <v>72</v>
      </c>
      <c s="37">
        <v>3</v>
      </c>
      <c s="36">
        <v>0</v>
      </c>
      <c s="36">
        <f>ROUND(G503*H503,6)</f>
      </c>
      <c r="L503" s="38">
        <v>0</v>
      </c>
      <c s="32">
        <f>ROUND(ROUND(L503,2)*ROUND(G503,3),2)</f>
      </c>
      <c s="36" t="s">
        <v>1810</v>
      </c>
      <c>
        <f>(M503*21)/100</f>
      </c>
      <c t="s">
        <v>28</v>
      </c>
    </row>
    <row r="504" spans="1:5" ht="12.75">
      <c r="A504" s="35" t="s">
        <v>56</v>
      </c>
      <c r="E504" s="39" t="s">
        <v>2363</v>
      </c>
    </row>
    <row r="505" spans="1:5" ht="12.75">
      <c r="A505" s="35" t="s">
        <v>57</v>
      </c>
      <c r="E505" s="40" t="s">
        <v>5</v>
      </c>
    </row>
    <row r="506" spans="1:5" ht="12.75">
      <c r="A506" t="s">
        <v>58</v>
      </c>
      <c r="E506" s="39" t="s">
        <v>5</v>
      </c>
    </row>
    <row r="507" spans="1:16" ht="12.75">
      <c r="A507" t="s">
        <v>50</v>
      </c>
      <c s="34" t="s">
        <v>1609</v>
      </c>
      <c s="34" t="s">
        <v>2364</v>
      </c>
      <c s="35" t="s">
        <v>5</v>
      </c>
      <c s="6" t="s">
        <v>2365</v>
      </c>
      <c s="36" t="s">
        <v>72</v>
      </c>
      <c s="37">
        <v>2</v>
      </c>
      <c s="36">
        <v>0</v>
      </c>
      <c s="36">
        <f>ROUND(G507*H507,6)</f>
      </c>
      <c r="L507" s="38">
        <v>0</v>
      </c>
      <c s="32">
        <f>ROUND(ROUND(L507,2)*ROUND(G507,3),2)</f>
      </c>
      <c s="36" t="s">
        <v>1810</v>
      </c>
      <c>
        <f>(M507*21)/100</f>
      </c>
      <c t="s">
        <v>28</v>
      </c>
    </row>
    <row r="508" spans="1:5" ht="12.75">
      <c r="A508" s="35" t="s">
        <v>56</v>
      </c>
      <c r="E508" s="39" t="s">
        <v>2365</v>
      </c>
    </row>
    <row r="509" spans="1:5" ht="12.75">
      <c r="A509" s="35" t="s">
        <v>57</v>
      </c>
      <c r="E509" s="40" t="s">
        <v>5</v>
      </c>
    </row>
    <row r="510" spans="1:5" ht="12.75">
      <c r="A510" t="s">
        <v>58</v>
      </c>
      <c r="E510" s="39" t="s">
        <v>5</v>
      </c>
    </row>
    <row r="511" spans="1:16" ht="12.75">
      <c r="A511" t="s">
        <v>50</v>
      </c>
      <c s="34" t="s">
        <v>1612</v>
      </c>
      <c s="34" t="s">
        <v>2366</v>
      </c>
      <c s="35" t="s">
        <v>5</v>
      </c>
      <c s="6" t="s">
        <v>2367</v>
      </c>
      <c s="36" t="s">
        <v>72</v>
      </c>
      <c s="37">
        <v>3</v>
      </c>
      <c s="36">
        <v>0</v>
      </c>
      <c s="36">
        <f>ROUND(G511*H511,6)</f>
      </c>
      <c r="L511" s="38">
        <v>0</v>
      </c>
      <c s="32">
        <f>ROUND(ROUND(L511,2)*ROUND(G511,3),2)</f>
      </c>
      <c s="36" t="s">
        <v>1810</v>
      </c>
      <c>
        <f>(M511*21)/100</f>
      </c>
      <c t="s">
        <v>28</v>
      </c>
    </row>
    <row r="512" spans="1:5" ht="12.75">
      <c r="A512" s="35" t="s">
        <v>56</v>
      </c>
      <c r="E512" s="39" t="s">
        <v>2367</v>
      </c>
    </row>
    <row r="513" spans="1:5" ht="12.75">
      <c r="A513" s="35" t="s">
        <v>57</v>
      </c>
      <c r="E513" s="40" t="s">
        <v>5</v>
      </c>
    </row>
    <row r="514" spans="1:5" ht="12.75">
      <c r="A514" t="s">
        <v>58</v>
      </c>
      <c r="E514" s="39" t="s">
        <v>5</v>
      </c>
    </row>
    <row r="515" spans="1:16" ht="12.75">
      <c r="A515" t="s">
        <v>50</v>
      </c>
      <c s="34" t="s">
        <v>1615</v>
      </c>
      <c s="34" t="s">
        <v>2368</v>
      </c>
      <c s="35" t="s">
        <v>5</v>
      </c>
      <c s="6" t="s">
        <v>2369</v>
      </c>
      <c s="36" t="s">
        <v>72</v>
      </c>
      <c s="37">
        <v>4</v>
      </c>
      <c s="36">
        <v>0</v>
      </c>
      <c s="36">
        <f>ROUND(G515*H515,6)</f>
      </c>
      <c r="L515" s="38">
        <v>0</v>
      </c>
      <c s="32">
        <f>ROUND(ROUND(L515,2)*ROUND(G515,3),2)</f>
      </c>
      <c s="36" t="s">
        <v>1810</v>
      </c>
      <c>
        <f>(M515*21)/100</f>
      </c>
      <c t="s">
        <v>28</v>
      </c>
    </row>
    <row r="516" spans="1:5" ht="12.75">
      <c r="A516" s="35" t="s">
        <v>56</v>
      </c>
      <c r="E516" s="39" t="s">
        <v>2369</v>
      </c>
    </row>
    <row r="517" spans="1:5" ht="12.75">
      <c r="A517" s="35" t="s">
        <v>57</v>
      </c>
      <c r="E517" s="40" t="s">
        <v>5</v>
      </c>
    </row>
    <row r="518" spans="1:5" ht="12.75">
      <c r="A518" t="s">
        <v>58</v>
      </c>
      <c r="E518" s="39" t="s">
        <v>5</v>
      </c>
    </row>
    <row r="519" spans="1:16" ht="12.75">
      <c r="A519" t="s">
        <v>50</v>
      </c>
      <c s="34" t="s">
        <v>1619</v>
      </c>
      <c s="34" t="s">
        <v>2370</v>
      </c>
      <c s="35" t="s">
        <v>5</v>
      </c>
      <c s="6" t="s">
        <v>2371</v>
      </c>
      <c s="36" t="s">
        <v>72</v>
      </c>
      <c s="37">
        <v>4</v>
      </c>
      <c s="36">
        <v>0</v>
      </c>
      <c s="36">
        <f>ROUND(G519*H519,6)</f>
      </c>
      <c r="L519" s="38">
        <v>0</v>
      </c>
      <c s="32">
        <f>ROUND(ROUND(L519,2)*ROUND(G519,3),2)</f>
      </c>
      <c s="36" t="s">
        <v>1810</v>
      </c>
      <c>
        <f>(M519*21)/100</f>
      </c>
      <c t="s">
        <v>28</v>
      </c>
    </row>
    <row r="520" spans="1:5" ht="12.75">
      <c r="A520" s="35" t="s">
        <v>56</v>
      </c>
      <c r="E520" s="39" t="s">
        <v>2371</v>
      </c>
    </row>
    <row r="521" spans="1:5" ht="12.75">
      <c r="A521" s="35" t="s">
        <v>57</v>
      </c>
      <c r="E521" s="40" t="s">
        <v>5</v>
      </c>
    </row>
    <row r="522" spans="1:5" ht="12.75">
      <c r="A522" t="s">
        <v>58</v>
      </c>
      <c r="E522" s="39" t="s">
        <v>5</v>
      </c>
    </row>
    <row r="523" spans="1:16" ht="12.75">
      <c r="A523" t="s">
        <v>50</v>
      </c>
      <c s="34" t="s">
        <v>1622</v>
      </c>
      <c s="34" t="s">
        <v>2372</v>
      </c>
      <c s="35" t="s">
        <v>5</v>
      </c>
      <c s="6" t="s">
        <v>2373</v>
      </c>
      <c s="36" t="s">
        <v>72</v>
      </c>
      <c s="37">
        <v>5</v>
      </c>
      <c s="36">
        <v>0</v>
      </c>
      <c s="36">
        <f>ROUND(G523*H523,6)</f>
      </c>
      <c r="L523" s="38">
        <v>0</v>
      </c>
      <c s="32">
        <f>ROUND(ROUND(L523,2)*ROUND(G523,3),2)</f>
      </c>
      <c s="36" t="s">
        <v>1810</v>
      </c>
      <c>
        <f>(M523*21)/100</f>
      </c>
      <c t="s">
        <v>28</v>
      </c>
    </row>
    <row r="524" spans="1:5" ht="12.75">
      <c r="A524" s="35" t="s">
        <v>56</v>
      </c>
      <c r="E524" s="39" t="s">
        <v>2373</v>
      </c>
    </row>
    <row r="525" spans="1:5" ht="12.75">
      <c r="A525" s="35" t="s">
        <v>57</v>
      </c>
      <c r="E525" s="40" t="s">
        <v>5</v>
      </c>
    </row>
    <row r="526" spans="1:5" ht="12.75">
      <c r="A526" t="s">
        <v>58</v>
      </c>
      <c r="E526" s="39" t="s">
        <v>5</v>
      </c>
    </row>
    <row r="527" spans="1:16" ht="12.75">
      <c r="A527" t="s">
        <v>50</v>
      </c>
      <c s="34" t="s">
        <v>1627</v>
      </c>
      <c s="34" t="s">
        <v>2374</v>
      </c>
      <c s="35" t="s">
        <v>5</v>
      </c>
      <c s="6" t="s">
        <v>2375</v>
      </c>
      <c s="36" t="s">
        <v>72</v>
      </c>
      <c s="37">
        <v>10</v>
      </c>
      <c s="36">
        <v>0</v>
      </c>
      <c s="36">
        <f>ROUND(G527*H527,6)</f>
      </c>
      <c r="L527" s="38">
        <v>0</v>
      </c>
      <c s="32">
        <f>ROUND(ROUND(L527,2)*ROUND(G527,3),2)</f>
      </c>
      <c s="36" t="s">
        <v>1810</v>
      </c>
      <c>
        <f>(M527*21)/100</f>
      </c>
      <c t="s">
        <v>28</v>
      </c>
    </row>
    <row r="528" spans="1:5" ht="12.75">
      <c r="A528" s="35" t="s">
        <v>56</v>
      </c>
      <c r="E528" s="39" t="s">
        <v>2375</v>
      </c>
    </row>
    <row r="529" spans="1:5" ht="12.75">
      <c r="A529" s="35" t="s">
        <v>57</v>
      </c>
      <c r="E529" s="40" t="s">
        <v>5</v>
      </c>
    </row>
    <row r="530" spans="1:5" ht="12.75">
      <c r="A530" t="s">
        <v>58</v>
      </c>
      <c r="E530" s="39" t="s">
        <v>5</v>
      </c>
    </row>
    <row r="531" spans="1:16" ht="12.75">
      <c r="A531" t="s">
        <v>50</v>
      </c>
      <c s="34" t="s">
        <v>1633</v>
      </c>
      <c s="34" t="s">
        <v>2376</v>
      </c>
      <c s="35" t="s">
        <v>5</v>
      </c>
      <c s="6" t="s">
        <v>2377</v>
      </c>
      <c s="36" t="s">
        <v>72</v>
      </c>
      <c s="37">
        <v>3</v>
      </c>
      <c s="36">
        <v>0</v>
      </c>
      <c s="36">
        <f>ROUND(G531*H531,6)</f>
      </c>
      <c r="L531" s="38">
        <v>0</v>
      </c>
      <c s="32">
        <f>ROUND(ROUND(L531,2)*ROUND(G531,3),2)</f>
      </c>
      <c s="36" t="s">
        <v>1810</v>
      </c>
      <c>
        <f>(M531*21)/100</f>
      </c>
      <c t="s">
        <v>28</v>
      </c>
    </row>
    <row r="532" spans="1:5" ht="12.75">
      <c r="A532" s="35" t="s">
        <v>56</v>
      </c>
      <c r="E532" s="39" t="s">
        <v>2377</v>
      </c>
    </row>
    <row r="533" spans="1:5" ht="12.75">
      <c r="A533" s="35" t="s">
        <v>57</v>
      </c>
      <c r="E533" s="40" t="s">
        <v>5</v>
      </c>
    </row>
    <row r="534" spans="1:5" ht="12.75">
      <c r="A534" t="s">
        <v>58</v>
      </c>
      <c r="E534" s="39" t="s">
        <v>5</v>
      </c>
    </row>
    <row r="535" spans="1:16" ht="12.75">
      <c r="A535" t="s">
        <v>50</v>
      </c>
      <c s="34" t="s">
        <v>1637</v>
      </c>
      <c s="34" t="s">
        <v>2378</v>
      </c>
      <c s="35" t="s">
        <v>5</v>
      </c>
      <c s="6" t="s">
        <v>2379</v>
      </c>
      <c s="36" t="s">
        <v>72</v>
      </c>
      <c s="37">
        <v>1</v>
      </c>
      <c s="36">
        <v>0</v>
      </c>
      <c s="36">
        <f>ROUND(G535*H535,6)</f>
      </c>
      <c r="L535" s="38">
        <v>0</v>
      </c>
      <c s="32">
        <f>ROUND(ROUND(L535,2)*ROUND(G535,3),2)</f>
      </c>
      <c s="36" t="s">
        <v>1810</v>
      </c>
      <c>
        <f>(M535*21)/100</f>
      </c>
      <c t="s">
        <v>28</v>
      </c>
    </row>
    <row r="536" spans="1:5" ht="12.75">
      <c r="A536" s="35" t="s">
        <v>56</v>
      </c>
      <c r="E536" s="39" t="s">
        <v>2379</v>
      </c>
    </row>
    <row r="537" spans="1:5" ht="12.75">
      <c r="A537" s="35" t="s">
        <v>57</v>
      </c>
      <c r="E537" s="40" t="s">
        <v>5</v>
      </c>
    </row>
    <row r="538" spans="1:5" ht="12.75">
      <c r="A538" t="s">
        <v>58</v>
      </c>
      <c r="E538" s="39" t="s">
        <v>5</v>
      </c>
    </row>
    <row r="539" spans="1:16" ht="12.75">
      <c r="A539" t="s">
        <v>50</v>
      </c>
      <c s="34" t="s">
        <v>1641</v>
      </c>
      <c s="34" t="s">
        <v>2380</v>
      </c>
      <c s="35" t="s">
        <v>5</v>
      </c>
      <c s="6" t="s">
        <v>2381</v>
      </c>
      <c s="36" t="s">
        <v>72</v>
      </c>
      <c s="37">
        <v>5</v>
      </c>
      <c s="36">
        <v>0</v>
      </c>
      <c s="36">
        <f>ROUND(G539*H539,6)</f>
      </c>
      <c r="L539" s="38">
        <v>0</v>
      </c>
      <c s="32">
        <f>ROUND(ROUND(L539,2)*ROUND(G539,3),2)</f>
      </c>
      <c s="36" t="s">
        <v>1810</v>
      </c>
      <c>
        <f>(M539*21)/100</f>
      </c>
      <c t="s">
        <v>28</v>
      </c>
    </row>
    <row r="540" spans="1:5" ht="12.75">
      <c r="A540" s="35" t="s">
        <v>56</v>
      </c>
      <c r="E540" s="39" t="s">
        <v>2381</v>
      </c>
    </row>
    <row r="541" spans="1:5" ht="12.75">
      <c r="A541" s="35" t="s">
        <v>57</v>
      </c>
      <c r="E541" s="40" t="s">
        <v>5</v>
      </c>
    </row>
    <row r="542" spans="1:5" ht="12.75">
      <c r="A542" t="s">
        <v>58</v>
      </c>
      <c r="E542" s="39" t="s">
        <v>5</v>
      </c>
    </row>
    <row r="543" spans="1:16" ht="12.75">
      <c r="A543" t="s">
        <v>50</v>
      </c>
      <c s="34" t="s">
        <v>1645</v>
      </c>
      <c s="34" t="s">
        <v>2382</v>
      </c>
      <c s="35" t="s">
        <v>5</v>
      </c>
      <c s="6" t="s">
        <v>2383</v>
      </c>
      <c s="36" t="s">
        <v>72</v>
      </c>
      <c s="37">
        <v>1</v>
      </c>
      <c s="36">
        <v>0</v>
      </c>
      <c s="36">
        <f>ROUND(G543*H543,6)</f>
      </c>
      <c r="L543" s="38">
        <v>0</v>
      </c>
      <c s="32">
        <f>ROUND(ROUND(L543,2)*ROUND(G543,3),2)</f>
      </c>
      <c s="36" t="s">
        <v>1810</v>
      </c>
      <c>
        <f>(M543*21)/100</f>
      </c>
      <c t="s">
        <v>28</v>
      </c>
    </row>
    <row r="544" spans="1:5" ht="12.75">
      <c r="A544" s="35" t="s">
        <v>56</v>
      </c>
      <c r="E544" s="39" t="s">
        <v>2383</v>
      </c>
    </row>
    <row r="545" spans="1:5" ht="12.75">
      <c r="A545" s="35" t="s">
        <v>57</v>
      </c>
      <c r="E545" s="40" t="s">
        <v>5</v>
      </c>
    </row>
    <row r="546" spans="1:5" ht="12.75">
      <c r="A546" t="s">
        <v>58</v>
      </c>
      <c r="E546" s="39" t="s">
        <v>5</v>
      </c>
    </row>
    <row r="547" spans="1:16" ht="12.75">
      <c r="A547" t="s">
        <v>50</v>
      </c>
      <c s="34" t="s">
        <v>1650</v>
      </c>
      <c s="34" t="s">
        <v>2384</v>
      </c>
      <c s="35" t="s">
        <v>5</v>
      </c>
      <c s="6" t="s">
        <v>2385</v>
      </c>
      <c s="36" t="s">
        <v>72</v>
      </c>
      <c s="37">
        <v>71</v>
      </c>
      <c s="36">
        <v>0</v>
      </c>
      <c s="36">
        <f>ROUND(G547*H547,6)</f>
      </c>
      <c r="L547" s="38">
        <v>0</v>
      </c>
      <c s="32">
        <f>ROUND(ROUND(L547,2)*ROUND(G547,3),2)</f>
      </c>
      <c s="36" t="s">
        <v>1810</v>
      </c>
      <c>
        <f>(M547*21)/100</f>
      </c>
      <c t="s">
        <v>28</v>
      </c>
    </row>
    <row r="548" spans="1:5" ht="12.75">
      <c r="A548" s="35" t="s">
        <v>56</v>
      </c>
      <c r="E548" s="39" t="s">
        <v>2385</v>
      </c>
    </row>
    <row r="549" spans="1:5" ht="12.75">
      <c r="A549" s="35" t="s">
        <v>57</v>
      </c>
      <c r="E549" s="40" t="s">
        <v>5</v>
      </c>
    </row>
    <row r="550" spans="1:5" ht="12.75">
      <c r="A550" t="s">
        <v>58</v>
      </c>
      <c r="E550" s="39" t="s">
        <v>5</v>
      </c>
    </row>
    <row r="551" spans="1:16" ht="12.75">
      <c r="A551" t="s">
        <v>50</v>
      </c>
      <c s="34" t="s">
        <v>1655</v>
      </c>
      <c s="34" t="s">
        <v>2386</v>
      </c>
      <c s="35" t="s">
        <v>5</v>
      </c>
      <c s="6" t="s">
        <v>2387</v>
      </c>
      <c s="36" t="s">
        <v>72</v>
      </c>
      <c s="37">
        <v>6</v>
      </c>
      <c s="36">
        <v>0</v>
      </c>
      <c s="36">
        <f>ROUND(G551*H551,6)</f>
      </c>
      <c r="L551" s="38">
        <v>0</v>
      </c>
      <c s="32">
        <f>ROUND(ROUND(L551,2)*ROUND(G551,3),2)</f>
      </c>
      <c s="36" t="s">
        <v>1810</v>
      </c>
      <c>
        <f>(M551*21)/100</f>
      </c>
      <c t="s">
        <v>28</v>
      </c>
    </row>
    <row r="552" spans="1:5" ht="12.75">
      <c r="A552" s="35" t="s">
        <v>56</v>
      </c>
      <c r="E552" s="39" t="s">
        <v>2387</v>
      </c>
    </row>
    <row r="553" spans="1:5" ht="12.75">
      <c r="A553" s="35" t="s">
        <v>57</v>
      </c>
      <c r="E553" s="40" t="s">
        <v>5</v>
      </c>
    </row>
    <row r="554" spans="1:5" ht="12.75">
      <c r="A554" t="s">
        <v>58</v>
      </c>
      <c r="E554" s="39" t="s">
        <v>5</v>
      </c>
    </row>
    <row r="555" spans="1:16" ht="12.75">
      <c r="A555" t="s">
        <v>50</v>
      </c>
      <c s="34" t="s">
        <v>1658</v>
      </c>
      <c s="34" t="s">
        <v>2388</v>
      </c>
      <c s="35" t="s">
        <v>5</v>
      </c>
      <c s="6" t="s">
        <v>2389</v>
      </c>
      <c s="36" t="s">
        <v>72</v>
      </c>
      <c s="37">
        <v>6</v>
      </c>
      <c s="36">
        <v>0</v>
      </c>
      <c s="36">
        <f>ROUND(G555*H555,6)</f>
      </c>
      <c r="L555" s="38">
        <v>0</v>
      </c>
      <c s="32">
        <f>ROUND(ROUND(L555,2)*ROUND(G555,3),2)</f>
      </c>
      <c s="36" t="s">
        <v>1810</v>
      </c>
      <c>
        <f>(M555*21)/100</f>
      </c>
      <c t="s">
        <v>28</v>
      </c>
    </row>
    <row r="556" spans="1:5" ht="12.75">
      <c r="A556" s="35" t="s">
        <v>56</v>
      </c>
      <c r="E556" s="39" t="s">
        <v>2389</v>
      </c>
    </row>
    <row r="557" spans="1:5" ht="12.75">
      <c r="A557" s="35" t="s">
        <v>57</v>
      </c>
      <c r="E557" s="40" t="s">
        <v>5</v>
      </c>
    </row>
    <row r="558" spans="1:5" ht="12.75">
      <c r="A558" t="s">
        <v>58</v>
      </c>
      <c r="E558" s="39" t="s">
        <v>5</v>
      </c>
    </row>
    <row r="559" spans="1:16" ht="12.75">
      <c r="A559" t="s">
        <v>50</v>
      </c>
      <c s="34" t="s">
        <v>1662</v>
      </c>
      <c s="34" t="s">
        <v>2390</v>
      </c>
      <c s="35" t="s">
        <v>5</v>
      </c>
      <c s="6" t="s">
        <v>2391</v>
      </c>
      <c s="36" t="s">
        <v>72</v>
      </c>
      <c s="37">
        <v>4</v>
      </c>
      <c s="36">
        <v>0</v>
      </c>
      <c s="36">
        <f>ROUND(G559*H559,6)</f>
      </c>
      <c r="L559" s="38">
        <v>0</v>
      </c>
      <c s="32">
        <f>ROUND(ROUND(L559,2)*ROUND(G559,3),2)</f>
      </c>
      <c s="36" t="s">
        <v>1810</v>
      </c>
      <c>
        <f>(M559*21)/100</f>
      </c>
      <c t="s">
        <v>28</v>
      </c>
    </row>
    <row r="560" spans="1:5" ht="12.75">
      <c r="A560" s="35" t="s">
        <v>56</v>
      </c>
      <c r="E560" s="39" t="s">
        <v>2391</v>
      </c>
    </row>
    <row r="561" spans="1:5" ht="12.75">
      <c r="A561" s="35" t="s">
        <v>57</v>
      </c>
      <c r="E561" s="40" t="s">
        <v>5</v>
      </c>
    </row>
    <row r="562" spans="1:5" ht="12.75">
      <c r="A562" t="s">
        <v>58</v>
      </c>
      <c r="E562" s="39" t="s">
        <v>5</v>
      </c>
    </row>
    <row r="563" spans="1:16" ht="12.75">
      <c r="A563" t="s">
        <v>50</v>
      </c>
      <c s="34" t="s">
        <v>1666</v>
      </c>
      <c s="34" t="s">
        <v>2392</v>
      </c>
      <c s="35" t="s">
        <v>5</v>
      </c>
      <c s="6" t="s">
        <v>2393</v>
      </c>
      <c s="36" t="s">
        <v>72</v>
      </c>
      <c s="37">
        <v>2</v>
      </c>
      <c s="36">
        <v>0</v>
      </c>
      <c s="36">
        <f>ROUND(G563*H563,6)</f>
      </c>
      <c r="L563" s="38">
        <v>0</v>
      </c>
      <c s="32">
        <f>ROUND(ROUND(L563,2)*ROUND(G563,3),2)</f>
      </c>
      <c s="36" t="s">
        <v>1810</v>
      </c>
      <c>
        <f>(M563*21)/100</f>
      </c>
      <c t="s">
        <v>28</v>
      </c>
    </row>
    <row r="564" spans="1:5" ht="12.75">
      <c r="A564" s="35" t="s">
        <v>56</v>
      </c>
      <c r="E564" s="39" t="s">
        <v>2393</v>
      </c>
    </row>
    <row r="565" spans="1:5" ht="12.75">
      <c r="A565" s="35" t="s">
        <v>57</v>
      </c>
      <c r="E565" s="40" t="s">
        <v>5</v>
      </c>
    </row>
    <row r="566" spans="1:5" ht="12.75">
      <c r="A566" t="s">
        <v>58</v>
      </c>
      <c r="E566" s="39" t="s">
        <v>5</v>
      </c>
    </row>
    <row r="567" spans="1:16" ht="12.75">
      <c r="A567" t="s">
        <v>50</v>
      </c>
      <c s="34" t="s">
        <v>1670</v>
      </c>
      <c s="34" t="s">
        <v>2394</v>
      </c>
      <c s="35" t="s">
        <v>5</v>
      </c>
      <c s="6" t="s">
        <v>2395</v>
      </c>
      <c s="36" t="s">
        <v>72</v>
      </c>
      <c s="37">
        <v>1</v>
      </c>
      <c s="36">
        <v>0</v>
      </c>
      <c s="36">
        <f>ROUND(G567*H567,6)</f>
      </c>
      <c r="L567" s="38">
        <v>0</v>
      </c>
      <c s="32">
        <f>ROUND(ROUND(L567,2)*ROUND(G567,3),2)</f>
      </c>
      <c s="36" t="s">
        <v>1810</v>
      </c>
      <c>
        <f>(M567*21)/100</f>
      </c>
      <c t="s">
        <v>28</v>
      </c>
    </row>
    <row r="568" spans="1:5" ht="12.75">
      <c r="A568" s="35" t="s">
        <v>56</v>
      </c>
      <c r="E568" s="39" t="s">
        <v>2395</v>
      </c>
    </row>
    <row r="569" spans="1:5" ht="12.75">
      <c r="A569" s="35" t="s">
        <v>57</v>
      </c>
      <c r="E569" s="40" t="s">
        <v>5</v>
      </c>
    </row>
    <row r="570" spans="1:5" ht="12.75">
      <c r="A570" t="s">
        <v>58</v>
      </c>
      <c r="E570" s="39" t="s">
        <v>5</v>
      </c>
    </row>
    <row r="571" spans="1:16" ht="12.75">
      <c r="A571" t="s">
        <v>50</v>
      </c>
      <c s="34" t="s">
        <v>1674</v>
      </c>
      <c s="34" t="s">
        <v>2394</v>
      </c>
      <c s="35" t="s">
        <v>209</v>
      </c>
      <c s="6" t="s">
        <v>2396</v>
      </c>
      <c s="36" t="s">
        <v>72</v>
      </c>
      <c s="37">
        <v>3</v>
      </c>
      <c s="36">
        <v>0</v>
      </c>
      <c s="36">
        <f>ROUND(G571*H571,6)</f>
      </c>
      <c r="L571" s="38">
        <v>0</v>
      </c>
      <c s="32">
        <f>ROUND(ROUND(L571,2)*ROUND(G571,3),2)</f>
      </c>
      <c s="36" t="s">
        <v>1810</v>
      </c>
      <c>
        <f>(M571*21)/100</f>
      </c>
      <c t="s">
        <v>28</v>
      </c>
    </row>
    <row r="572" spans="1:5" ht="12.75">
      <c r="A572" s="35" t="s">
        <v>56</v>
      </c>
      <c r="E572" s="39" t="s">
        <v>2396</v>
      </c>
    </row>
    <row r="573" spans="1:5" ht="12.75">
      <c r="A573" s="35" t="s">
        <v>57</v>
      </c>
      <c r="E573" s="40" t="s">
        <v>5</v>
      </c>
    </row>
    <row r="574" spans="1:5" ht="12.75">
      <c r="A574" t="s">
        <v>58</v>
      </c>
      <c r="E574" s="39" t="s">
        <v>5</v>
      </c>
    </row>
    <row r="575" spans="1:16" ht="12.75">
      <c r="A575" t="s">
        <v>50</v>
      </c>
      <c s="34" t="s">
        <v>1677</v>
      </c>
      <c s="34" t="s">
        <v>2397</v>
      </c>
      <c s="35" t="s">
        <v>5</v>
      </c>
      <c s="6" t="s">
        <v>2398</v>
      </c>
      <c s="36" t="s">
        <v>72</v>
      </c>
      <c s="37">
        <v>9</v>
      </c>
      <c s="36">
        <v>0</v>
      </c>
      <c s="36">
        <f>ROUND(G575*H575,6)</f>
      </c>
      <c r="L575" s="38">
        <v>0</v>
      </c>
      <c s="32">
        <f>ROUND(ROUND(L575,2)*ROUND(G575,3),2)</f>
      </c>
      <c s="36" t="s">
        <v>1810</v>
      </c>
      <c>
        <f>(M575*21)/100</f>
      </c>
      <c t="s">
        <v>28</v>
      </c>
    </row>
    <row r="576" spans="1:5" ht="12.75">
      <c r="A576" s="35" t="s">
        <v>56</v>
      </c>
      <c r="E576" s="39" t="s">
        <v>2398</v>
      </c>
    </row>
    <row r="577" spans="1:5" ht="12.75">
      <c r="A577" s="35" t="s">
        <v>57</v>
      </c>
      <c r="E577" s="40" t="s">
        <v>5</v>
      </c>
    </row>
    <row r="578" spans="1:5" ht="12.75">
      <c r="A578" t="s">
        <v>58</v>
      </c>
      <c r="E578" s="39" t="s">
        <v>5</v>
      </c>
    </row>
    <row r="579" spans="1:16" ht="12.75">
      <c r="A579" t="s">
        <v>50</v>
      </c>
      <c s="34" t="s">
        <v>1680</v>
      </c>
      <c s="34" t="s">
        <v>2399</v>
      </c>
      <c s="35" t="s">
        <v>5</v>
      </c>
      <c s="6" t="s">
        <v>2400</v>
      </c>
      <c s="36" t="s">
        <v>396</v>
      </c>
      <c s="37">
        <v>4.318</v>
      </c>
      <c s="36">
        <v>0</v>
      </c>
      <c s="36">
        <f>ROUND(G579*H579,6)</f>
      </c>
      <c r="L579" s="38">
        <v>0</v>
      </c>
      <c s="32">
        <f>ROUND(ROUND(L579,2)*ROUND(G579,3),2)</f>
      </c>
      <c s="36" t="s">
        <v>1810</v>
      </c>
      <c>
        <f>(M579*21)/100</f>
      </c>
      <c t="s">
        <v>28</v>
      </c>
    </row>
    <row r="580" spans="1:5" ht="12.75">
      <c r="A580" s="35" t="s">
        <v>56</v>
      </c>
      <c r="E580" s="39" t="s">
        <v>2400</v>
      </c>
    </row>
    <row r="581" spans="1:5" ht="12.75">
      <c r="A581" s="35" t="s">
        <v>57</v>
      </c>
      <c r="E581" s="40" t="s">
        <v>5</v>
      </c>
    </row>
    <row r="582" spans="1:5" ht="12.75">
      <c r="A582" t="s">
        <v>58</v>
      </c>
      <c r="E58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507</v>
      </c>
      <c s="41">
        <f>Rekapitulace!C17</f>
      </c>
      <c s="20" t="s">
        <v>0</v>
      </c>
      <c t="s">
        <v>23</v>
      </c>
      <c t="s">
        <v>28</v>
      </c>
    </row>
    <row r="4" spans="1:16" ht="32" customHeight="1">
      <c r="A4" s="24" t="s">
        <v>20</v>
      </c>
      <c s="25" t="s">
        <v>29</v>
      </c>
      <c s="27" t="s">
        <v>507</v>
      </c>
      <c r="E4" s="26" t="s">
        <v>508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COUNTIFS(L8:L145,"=0",A8:A145,"P")+COUNTIFS(L8:L145,"",A8:A145,"P")+SUM(Q8:Q145)</f>
      </c>
    </row>
    <row r="8" spans="1:13" ht="12.75">
      <c r="A8" t="s">
        <v>45</v>
      </c>
      <c r="C8" s="28" t="s">
        <v>2403</v>
      </c>
      <c r="E8" s="30" t="s">
        <v>2402</v>
      </c>
      <c r="J8" s="29">
        <f>0+J9+J22+J107+J144</f>
      </c>
      <c s="29">
        <f>0+K9+K22+K107+K144</f>
      </c>
      <c s="29">
        <f>0+L9+L22+L107+L144</f>
      </c>
      <c s="29">
        <f>0+M9+M22+M107+M144</f>
      </c>
    </row>
    <row r="9" spans="1:13" ht="12.75">
      <c r="A9" t="s">
        <v>47</v>
      </c>
      <c r="C9" s="31" t="s">
        <v>277</v>
      </c>
      <c r="E9" s="33" t="s">
        <v>2404</v>
      </c>
      <c r="J9" s="32">
        <f>0</f>
      </c>
      <c s="32">
        <f>0</f>
      </c>
      <c s="32">
        <f>0+L10+L14+L18</f>
      </c>
      <c s="32">
        <f>0+M10+M14+M18</f>
      </c>
    </row>
    <row r="10" spans="1:16" ht="12.75">
      <c r="A10" t="s">
        <v>50</v>
      </c>
      <c s="34" t="s">
        <v>209</v>
      </c>
      <c s="34" t="s">
        <v>1808</v>
      </c>
      <c s="35" t="s">
        <v>5</v>
      </c>
      <c s="6" t="s">
        <v>1735</v>
      </c>
      <c s="36" t="s">
        <v>1809</v>
      </c>
      <c s="37">
        <v>40</v>
      </c>
      <c s="36">
        <v>0</v>
      </c>
      <c s="36">
        <f>ROUND(G10*H10,6)</f>
      </c>
      <c r="L10" s="38">
        <v>0</v>
      </c>
      <c s="32">
        <f>ROUND(ROUND(L10,2)*ROUND(G10,3),2)</f>
      </c>
      <c s="36" t="s">
        <v>204</v>
      </c>
      <c>
        <f>(M10*21)/100</f>
      </c>
      <c t="s">
        <v>28</v>
      </c>
    </row>
    <row r="11" spans="1:5" ht="12.75">
      <c r="A11" s="35" t="s">
        <v>56</v>
      </c>
      <c r="E11" s="39" t="s">
        <v>1735</v>
      </c>
    </row>
    <row r="12" spans="1:5" ht="12.75">
      <c r="A12" s="35" t="s">
        <v>57</v>
      </c>
      <c r="E12" s="40" t="s">
        <v>5</v>
      </c>
    </row>
    <row r="13" spans="1:5" ht="12.75">
      <c r="A13" t="s">
        <v>58</v>
      </c>
      <c r="E13" s="39" t="s">
        <v>5</v>
      </c>
    </row>
    <row r="14" spans="1:16" ht="12.75">
      <c r="A14" t="s">
        <v>50</v>
      </c>
      <c s="34" t="s">
        <v>26</v>
      </c>
      <c s="34" t="s">
        <v>2405</v>
      </c>
      <c s="35" t="s">
        <v>5</v>
      </c>
      <c s="6" t="s">
        <v>2406</v>
      </c>
      <c s="36" t="s">
        <v>203</v>
      </c>
      <c s="37">
        <v>19</v>
      </c>
      <c s="36">
        <v>0</v>
      </c>
      <c s="36">
        <f>ROUND(G14*H14,6)</f>
      </c>
      <c r="L14" s="38">
        <v>0</v>
      </c>
      <c s="32">
        <f>ROUND(ROUND(L14,2)*ROUND(G14,3),2)</f>
      </c>
      <c s="36" t="s">
        <v>204</v>
      </c>
      <c>
        <f>(M14*21)/100</f>
      </c>
      <c t="s">
        <v>28</v>
      </c>
    </row>
    <row r="15" spans="1:5" ht="12.75">
      <c r="A15" s="35" t="s">
        <v>56</v>
      </c>
      <c r="E15" s="39" t="s">
        <v>2406</v>
      </c>
    </row>
    <row r="16" spans="1:5" ht="12.75">
      <c r="A16" s="35" t="s">
        <v>57</v>
      </c>
      <c r="E16" s="40" t="s">
        <v>5</v>
      </c>
    </row>
    <row r="17" spans="1:5" ht="12.75">
      <c r="A17" t="s">
        <v>58</v>
      </c>
      <c r="E17" s="39" t="s">
        <v>5</v>
      </c>
    </row>
    <row r="18" spans="1:16" ht="12.75">
      <c r="A18" t="s">
        <v>50</v>
      </c>
      <c s="34" t="s">
        <v>212</v>
      </c>
      <c s="34" t="s">
        <v>2062</v>
      </c>
      <c s="35" t="s">
        <v>5</v>
      </c>
      <c s="6" t="s">
        <v>2407</v>
      </c>
      <c s="36" t="s">
        <v>203</v>
      </c>
      <c s="37">
        <v>3</v>
      </c>
      <c s="36">
        <v>0</v>
      </c>
      <c s="36">
        <f>ROUND(G18*H18,6)</f>
      </c>
      <c r="L18" s="38">
        <v>0</v>
      </c>
      <c s="32">
        <f>ROUND(ROUND(L18,2)*ROUND(G18,3),2)</f>
      </c>
      <c s="36" t="s">
        <v>204</v>
      </c>
      <c>
        <f>(M18*21)/100</f>
      </c>
      <c t="s">
        <v>28</v>
      </c>
    </row>
    <row r="19" spans="1:5" ht="12.75">
      <c r="A19" s="35" t="s">
        <v>56</v>
      </c>
      <c r="E19" s="39" t="s">
        <v>2407</v>
      </c>
    </row>
    <row r="20" spans="1:5" ht="12.75">
      <c r="A20" s="35" t="s">
        <v>57</v>
      </c>
      <c r="E20" s="40" t="s">
        <v>5</v>
      </c>
    </row>
    <row r="21" spans="1:5" ht="12.75">
      <c r="A21" t="s">
        <v>58</v>
      </c>
      <c r="E21" s="39" t="s">
        <v>5</v>
      </c>
    </row>
    <row r="22" spans="1:13" ht="12.75">
      <c r="A22" t="s">
        <v>47</v>
      </c>
      <c r="C22" s="31" t="s">
        <v>289</v>
      </c>
      <c r="E22" s="33" t="s">
        <v>2408</v>
      </c>
      <c r="J22" s="32">
        <f>0</f>
      </c>
      <c s="32">
        <f>0</f>
      </c>
      <c s="32">
        <f>0+L23+L27+L31+L35+L39+L43+L47+L51+L55+L59+L63+L67+L71+L75+L79+L83+L87+L91+L95+L99+L103</f>
      </c>
      <c s="32">
        <f>0+M23+M27+M31+M35+M39+M43+M47+M51+M55+M59+M63+M67+M71+M75+M79+M83+M87+M91+M95+M99+M103</f>
      </c>
    </row>
    <row r="23" spans="1:16" ht="12.75">
      <c r="A23" t="s">
        <v>50</v>
      </c>
      <c s="34" t="s">
        <v>225</v>
      </c>
      <c s="34" t="s">
        <v>2409</v>
      </c>
      <c s="35" t="s">
        <v>5</v>
      </c>
      <c s="6" t="s">
        <v>2410</v>
      </c>
      <c s="36" t="s">
        <v>72</v>
      </c>
      <c s="37">
        <v>1</v>
      </c>
      <c s="36">
        <v>0</v>
      </c>
      <c s="36">
        <f>ROUND(G23*H23,6)</f>
      </c>
      <c r="L23" s="38">
        <v>0</v>
      </c>
      <c s="32">
        <f>ROUND(ROUND(L23,2)*ROUND(G23,3),2)</f>
      </c>
      <c s="36" t="s">
        <v>204</v>
      </c>
      <c>
        <f>(M23*21)/100</f>
      </c>
      <c t="s">
        <v>28</v>
      </c>
    </row>
    <row r="24" spans="1:5" ht="12.75">
      <c r="A24" s="35" t="s">
        <v>56</v>
      </c>
      <c r="E24" s="39" t="s">
        <v>2410</v>
      </c>
    </row>
    <row r="25" spans="1:5" ht="12.75">
      <c r="A25" s="35" t="s">
        <v>57</v>
      </c>
      <c r="E25" s="40" t="s">
        <v>1380</v>
      </c>
    </row>
    <row r="26" spans="1:5" ht="12.75">
      <c r="A26" t="s">
        <v>58</v>
      </c>
      <c r="E26" s="39" t="s">
        <v>5</v>
      </c>
    </row>
    <row r="27" spans="1:16" ht="12.75">
      <c r="A27" t="s">
        <v>50</v>
      </c>
      <c s="34" t="s">
        <v>228</v>
      </c>
      <c s="34" t="s">
        <v>2409</v>
      </c>
      <c s="35" t="s">
        <v>209</v>
      </c>
      <c s="6" t="s">
        <v>2411</v>
      </c>
      <c s="36" t="s">
        <v>72</v>
      </c>
      <c s="37">
        <v>2</v>
      </c>
      <c s="36">
        <v>0</v>
      </c>
      <c s="36">
        <f>ROUND(G27*H27,6)</f>
      </c>
      <c r="L27" s="38">
        <v>0</v>
      </c>
      <c s="32">
        <f>ROUND(ROUND(L27,2)*ROUND(G27,3),2)</f>
      </c>
      <c s="36" t="s">
        <v>204</v>
      </c>
      <c>
        <f>(M27*21)/100</f>
      </c>
      <c t="s">
        <v>28</v>
      </c>
    </row>
    <row r="28" spans="1:5" ht="12.75">
      <c r="A28" s="35" t="s">
        <v>56</v>
      </c>
      <c r="E28" s="39" t="s">
        <v>2411</v>
      </c>
    </row>
    <row r="29" spans="1:5" ht="12.75">
      <c r="A29" s="35" t="s">
        <v>57</v>
      </c>
      <c r="E29" s="40" t="s">
        <v>5</v>
      </c>
    </row>
    <row r="30" spans="1:5" ht="12.75">
      <c r="A30" t="s">
        <v>58</v>
      </c>
      <c r="E30" s="39" t="s">
        <v>5</v>
      </c>
    </row>
    <row r="31" spans="1:16" ht="12.75">
      <c r="A31" t="s">
        <v>50</v>
      </c>
      <c s="34" t="s">
        <v>231</v>
      </c>
      <c s="34" t="s">
        <v>2409</v>
      </c>
      <c s="35" t="s">
        <v>28</v>
      </c>
      <c s="6" t="s">
        <v>2412</v>
      </c>
      <c s="36" t="s">
        <v>72</v>
      </c>
      <c s="37">
        <v>1</v>
      </c>
      <c s="36">
        <v>0</v>
      </c>
      <c s="36">
        <f>ROUND(G31*H31,6)</f>
      </c>
      <c r="L31" s="38">
        <v>0</v>
      </c>
      <c s="32">
        <f>ROUND(ROUND(L31,2)*ROUND(G31,3),2)</f>
      </c>
      <c s="36" t="s">
        <v>204</v>
      </c>
      <c>
        <f>(M31*21)/100</f>
      </c>
      <c t="s">
        <v>28</v>
      </c>
    </row>
    <row r="32" spans="1:5" ht="12.75">
      <c r="A32" s="35" t="s">
        <v>56</v>
      </c>
      <c r="E32" s="39" t="s">
        <v>2412</v>
      </c>
    </row>
    <row r="33" spans="1:5" ht="12.75">
      <c r="A33" s="35" t="s">
        <v>57</v>
      </c>
      <c r="E33" s="40" t="s">
        <v>5</v>
      </c>
    </row>
    <row r="34" spans="1:5" ht="12.75">
      <c r="A34" t="s">
        <v>58</v>
      </c>
      <c r="E34" s="39" t="s">
        <v>5</v>
      </c>
    </row>
    <row r="35" spans="1:16" ht="12.75">
      <c r="A35" t="s">
        <v>50</v>
      </c>
      <c s="34" t="s">
        <v>234</v>
      </c>
      <c s="34" t="s">
        <v>2409</v>
      </c>
      <c s="35" t="s">
        <v>26</v>
      </c>
      <c s="6" t="s">
        <v>2413</v>
      </c>
      <c s="36" t="s">
        <v>72</v>
      </c>
      <c s="37">
        <v>1</v>
      </c>
      <c s="36">
        <v>0</v>
      </c>
      <c s="36">
        <f>ROUND(G35*H35,6)</f>
      </c>
      <c r="L35" s="38">
        <v>0</v>
      </c>
      <c s="32">
        <f>ROUND(ROUND(L35,2)*ROUND(G35,3),2)</f>
      </c>
      <c s="36" t="s">
        <v>204</v>
      </c>
      <c>
        <f>(M35*21)/100</f>
      </c>
      <c t="s">
        <v>28</v>
      </c>
    </row>
    <row r="36" spans="1:5" ht="12.75">
      <c r="A36" s="35" t="s">
        <v>56</v>
      </c>
      <c r="E36" s="39" t="s">
        <v>2413</v>
      </c>
    </row>
    <row r="37" spans="1:5" ht="12.75">
      <c r="A37" s="35" t="s">
        <v>57</v>
      </c>
      <c r="E37" s="40" t="s">
        <v>5</v>
      </c>
    </row>
    <row r="38" spans="1:5" ht="12.75">
      <c r="A38" t="s">
        <v>58</v>
      </c>
      <c r="E38" s="39" t="s">
        <v>5</v>
      </c>
    </row>
    <row r="39" spans="1:16" ht="12.75">
      <c r="A39" t="s">
        <v>50</v>
      </c>
      <c s="34" t="s">
        <v>237</v>
      </c>
      <c s="34" t="s">
        <v>2409</v>
      </c>
      <c s="35" t="s">
        <v>212</v>
      </c>
      <c s="6" t="s">
        <v>2414</v>
      </c>
      <c s="36" t="s">
        <v>72</v>
      </c>
      <c s="37">
        <v>5</v>
      </c>
      <c s="36">
        <v>0</v>
      </c>
      <c s="36">
        <f>ROUND(G39*H39,6)</f>
      </c>
      <c r="L39" s="38">
        <v>0</v>
      </c>
      <c s="32">
        <f>ROUND(ROUND(L39,2)*ROUND(G39,3),2)</f>
      </c>
      <c s="36" t="s">
        <v>204</v>
      </c>
      <c>
        <f>(M39*21)/100</f>
      </c>
      <c t="s">
        <v>28</v>
      </c>
    </row>
    <row r="40" spans="1:5" ht="12.75">
      <c r="A40" s="35" t="s">
        <v>56</v>
      </c>
      <c r="E40" s="39" t="s">
        <v>2414</v>
      </c>
    </row>
    <row r="41" spans="1:5" ht="12.75">
      <c r="A41" s="35" t="s">
        <v>57</v>
      </c>
      <c r="E41" s="40" t="s">
        <v>5</v>
      </c>
    </row>
    <row r="42" spans="1:5" ht="12.75">
      <c r="A42" t="s">
        <v>58</v>
      </c>
      <c r="E42" s="39" t="s">
        <v>5</v>
      </c>
    </row>
    <row r="43" spans="1:16" ht="12.75">
      <c r="A43" t="s">
        <v>50</v>
      </c>
      <c s="34" t="s">
        <v>240</v>
      </c>
      <c s="34" t="s">
        <v>2409</v>
      </c>
      <c s="35" t="s">
        <v>215</v>
      </c>
      <c s="6" t="s">
        <v>2415</v>
      </c>
      <c s="36" t="s">
        <v>72</v>
      </c>
      <c s="37">
        <v>3</v>
      </c>
      <c s="36">
        <v>0</v>
      </c>
      <c s="36">
        <f>ROUND(G43*H43,6)</f>
      </c>
      <c r="L43" s="38">
        <v>0</v>
      </c>
      <c s="32">
        <f>ROUND(ROUND(L43,2)*ROUND(G43,3),2)</f>
      </c>
      <c s="36" t="s">
        <v>204</v>
      </c>
      <c>
        <f>(M43*21)/100</f>
      </c>
      <c t="s">
        <v>28</v>
      </c>
    </row>
    <row r="44" spans="1:5" ht="12.75">
      <c r="A44" s="35" t="s">
        <v>56</v>
      </c>
      <c r="E44" s="39" t="s">
        <v>2415</v>
      </c>
    </row>
    <row r="45" spans="1:5" ht="12.75">
      <c r="A45" s="35" t="s">
        <v>57</v>
      </c>
      <c r="E45" s="40" t="s">
        <v>5</v>
      </c>
    </row>
    <row r="46" spans="1:5" ht="12.75">
      <c r="A46" t="s">
        <v>58</v>
      </c>
      <c r="E46" s="39" t="s">
        <v>5</v>
      </c>
    </row>
    <row r="47" spans="1:16" ht="12.75">
      <c r="A47" t="s">
        <v>50</v>
      </c>
      <c s="34" t="s">
        <v>243</v>
      </c>
      <c s="34" t="s">
        <v>2409</v>
      </c>
      <c s="35" t="s">
        <v>27</v>
      </c>
      <c s="6" t="s">
        <v>2416</v>
      </c>
      <c s="36" t="s">
        <v>72</v>
      </c>
      <c s="37">
        <v>6</v>
      </c>
      <c s="36">
        <v>0</v>
      </c>
      <c s="36">
        <f>ROUND(G47*H47,6)</f>
      </c>
      <c r="L47" s="38">
        <v>0</v>
      </c>
      <c s="32">
        <f>ROUND(ROUND(L47,2)*ROUND(G47,3),2)</f>
      </c>
      <c s="36" t="s">
        <v>204</v>
      </c>
      <c>
        <f>(M47*21)/100</f>
      </c>
      <c t="s">
        <v>28</v>
      </c>
    </row>
    <row r="48" spans="1:5" ht="12.75">
      <c r="A48" s="35" t="s">
        <v>56</v>
      </c>
      <c r="E48" s="39" t="s">
        <v>2416</v>
      </c>
    </row>
    <row r="49" spans="1:5" ht="12.75">
      <c r="A49" s="35" t="s">
        <v>57</v>
      </c>
      <c r="E49" s="40" t="s">
        <v>5</v>
      </c>
    </row>
    <row r="50" spans="1:5" ht="12.75">
      <c r="A50" t="s">
        <v>58</v>
      </c>
      <c r="E50" s="39" t="s">
        <v>5</v>
      </c>
    </row>
    <row r="51" spans="1:16" ht="12.75">
      <c r="A51" t="s">
        <v>50</v>
      </c>
      <c s="34" t="s">
        <v>246</v>
      </c>
      <c s="34" t="s">
        <v>2409</v>
      </c>
      <c s="35" t="s">
        <v>48</v>
      </c>
      <c s="6" t="s">
        <v>2417</v>
      </c>
      <c s="36" t="s">
        <v>72</v>
      </c>
      <c s="37">
        <v>1</v>
      </c>
      <c s="36">
        <v>0</v>
      </c>
      <c s="36">
        <f>ROUND(G51*H51,6)</f>
      </c>
      <c r="L51" s="38">
        <v>0</v>
      </c>
      <c s="32">
        <f>ROUND(ROUND(L51,2)*ROUND(G51,3),2)</f>
      </c>
      <c s="36" t="s">
        <v>204</v>
      </c>
      <c>
        <f>(M51*21)/100</f>
      </c>
      <c t="s">
        <v>28</v>
      </c>
    </row>
    <row r="52" spans="1:5" ht="12.75">
      <c r="A52" s="35" t="s">
        <v>56</v>
      </c>
      <c r="E52" s="39" t="s">
        <v>2417</v>
      </c>
    </row>
    <row r="53" spans="1:5" ht="12.75">
      <c r="A53" s="35" t="s">
        <v>57</v>
      </c>
      <c r="E53" s="40" t="s">
        <v>5</v>
      </c>
    </row>
    <row r="54" spans="1:5" ht="12.75">
      <c r="A54" t="s">
        <v>58</v>
      </c>
      <c r="E54" s="39" t="s">
        <v>5</v>
      </c>
    </row>
    <row r="55" spans="1:16" ht="12.75">
      <c r="A55" t="s">
        <v>50</v>
      </c>
      <c s="34" t="s">
        <v>247</v>
      </c>
      <c s="34" t="s">
        <v>2418</v>
      </c>
      <c s="35" t="s">
        <v>5</v>
      </c>
      <c s="6" t="s">
        <v>2419</v>
      </c>
      <c s="36" t="s">
        <v>203</v>
      </c>
      <c s="37">
        <v>19</v>
      </c>
      <c s="36">
        <v>0</v>
      </c>
      <c s="36">
        <f>ROUND(G55*H55,6)</f>
      </c>
      <c r="L55" s="38">
        <v>0</v>
      </c>
      <c s="32">
        <f>ROUND(ROUND(L55,2)*ROUND(G55,3),2)</f>
      </c>
      <c s="36" t="s">
        <v>204</v>
      </c>
      <c>
        <f>(M55*21)/100</f>
      </c>
      <c t="s">
        <v>28</v>
      </c>
    </row>
    <row r="56" spans="1:5" ht="12.75">
      <c r="A56" s="35" t="s">
        <v>56</v>
      </c>
      <c r="E56" s="39" t="s">
        <v>2419</v>
      </c>
    </row>
    <row r="57" spans="1:5" ht="12.75">
      <c r="A57" s="35" t="s">
        <v>57</v>
      </c>
      <c r="E57" s="40" t="s">
        <v>5</v>
      </c>
    </row>
    <row r="58" spans="1:5" ht="12.75">
      <c r="A58" t="s">
        <v>58</v>
      </c>
      <c r="E58" s="39" t="s">
        <v>5</v>
      </c>
    </row>
    <row r="59" spans="1:16" ht="12.75">
      <c r="A59" t="s">
        <v>50</v>
      </c>
      <c s="34" t="s">
        <v>250</v>
      </c>
      <c s="34" t="s">
        <v>2420</v>
      </c>
      <c s="35" t="s">
        <v>5</v>
      </c>
      <c s="6" t="s">
        <v>2421</v>
      </c>
      <c s="36" t="s">
        <v>72</v>
      </c>
      <c s="37">
        <v>10</v>
      </c>
      <c s="36">
        <v>0</v>
      </c>
      <c s="36">
        <f>ROUND(G59*H59,6)</f>
      </c>
      <c r="L59" s="38">
        <v>0</v>
      </c>
      <c s="32">
        <f>ROUND(ROUND(L59,2)*ROUND(G59,3),2)</f>
      </c>
      <c s="36" t="s">
        <v>204</v>
      </c>
      <c>
        <f>(M59*21)/100</f>
      </c>
      <c t="s">
        <v>28</v>
      </c>
    </row>
    <row r="60" spans="1:5" ht="12.75">
      <c r="A60" s="35" t="s">
        <v>56</v>
      </c>
      <c r="E60" s="39" t="s">
        <v>2421</v>
      </c>
    </row>
    <row r="61" spans="1:5" ht="12.75">
      <c r="A61" s="35" t="s">
        <v>57</v>
      </c>
      <c r="E61" s="40" t="s">
        <v>5</v>
      </c>
    </row>
    <row r="62" spans="1:5" ht="12.75">
      <c r="A62" t="s">
        <v>58</v>
      </c>
      <c r="E62" s="39" t="s">
        <v>5</v>
      </c>
    </row>
    <row r="63" spans="1:16" ht="12.75">
      <c r="A63" t="s">
        <v>50</v>
      </c>
      <c s="34" t="s">
        <v>253</v>
      </c>
      <c s="34" t="s">
        <v>2422</v>
      </c>
      <c s="35" t="s">
        <v>5</v>
      </c>
      <c s="6" t="s">
        <v>2423</v>
      </c>
      <c s="36" t="s">
        <v>72</v>
      </c>
      <c s="37">
        <v>1</v>
      </c>
      <c s="36">
        <v>0</v>
      </c>
      <c s="36">
        <f>ROUND(G63*H63,6)</f>
      </c>
      <c r="L63" s="38">
        <v>0</v>
      </c>
      <c s="32">
        <f>ROUND(ROUND(L63,2)*ROUND(G63,3),2)</f>
      </c>
      <c s="36" t="s">
        <v>204</v>
      </c>
      <c>
        <f>(M63*21)/100</f>
      </c>
      <c t="s">
        <v>28</v>
      </c>
    </row>
    <row r="64" spans="1:5" ht="12.75">
      <c r="A64" s="35" t="s">
        <v>56</v>
      </c>
      <c r="E64" s="39" t="s">
        <v>2423</v>
      </c>
    </row>
    <row r="65" spans="1:5" ht="12.75">
      <c r="A65" s="35" t="s">
        <v>57</v>
      </c>
      <c r="E65" s="40" t="s">
        <v>5</v>
      </c>
    </row>
    <row r="66" spans="1:5" ht="12.75">
      <c r="A66" t="s">
        <v>58</v>
      </c>
      <c r="E66" s="39" t="s">
        <v>5</v>
      </c>
    </row>
    <row r="67" spans="1:16" ht="12.75">
      <c r="A67" t="s">
        <v>50</v>
      </c>
      <c s="34" t="s">
        <v>256</v>
      </c>
      <c s="34" t="s">
        <v>2424</v>
      </c>
      <c s="35" t="s">
        <v>5</v>
      </c>
      <c s="6" t="s">
        <v>2425</v>
      </c>
      <c s="36" t="s">
        <v>72</v>
      </c>
      <c s="37">
        <v>6</v>
      </c>
      <c s="36">
        <v>0</v>
      </c>
      <c s="36">
        <f>ROUND(G67*H67,6)</f>
      </c>
      <c r="L67" s="38">
        <v>0</v>
      </c>
      <c s="32">
        <f>ROUND(ROUND(L67,2)*ROUND(G67,3),2)</f>
      </c>
      <c s="36" t="s">
        <v>204</v>
      </c>
      <c>
        <f>(M67*21)/100</f>
      </c>
      <c t="s">
        <v>28</v>
      </c>
    </row>
    <row r="68" spans="1:5" ht="12.75">
      <c r="A68" s="35" t="s">
        <v>56</v>
      </c>
      <c r="E68" s="39" t="s">
        <v>2425</v>
      </c>
    </row>
    <row r="69" spans="1:5" ht="12.75">
      <c r="A69" s="35" t="s">
        <v>57</v>
      </c>
      <c r="E69" s="40" t="s">
        <v>5</v>
      </c>
    </row>
    <row r="70" spans="1:5" ht="12.75">
      <c r="A70" t="s">
        <v>58</v>
      </c>
      <c r="E70" s="39" t="s">
        <v>5</v>
      </c>
    </row>
    <row r="71" spans="1:16" ht="12.75">
      <c r="A71" t="s">
        <v>50</v>
      </c>
      <c s="34" t="s">
        <v>259</v>
      </c>
      <c s="34" t="s">
        <v>2426</v>
      </c>
      <c s="35" t="s">
        <v>5</v>
      </c>
      <c s="6" t="s">
        <v>2427</v>
      </c>
      <c s="36" t="s">
        <v>72</v>
      </c>
      <c s="37">
        <v>22</v>
      </c>
      <c s="36">
        <v>0</v>
      </c>
      <c s="36">
        <f>ROUND(G71*H71,6)</f>
      </c>
      <c r="L71" s="38">
        <v>0</v>
      </c>
      <c s="32">
        <f>ROUND(ROUND(L71,2)*ROUND(G71,3),2)</f>
      </c>
      <c s="36" t="s">
        <v>204</v>
      </c>
      <c>
        <f>(M71*21)/100</f>
      </c>
      <c t="s">
        <v>28</v>
      </c>
    </row>
    <row r="72" spans="1:5" ht="12.75">
      <c r="A72" s="35" t="s">
        <v>56</v>
      </c>
      <c r="E72" s="39" t="s">
        <v>2427</v>
      </c>
    </row>
    <row r="73" spans="1:5" ht="12.75">
      <c r="A73" s="35" t="s">
        <v>57</v>
      </c>
      <c r="E73" s="40" t="s">
        <v>5</v>
      </c>
    </row>
    <row r="74" spans="1:5" ht="12.75">
      <c r="A74" t="s">
        <v>58</v>
      </c>
      <c r="E74" s="39" t="s">
        <v>5</v>
      </c>
    </row>
    <row r="75" spans="1:16" ht="12.75">
      <c r="A75" t="s">
        <v>50</v>
      </c>
      <c s="34" t="s">
        <v>262</v>
      </c>
      <c s="34" t="s">
        <v>2428</v>
      </c>
      <c s="35" t="s">
        <v>5</v>
      </c>
      <c s="6" t="s">
        <v>2429</v>
      </c>
      <c s="36" t="s">
        <v>72</v>
      </c>
      <c s="37">
        <v>10</v>
      </c>
      <c s="36">
        <v>0</v>
      </c>
      <c s="36">
        <f>ROUND(G75*H75,6)</f>
      </c>
      <c r="L75" s="38">
        <v>0</v>
      </c>
      <c s="32">
        <f>ROUND(ROUND(L75,2)*ROUND(G75,3),2)</f>
      </c>
      <c s="36" t="s">
        <v>204</v>
      </c>
      <c>
        <f>(M75*21)/100</f>
      </c>
      <c t="s">
        <v>28</v>
      </c>
    </row>
    <row r="76" spans="1:5" ht="12.75">
      <c r="A76" s="35" t="s">
        <v>56</v>
      </c>
      <c r="E76" s="39" t="s">
        <v>2429</v>
      </c>
    </row>
    <row r="77" spans="1:5" ht="12.75">
      <c r="A77" s="35" t="s">
        <v>57</v>
      </c>
      <c r="E77" s="40" t="s">
        <v>5</v>
      </c>
    </row>
    <row r="78" spans="1:5" ht="12.75">
      <c r="A78" t="s">
        <v>58</v>
      </c>
      <c r="E78" s="39" t="s">
        <v>5</v>
      </c>
    </row>
    <row r="79" spans="1:16" ht="12.75">
      <c r="A79" t="s">
        <v>50</v>
      </c>
      <c s="34" t="s">
        <v>265</v>
      </c>
      <c s="34" t="s">
        <v>2430</v>
      </c>
      <c s="35" t="s">
        <v>5</v>
      </c>
      <c s="6" t="s">
        <v>2431</v>
      </c>
      <c s="36" t="s">
        <v>72</v>
      </c>
      <c s="37">
        <v>1</v>
      </c>
      <c s="36">
        <v>0</v>
      </c>
      <c s="36">
        <f>ROUND(G79*H79,6)</f>
      </c>
      <c r="L79" s="38">
        <v>0</v>
      </c>
      <c s="32">
        <f>ROUND(ROUND(L79,2)*ROUND(G79,3),2)</f>
      </c>
      <c s="36" t="s">
        <v>204</v>
      </c>
      <c>
        <f>(M79*21)/100</f>
      </c>
      <c t="s">
        <v>28</v>
      </c>
    </row>
    <row r="80" spans="1:5" ht="12.75">
      <c r="A80" s="35" t="s">
        <v>56</v>
      </c>
      <c r="E80" s="39" t="s">
        <v>2431</v>
      </c>
    </row>
    <row r="81" spans="1:5" ht="12.75">
      <c r="A81" s="35" t="s">
        <v>57</v>
      </c>
      <c r="E81" s="40" t="s">
        <v>5</v>
      </c>
    </row>
    <row r="82" spans="1:5" ht="12.75">
      <c r="A82" t="s">
        <v>58</v>
      </c>
      <c r="E82" s="39" t="s">
        <v>5</v>
      </c>
    </row>
    <row r="83" spans="1:16" ht="12.75">
      <c r="A83" t="s">
        <v>50</v>
      </c>
      <c s="34" t="s">
        <v>268</v>
      </c>
      <c s="34" t="s">
        <v>2432</v>
      </c>
      <c s="35" t="s">
        <v>5</v>
      </c>
      <c s="6" t="s">
        <v>2433</v>
      </c>
      <c s="36" t="s">
        <v>72</v>
      </c>
      <c s="37">
        <v>6</v>
      </c>
      <c s="36">
        <v>0</v>
      </c>
      <c s="36">
        <f>ROUND(G83*H83,6)</f>
      </c>
      <c r="L83" s="38">
        <v>0</v>
      </c>
      <c s="32">
        <f>ROUND(ROUND(L83,2)*ROUND(G83,3),2)</f>
      </c>
      <c s="36" t="s">
        <v>204</v>
      </c>
      <c>
        <f>(M83*21)/100</f>
      </c>
      <c t="s">
        <v>28</v>
      </c>
    </row>
    <row r="84" spans="1:5" ht="12.75">
      <c r="A84" s="35" t="s">
        <v>56</v>
      </c>
      <c r="E84" s="39" t="s">
        <v>2433</v>
      </c>
    </row>
    <row r="85" spans="1:5" ht="12.75">
      <c r="A85" s="35" t="s">
        <v>57</v>
      </c>
      <c r="E85" s="40" t="s">
        <v>5</v>
      </c>
    </row>
    <row r="86" spans="1:5" ht="12.75">
      <c r="A86" t="s">
        <v>58</v>
      </c>
      <c r="E86" s="39" t="s">
        <v>5</v>
      </c>
    </row>
    <row r="87" spans="1:16" ht="12.75">
      <c r="A87" t="s">
        <v>50</v>
      </c>
      <c s="34" t="s">
        <v>271</v>
      </c>
      <c s="34" t="s">
        <v>2434</v>
      </c>
      <c s="35" t="s">
        <v>5</v>
      </c>
      <c s="6" t="s">
        <v>2435</v>
      </c>
      <c s="36" t="s">
        <v>72</v>
      </c>
      <c s="37">
        <v>11</v>
      </c>
      <c s="36">
        <v>0</v>
      </c>
      <c s="36">
        <f>ROUND(G87*H87,6)</f>
      </c>
      <c r="L87" s="38">
        <v>0</v>
      </c>
      <c s="32">
        <f>ROUND(ROUND(L87,2)*ROUND(G87,3),2)</f>
      </c>
      <c s="36" t="s">
        <v>204</v>
      </c>
      <c>
        <f>(M87*21)/100</f>
      </c>
      <c t="s">
        <v>28</v>
      </c>
    </row>
    <row r="88" spans="1:5" ht="12.75">
      <c r="A88" s="35" t="s">
        <v>56</v>
      </c>
      <c r="E88" s="39" t="s">
        <v>2435</v>
      </c>
    </row>
    <row r="89" spans="1:5" ht="12.75">
      <c r="A89" s="35" t="s">
        <v>57</v>
      </c>
      <c r="E89" s="40" t="s">
        <v>5</v>
      </c>
    </row>
    <row r="90" spans="1:5" ht="12.75">
      <c r="A90" t="s">
        <v>58</v>
      </c>
      <c r="E90" s="39" t="s">
        <v>5</v>
      </c>
    </row>
    <row r="91" spans="1:16" ht="12.75">
      <c r="A91" t="s">
        <v>50</v>
      </c>
      <c s="34" t="s">
        <v>274</v>
      </c>
      <c s="34" t="s">
        <v>2436</v>
      </c>
      <c s="35" t="s">
        <v>5</v>
      </c>
      <c s="6" t="s">
        <v>2437</v>
      </c>
      <c s="36" t="s">
        <v>72</v>
      </c>
      <c s="37">
        <v>10</v>
      </c>
      <c s="36">
        <v>0</v>
      </c>
      <c s="36">
        <f>ROUND(G91*H91,6)</f>
      </c>
      <c r="L91" s="38">
        <v>0</v>
      </c>
      <c s="32">
        <f>ROUND(ROUND(L91,2)*ROUND(G91,3),2)</f>
      </c>
      <c s="36" t="s">
        <v>204</v>
      </c>
      <c>
        <f>(M91*21)/100</f>
      </c>
      <c t="s">
        <v>28</v>
      </c>
    </row>
    <row r="92" spans="1:5" ht="12.75">
      <c r="A92" s="35" t="s">
        <v>56</v>
      </c>
      <c r="E92" s="39" t="s">
        <v>2437</v>
      </c>
    </row>
    <row r="93" spans="1:5" ht="12.75">
      <c r="A93" s="35" t="s">
        <v>57</v>
      </c>
      <c r="E93" s="40" t="s">
        <v>5</v>
      </c>
    </row>
    <row r="94" spans="1:5" ht="12.75">
      <c r="A94" t="s">
        <v>58</v>
      </c>
      <c r="E94" s="39" t="s">
        <v>5</v>
      </c>
    </row>
    <row r="95" spans="1:16" ht="12.75">
      <c r="A95" t="s">
        <v>50</v>
      </c>
      <c s="34" t="s">
        <v>277</v>
      </c>
      <c s="34" t="s">
        <v>2438</v>
      </c>
      <c s="35" t="s">
        <v>5</v>
      </c>
      <c s="6" t="s">
        <v>2439</v>
      </c>
      <c s="36" t="s">
        <v>1807</v>
      </c>
      <c s="37">
        <v>1</v>
      </c>
      <c s="36">
        <v>0</v>
      </c>
      <c s="36">
        <f>ROUND(G95*H95,6)</f>
      </c>
      <c r="L95" s="38">
        <v>0</v>
      </c>
      <c s="32">
        <f>ROUND(ROUND(L95,2)*ROUND(G95,3),2)</f>
      </c>
      <c s="36" t="s">
        <v>204</v>
      </c>
      <c>
        <f>(M95*21)/100</f>
      </c>
      <c t="s">
        <v>28</v>
      </c>
    </row>
    <row r="96" spans="1:5" ht="12.75">
      <c r="A96" s="35" t="s">
        <v>56</v>
      </c>
      <c r="E96" s="39" t="s">
        <v>2439</v>
      </c>
    </row>
    <row r="97" spans="1:5" ht="12.75">
      <c r="A97" s="35" t="s">
        <v>57</v>
      </c>
      <c r="E97" s="40" t="s">
        <v>5</v>
      </c>
    </row>
    <row r="98" spans="1:5" ht="12.75">
      <c r="A98" t="s">
        <v>58</v>
      </c>
      <c r="E98" s="39" t="s">
        <v>5</v>
      </c>
    </row>
    <row r="99" spans="1:16" ht="12.75">
      <c r="A99" t="s">
        <v>50</v>
      </c>
      <c s="34" t="s">
        <v>280</v>
      </c>
      <c s="34" t="s">
        <v>2440</v>
      </c>
      <c s="35" t="s">
        <v>5</v>
      </c>
      <c s="6" t="s">
        <v>2441</v>
      </c>
      <c s="36" t="s">
        <v>72</v>
      </c>
      <c s="37">
        <v>3</v>
      </c>
      <c s="36">
        <v>0</v>
      </c>
      <c s="36">
        <f>ROUND(G99*H99,6)</f>
      </c>
      <c r="L99" s="38">
        <v>0</v>
      </c>
      <c s="32">
        <f>ROUND(ROUND(L99,2)*ROUND(G99,3),2)</f>
      </c>
      <c s="36" t="s">
        <v>204</v>
      </c>
      <c>
        <f>(M99*21)/100</f>
      </c>
      <c t="s">
        <v>28</v>
      </c>
    </row>
    <row r="100" spans="1:5" ht="12.75">
      <c r="A100" s="35" t="s">
        <v>56</v>
      </c>
      <c r="E100" s="39" t="s">
        <v>2441</v>
      </c>
    </row>
    <row r="101" spans="1:5" ht="12.75">
      <c r="A101" s="35" t="s">
        <v>57</v>
      </c>
      <c r="E101" s="40" t="s">
        <v>5</v>
      </c>
    </row>
    <row r="102" spans="1:5" ht="12.75">
      <c r="A102" t="s">
        <v>58</v>
      </c>
      <c r="E102" s="39" t="s">
        <v>5</v>
      </c>
    </row>
    <row r="103" spans="1:16" ht="12.75">
      <c r="A103" t="s">
        <v>50</v>
      </c>
      <c s="34" t="s">
        <v>283</v>
      </c>
      <c s="34" t="s">
        <v>2442</v>
      </c>
      <c s="35" t="s">
        <v>5</v>
      </c>
      <c s="6" t="s">
        <v>2443</v>
      </c>
      <c s="36" t="s">
        <v>72</v>
      </c>
      <c s="37">
        <v>1</v>
      </c>
      <c s="36">
        <v>0</v>
      </c>
      <c s="36">
        <f>ROUND(G103*H103,6)</f>
      </c>
      <c r="L103" s="38">
        <v>0</v>
      </c>
      <c s="32">
        <f>ROUND(ROUND(L103,2)*ROUND(G103,3),2)</f>
      </c>
      <c s="36" t="s">
        <v>204</v>
      </c>
      <c>
        <f>(M103*21)/100</f>
      </c>
      <c t="s">
        <v>28</v>
      </c>
    </row>
    <row r="104" spans="1:5" ht="12.75">
      <c r="A104" s="35" t="s">
        <v>56</v>
      </c>
      <c r="E104" s="39" t="s">
        <v>2443</v>
      </c>
    </row>
    <row r="105" spans="1:5" ht="12.75">
      <c r="A105" s="35" t="s">
        <v>57</v>
      </c>
      <c r="E105" s="40" t="s">
        <v>5</v>
      </c>
    </row>
    <row r="106" spans="1:5" ht="12.75">
      <c r="A106" t="s">
        <v>58</v>
      </c>
      <c r="E106" s="39" t="s">
        <v>5</v>
      </c>
    </row>
    <row r="107" spans="1:13" ht="12.75">
      <c r="A107" t="s">
        <v>47</v>
      </c>
      <c r="C107" s="31" t="s">
        <v>2444</v>
      </c>
      <c r="E107" s="33" t="s">
        <v>2445</v>
      </c>
      <c r="J107" s="32">
        <f>0</f>
      </c>
      <c s="32">
        <f>0</f>
      </c>
      <c s="32">
        <f>0+L108+L112+L116+L120+L124+L128+L132+L136+L140</f>
      </c>
      <c s="32">
        <f>0+M108+M112+M116+M120+M124+M128+M132+M136+M140</f>
      </c>
    </row>
    <row r="108" spans="1:16" ht="12.75">
      <c r="A108" t="s">
        <v>50</v>
      </c>
      <c s="34" t="s">
        <v>286</v>
      </c>
      <c s="34" t="s">
        <v>2446</v>
      </c>
      <c s="35" t="s">
        <v>5</v>
      </c>
      <c s="6" t="s">
        <v>2447</v>
      </c>
      <c s="36" t="s">
        <v>54</v>
      </c>
      <c s="37">
        <v>15</v>
      </c>
      <c s="36">
        <v>0</v>
      </c>
      <c s="36">
        <f>ROUND(G108*H108,6)</f>
      </c>
      <c r="L108" s="38">
        <v>0</v>
      </c>
      <c s="32">
        <f>ROUND(ROUND(L108,2)*ROUND(G108,3),2)</f>
      </c>
      <c s="36" t="s">
        <v>204</v>
      </c>
      <c>
        <f>(M108*21)/100</f>
      </c>
      <c t="s">
        <v>28</v>
      </c>
    </row>
    <row r="109" spans="1:5" ht="12.75">
      <c r="A109" s="35" t="s">
        <v>56</v>
      </c>
      <c r="E109" s="39" t="s">
        <v>2447</v>
      </c>
    </row>
    <row r="110" spans="1:5" ht="12.75">
      <c r="A110" s="35" t="s">
        <v>57</v>
      </c>
      <c r="E110" s="40" t="s">
        <v>5</v>
      </c>
    </row>
    <row r="111" spans="1:5" ht="12.75">
      <c r="A111" t="s">
        <v>58</v>
      </c>
      <c r="E111" s="39" t="s">
        <v>5</v>
      </c>
    </row>
    <row r="112" spans="1:16" ht="12.75">
      <c r="A112" t="s">
        <v>50</v>
      </c>
      <c s="34" t="s">
        <v>289</v>
      </c>
      <c s="34" t="s">
        <v>2448</v>
      </c>
      <c s="35" t="s">
        <v>5</v>
      </c>
      <c s="6" t="s">
        <v>2449</v>
      </c>
      <c s="36" t="s">
        <v>54</v>
      </c>
      <c s="37">
        <v>110</v>
      </c>
      <c s="36">
        <v>0</v>
      </c>
      <c s="36">
        <f>ROUND(G112*H112,6)</f>
      </c>
      <c r="L112" s="38">
        <v>0</v>
      </c>
      <c s="32">
        <f>ROUND(ROUND(L112,2)*ROUND(G112,3),2)</f>
      </c>
      <c s="36" t="s">
        <v>204</v>
      </c>
      <c>
        <f>(M112*21)/100</f>
      </c>
      <c t="s">
        <v>28</v>
      </c>
    </row>
    <row r="113" spans="1:5" ht="12.75">
      <c r="A113" s="35" t="s">
        <v>56</v>
      </c>
      <c r="E113" s="39" t="s">
        <v>2449</v>
      </c>
    </row>
    <row r="114" spans="1:5" ht="12.75">
      <c r="A114" s="35" t="s">
        <v>57</v>
      </c>
      <c r="E114" s="40" t="s">
        <v>5</v>
      </c>
    </row>
    <row r="115" spans="1:5" ht="12.75">
      <c r="A115" t="s">
        <v>58</v>
      </c>
      <c r="E115" s="39" t="s">
        <v>5</v>
      </c>
    </row>
    <row r="116" spans="1:16" ht="12.75">
      <c r="A116" t="s">
        <v>50</v>
      </c>
      <c s="34" t="s">
        <v>292</v>
      </c>
      <c s="34" t="s">
        <v>2450</v>
      </c>
      <c s="35" t="s">
        <v>5</v>
      </c>
      <c s="6" t="s">
        <v>2451</v>
      </c>
      <c s="36" t="s">
        <v>54</v>
      </c>
      <c s="37">
        <v>55</v>
      </c>
      <c s="36">
        <v>0</v>
      </c>
      <c s="36">
        <f>ROUND(G116*H116,6)</f>
      </c>
      <c r="L116" s="38">
        <v>0</v>
      </c>
      <c s="32">
        <f>ROUND(ROUND(L116,2)*ROUND(G116,3),2)</f>
      </c>
      <c s="36" t="s">
        <v>204</v>
      </c>
      <c>
        <f>(M116*21)/100</f>
      </c>
      <c t="s">
        <v>28</v>
      </c>
    </row>
    <row r="117" spans="1:5" ht="12.75">
      <c r="A117" s="35" t="s">
        <v>56</v>
      </c>
      <c r="E117" s="39" t="s">
        <v>2451</v>
      </c>
    </row>
    <row r="118" spans="1:5" ht="12.75">
      <c r="A118" s="35" t="s">
        <v>57</v>
      </c>
      <c r="E118" s="40" t="s">
        <v>5</v>
      </c>
    </row>
    <row r="119" spans="1:5" ht="12.75">
      <c r="A119" t="s">
        <v>58</v>
      </c>
      <c r="E119" s="39" t="s">
        <v>5</v>
      </c>
    </row>
    <row r="120" spans="1:16" ht="12.75">
      <c r="A120" t="s">
        <v>50</v>
      </c>
      <c s="34" t="s">
        <v>295</v>
      </c>
      <c s="34" t="s">
        <v>2452</v>
      </c>
      <c s="35" t="s">
        <v>5</v>
      </c>
      <c s="6" t="s">
        <v>2453</v>
      </c>
      <c s="36" t="s">
        <v>54</v>
      </c>
      <c s="37">
        <v>14</v>
      </c>
      <c s="36">
        <v>0</v>
      </c>
      <c s="36">
        <f>ROUND(G120*H120,6)</f>
      </c>
      <c r="L120" s="38">
        <v>0</v>
      </c>
      <c s="32">
        <f>ROUND(ROUND(L120,2)*ROUND(G120,3),2)</f>
      </c>
      <c s="36" t="s">
        <v>204</v>
      </c>
      <c>
        <f>(M120*21)/100</f>
      </c>
      <c t="s">
        <v>28</v>
      </c>
    </row>
    <row r="121" spans="1:5" ht="12.75">
      <c r="A121" s="35" t="s">
        <v>56</v>
      </c>
      <c r="E121" s="39" t="s">
        <v>2453</v>
      </c>
    </row>
    <row r="122" spans="1:5" ht="12.75">
      <c r="A122" s="35" t="s">
        <v>57</v>
      </c>
      <c r="E122" s="40" t="s">
        <v>5</v>
      </c>
    </row>
    <row r="123" spans="1:5" ht="12.75">
      <c r="A123" t="s">
        <v>58</v>
      </c>
      <c r="E123" s="39" t="s">
        <v>5</v>
      </c>
    </row>
    <row r="124" spans="1:16" ht="12.75">
      <c r="A124" t="s">
        <v>50</v>
      </c>
      <c s="34" t="s">
        <v>298</v>
      </c>
      <c s="34" t="s">
        <v>2452</v>
      </c>
      <c s="35" t="s">
        <v>209</v>
      </c>
      <c s="6" t="s">
        <v>2454</v>
      </c>
      <c s="36" t="s">
        <v>54</v>
      </c>
      <c s="37">
        <v>20</v>
      </c>
      <c s="36">
        <v>0</v>
      </c>
      <c s="36">
        <f>ROUND(G124*H124,6)</f>
      </c>
      <c r="L124" s="38">
        <v>0</v>
      </c>
      <c s="32">
        <f>ROUND(ROUND(L124,2)*ROUND(G124,3),2)</f>
      </c>
      <c s="36" t="s">
        <v>204</v>
      </c>
      <c>
        <f>(M124*21)/100</f>
      </c>
      <c t="s">
        <v>28</v>
      </c>
    </row>
    <row r="125" spans="1:5" ht="12.75">
      <c r="A125" s="35" t="s">
        <v>56</v>
      </c>
      <c r="E125" s="39" t="s">
        <v>2454</v>
      </c>
    </row>
    <row r="126" spans="1:5" ht="12.75">
      <c r="A126" s="35" t="s">
        <v>57</v>
      </c>
      <c r="E126" s="40" t="s">
        <v>5</v>
      </c>
    </row>
    <row r="127" spans="1:5" ht="12.75">
      <c r="A127" t="s">
        <v>58</v>
      </c>
      <c r="E127" s="39" t="s">
        <v>5</v>
      </c>
    </row>
    <row r="128" spans="1:16" ht="12.75">
      <c r="A128" t="s">
        <v>50</v>
      </c>
      <c s="34" t="s">
        <v>301</v>
      </c>
      <c s="34" t="s">
        <v>2455</v>
      </c>
      <c s="35" t="s">
        <v>5</v>
      </c>
      <c s="6" t="s">
        <v>2456</v>
      </c>
      <c s="36" t="s">
        <v>54</v>
      </c>
      <c s="37">
        <v>15</v>
      </c>
      <c s="36">
        <v>0</v>
      </c>
      <c s="36">
        <f>ROUND(G128*H128,6)</f>
      </c>
      <c r="L128" s="38">
        <v>0</v>
      </c>
      <c s="32">
        <f>ROUND(ROUND(L128,2)*ROUND(G128,3),2)</f>
      </c>
      <c s="36" t="s">
        <v>204</v>
      </c>
      <c>
        <f>(M128*21)/100</f>
      </c>
      <c t="s">
        <v>28</v>
      </c>
    </row>
    <row r="129" spans="1:5" ht="12.75">
      <c r="A129" s="35" t="s">
        <v>56</v>
      </c>
      <c r="E129" s="39" t="s">
        <v>2456</v>
      </c>
    </row>
    <row r="130" spans="1:5" ht="12.75">
      <c r="A130" s="35" t="s">
        <v>57</v>
      </c>
      <c r="E130" s="40" t="s">
        <v>5</v>
      </c>
    </row>
    <row r="131" spans="1:5" ht="12.75">
      <c r="A131" t="s">
        <v>58</v>
      </c>
      <c r="E131" s="39" t="s">
        <v>5</v>
      </c>
    </row>
    <row r="132" spans="1:16" ht="12.75">
      <c r="A132" t="s">
        <v>50</v>
      </c>
      <c s="34" t="s">
        <v>304</v>
      </c>
      <c s="34" t="s">
        <v>2457</v>
      </c>
      <c s="35" t="s">
        <v>5</v>
      </c>
      <c s="6" t="s">
        <v>2458</v>
      </c>
      <c s="36" t="s">
        <v>54</v>
      </c>
      <c s="37">
        <v>165</v>
      </c>
      <c s="36">
        <v>0</v>
      </c>
      <c s="36">
        <f>ROUND(G132*H132,6)</f>
      </c>
      <c r="L132" s="38">
        <v>0</v>
      </c>
      <c s="32">
        <f>ROUND(ROUND(L132,2)*ROUND(G132,3),2)</f>
      </c>
      <c s="36" t="s">
        <v>204</v>
      </c>
      <c>
        <f>(M132*21)/100</f>
      </c>
      <c t="s">
        <v>28</v>
      </c>
    </row>
    <row r="133" spans="1:5" ht="12.75">
      <c r="A133" s="35" t="s">
        <v>56</v>
      </c>
      <c r="E133" s="39" t="s">
        <v>2458</v>
      </c>
    </row>
    <row r="134" spans="1:5" ht="12.75">
      <c r="A134" s="35" t="s">
        <v>57</v>
      </c>
      <c r="E134" s="40" t="s">
        <v>5</v>
      </c>
    </row>
    <row r="135" spans="1:5" ht="12.75">
      <c r="A135" t="s">
        <v>58</v>
      </c>
      <c r="E135" s="39" t="s">
        <v>5</v>
      </c>
    </row>
    <row r="136" spans="1:16" ht="12.75">
      <c r="A136" t="s">
        <v>50</v>
      </c>
      <c s="34" t="s">
        <v>307</v>
      </c>
      <c s="34" t="s">
        <v>1972</v>
      </c>
      <c s="35" t="s">
        <v>5</v>
      </c>
      <c s="6" t="s">
        <v>2459</v>
      </c>
      <c s="36" t="s">
        <v>1807</v>
      </c>
      <c s="37">
        <v>1</v>
      </c>
      <c s="36">
        <v>0</v>
      </c>
      <c s="36">
        <f>ROUND(G136*H136,6)</f>
      </c>
      <c r="L136" s="38">
        <v>0</v>
      </c>
      <c s="32">
        <f>ROUND(ROUND(L136,2)*ROUND(G136,3),2)</f>
      </c>
      <c s="36" t="s">
        <v>204</v>
      </c>
      <c>
        <f>(M136*21)/100</f>
      </c>
      <c t="s">
        <v>28</v>
      </c>
    </row>
    <row r="137" spans="1:5" ht="12.75">
      <c r="A137" s="35" t="s">
        <v>56</v>
      </c>
      <c r="E137" s="39" t="s">
        <v>2459</v>
      </c>
    </row>
    <row r="138" spans="1:5" ht="12.75">
      <c r="A138" s="35" t="s">
        <v>57</v>
      </c>
      <c r="E138" s="40" t="s">
        <v>5</v>
      </c>
    </row>
    <row r="139" spans="1:5" ht="12.75">
      <c r="A139" t="s">
        <v>58</v>
      </c>
      <c r="E139" s="39" t="s">
        <v>5</v>
      </c>
    </row>
    <row r="140" spans="1:16" ht="25.5">
      <c r="A140" t="s">
        <v>50</v>
      </c>
      <c s="34" t="s">
        <v>200</v>
      </c>
      <c s="34" t="s">
        <v>2460</v>
      </c>
      <c s="35" t="s">
        <v>5</v>
      </c>
      <c s="6" t="s">
        <v>2461</v>
      </c>
      <c s="36" t="s">
        <v>68</v>
      </c>
      <c s="37">
        <v>95</v>
      </c>
      <c s="36">
        <v>0</v>
      </c>
      <c s="36">
        <f>ROUND(G140*H140,6)</f>
      </c>
      <c r="L140" s="38">
        <v>0</v>
      </c>
      <c s="32">
        <f>ROUND(ROUND(L140,2)*ROUND(G140,3),2)</f>
      </c>
      <c s="36" t="s">
        <v>204</v>
      </c>
      <c>
        <f>(M140*21)/100</f>
      </c>
      <c t="s">
        <v>28</v>
      </c>
    </row>
    <row r="141" spans="1:5" ht="25.5">
      <c r="A141" s="35" t="s">
        <v>56</v>
      </c>
      <c r="E141" s="39" t="s">
        <v>2461</v>
      </c>
    </row>
    <row r="142" spans="1:5" ht="12.75">
      <c r="A142" s="35" t="s">
        <v>57</v>
      </c>
      <c r="E142" s="40" t="s">
        <v>5</v>
      </c>
    </row>
    <row r="143" spans="1:5" ht="12.75">
      <c r="A143" t="s">
        <v>58</v>
      </c>
      <c r="E143" s="39" t="s">
        <v>5</v>
      </c>
    </row>
    <row r="144" spans="1:13" ht="12.75">
      <c r="A144" t="s">
        <v>47</v>
      </c>
      <c r="C144" s="31" t="s">
        <v>2462</v>
      </c>
      <c r="E144" s="33" t="s">
        <v>2463</v>
      </c>
      <c r="J144" s="32">
        <f>0</f>
      </c>
      <c s="32">
        <f>0</f>
      </c>
      <c s="32">
        <f>0+L145</f>
      </c>
      <c s="32">
        <f>0+M145</f>
      </c>
    </row>
    <row r="145" spans="1:16" ht="38.25">
      <c r="A145" t="s">
        <v>50</v>
      </c>
      <c s="34" t="s">
        <v>51</v>
      </c>
      <c s="34" t="s">
        <v>2464</v>
      </c>
      <c s="35" t="s">
        <v>5</v>
      </c>
      <c s="6" t="s">
        <v>2465</v>
      </c>
      <c s="36" t="s">
        <v>72</v>
      </c>
      <c s="37">
        <v>7</v>
      </c>
      <c s="36">
        <v>0</v>
      </c>
      <c s="36">
        <f>ROUND(G145*H145,6)</f>
      </c>
      <c r="L145" s="38">
        <v>0</v>
      </c>
      <c s="32">
        <f>ROUND(ROUND(L145,2)*ROUND(G145,3),2)</f>
      </c>
      <c s="36" t="s">
        <v>204</v>
      </c>
      <c>
        <f>(M145*21)/100</f>
      </c>
      <c t="s">
        <v>28</v>
      </c>
    </row>
    <row r="146" spans="1:5" ht="38.25">
      <c r="A146" s="35" t="s">
        <v>56</v>
      </c>
      <c r="E146" s="39" t="s">
        <v>2466</v>
      </c>
    </row>
    <row r="147" spans="1:5" ht="25.5">
      <c r="A147" s="35" t="s">
        <v>57</v>
      </c>
      <c r="E147" s="40" t="s">
        <v>2467</v>
      </c>
    </row>
    <row r="148" spans="1:5" ht="12.75">
      <c r="A148" t="s">
        <v>58</v>
      </c>
      <c r="E14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507</v>
      </c>
      <c s="41">
        <f>Rekapitulace!C17</f>
      </c>
      <c s="20" t="s">
        <v>0</v>
      </c>
      <c t="s">
        <v>23</v>
      </c>
      <c t="s">
        <v>28</v>
      </c>
    </row>
    <row r="4" spans="1:16" ht="32" customHeight="1">
      <c r="A4" s="24" t="s">
        <v>20</v>
      </c>
      <c s="25" t="s">
        <v>29</v>
      </c>
      <c s="27" t="s">
        <v>507</v>
      </c>
      <c r="E4" s="26" t="s">
        <v>508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COUNTIFS(L8:L74,"=0",A8:A74,"P")+COUNTIFS(L8:L74,"",A8:A74,"P")+SUM(Q8:Q74)</f>
      </c>
    </row>
    <row r="8" spans="1:13" ht="12.75">
      <c r="A8" t="s">
        <v>45</v>
      </c>
      <c r="C8" s="28" t="s">
        <v>2470</v>
      </c>
      <c r="E8" s="30" t="s">
        <v>2469</v>
      </c>
      <c r="J8" s="29">
        <f>0+J9</f>
      </c>
      <c s="29">
        <f>0+K9</f>
      </c>
      <c s="29">
        <f>0+L9</f>
      </c>
      <c s="29">
        <f>0+M9</f>
      </c>
    </row>
    <row r="9" spans="1:13" ht="12.75">
      <c r="A9" t="s">
        <v>47</v>
      </c>
      <c r="C9" s="31" t="s">
        <v>1567</v>
      </c>
      <c r="E9" s="33" t="s">
        <v>2469</v>
      </c>
      <c r="J9" s="32">
        <f>0</f>
      </c>
      <c s="32">
        <f>0</f>
      </c>
      <c s="32">
        <f>0+L10+L14+L18+L22+L26+L30+L34+L38+L42+L46+L50+L54+L58+L62+L66+L70+L74</f>
      </c>
      <c s="32">
        <f>0+M10+M14+M18+M22+M26+M30+M34+M38+M42+M46+M50+M54+M58+M62+M66+M70+M74</f>
      </c>
    </row>
    <row r="10" spans="1:16" ht="12.75">
      <c r="A10" t="s">
        <v>50</v>
      </c>
      <c s="34" t="s">
        <v>271</v>
      </c>
      <c s="34" t="s">
        <v>2471</v>
      </c>
      <c s="35" t="s">
        <v>5</v>
      </c>
      <c s="6" t="s">
        <v>2472</v>
      </c>
      <c s="36" t="s">
        <v>72</v>
      </c>
      <c s="37">
        <v>1</v>
      </c>
      <c s="36">
        <v>0</v>
      </c>
      <c s="36">
        <f>ROUND(G10*H10,6)</f>
      </c>
      <c r="L10" s="38">
        <v>0</v>
      </c>
      <c s="32">
        <f>ROUND(ROUND(L10,2)*ROUND(G10,3),2)</f>
      </c>
      <c s="36" t="s">
        <v>204</v>
      </c>
      <c>
        <f>(M10*21)/100</f>
      </c>
      <c t="s">
        <v>28</v>
      </c>
    </row>
    <row r="11" spans="1:5" ht="12.75">
      <c r="A11" s="35" t="s">
        <v>56</v>
      </c>
      <c r="E11" s="39" t="s">
        <v>2472</v>
      </c>
    </row>
    <row r="12" spans="1:5" ht="12.75">
      <c r="A12" s="35" t="s">
        <v>57</v>
      </c>
      <c r="E12" s="40" t="s">
        <v>1380</v>
      </c>
    </row>
    <row r="13" spans="1:5" ht="12.75">
      <c r="A13" t="s">
        <v>58</v>
      </c>
      <c r="E13" s="39" t="s">
        <v>5</v>
      </c>
    </row>
    <row r="14" spans="1:16" ht="12.75">
      <c r="A14" t="s">
        <v>50</v>
      </c>
      <c s="34" t="s">
        <v>274</v>
      </c>
      <c s="34" t="s">
        <v>2473</v>
      </c>
      <c s="35" t="s">
        <v>5</v>
      </c>
      <c s="6" t="s">
        <v>2474</v>
      </c>
      <c s="36" t="s">
        <v>72</v>
      </c>
      <c s="37">
        <v>1</v>
      </c>
      <c s="36">
        <v>0</v>
      </c>
      <c s="36">
        <f>ROUND(G14*H14,6)</f>
      </c>
      <c r="L14" s="38">
        <v>0</v>
      </c>
      <c s="32">
        <f>ROUND(ROUND(L14,2)*ROUND(G14,3),2)</f>
      </c>
      <c s="36" t="s">
        <v>204</v>
      </c>
      <c>
        <f>(M14*21)/100</f>
      </c>
      <c t="s">
        <v>28</v>
      </c>
    </row>
    <row r="15" spans="1:5" ht="12.75">
      <c r="A15" s="35" t="s">
        <v>56</v>
      </c>
      <c r="E15" s="39" t="s">
        <v>2474</v>
      </c>
    </row>
    <row r="16" spans="1:5" ht="12.75">
      <c r="A16" s="35" t="s">
        <v>57</v>
      </c>
      <c r="E16" s="40" t="s">
        <v>1380</v>
      </c>
    </row>
    <row r="17" spans="1:5" ht="12.75">
      <c r="A17" t="s">
        <v>58</v>
      </c>
      <c r="E17" s="39" t="s">
        <v>5</v>
      </c>
    </row>
    <row r="18" spans="1:16" ht="12.75">
      <c r="A18" t="s">
        <v>50</v>
      </c>
      <c s="34" t="s">
        <v>280</v>
      </c>
      <c s="34" t="s">
        <v>2475</v>
      </c>
      <c s="35" t="s">
        <v>5</v>
      </c>
      <c s="6" t="s">
        <v>2476</v>
      </c>
      <c s="36" t="s">
        <v>72</v>
      </c>
      <c s="37">
        <v>1</v>
      </c>
      <c s="36">
        <v>0</v>
      </c>
      <c s="36">
        <f>ROUND(G18*H18,6)</f>
      </c>
      <c r="L18" s="38">
        <v>0</v>
      </c>
      <c s="32">
        <f>ROUND(ROUND(L18,2)*ROUND(G18,3),2)</f>
      </c>
      <c s="36" t="s">
        <v>204</v>
      </c>
      <c>
        <f>(M18*21)/100</f>
      </c>
      <c t="s">
        <v>28</v>
      </c>
    </row>
    <row r="19" spans="1:5" ht="12.75">
      <c r="A19" s="35" t="s">
        <v>56</v>
      </c>
      <c r="E19" s="39" t="s">
        <v>2476</v>
      </c>
    </row>
    <row r="20" spans="1:5" ht="12.75">
      <c r="A20" s="35" t="s">
        <v>57</v>
      </c>
      <c r="E20" s="40" t="s">
        <v>1380</v>
      </c>
    </row>
    <row r="21" spans="1:5" ht="12.75">
      <c r="A21" t="s">
        <v>58</v>
      </c>
      <c r="E21" s="39" t="s">
        <v>5</v>
      </c>
    </row>
    <row r="22" spans="1:16" ht="25.5">
      <c r="A22" t="s">
        <v>50</v>
      </c>
      <c s="34" t="s">
        <v>286</v>
      </c>
      <c s="34" t="s">
        <v>2477</v>
      </c>
      <c s="35" t="s">
        <v>5</v>
      </c>
      <c s="6" t="s">
        <v>2478</v>
      </c>
      <c s="36" t="s">
        <v>72</v>
      </c>
      <c s="37">
        <v>1</v>
      </c>
      <c s="36">
        <v>0</v>
      </c>
      <c s="36">
        <f>ROUND(G22*H22,6)</f>
      </c>
      <c r="L22" s="38">
        <v>0</v>
      </c>
      <c s="32">
        <f>ROUND(ROUND(L22,2)*ROUND(G22,3),2)</f>
      </c>
      <c s="36" t="s">
        <v>204</v>
      </c>
      <c>
        <f>(M22*21)/100</f>
      </c>
      <c t="s">
        <v>28</v>
      </c>
    </row>
    <row r="23" spans="1:5" ht="25.5">
      <c r="A23" s="35" t="s">
        <v>56</v>
      </c>
      <c r="E23" s="39" t="s">
        <v>2478</v>
      </c>
    </row>
    <row r="24" spans="1:5" ht="12.75">
      <c r="A24" s="35" t="s">
        <v>57</v>
      </c>
      <c r="E24" s="40" t="s">
        <v>1380</v>
      </c>
    </row>
    <row r="25" spans="1:5" ht="12.75">
      <c r="A25" t="s">
        <v>58</v>
      </c>
      <c r="E25" s="39" t="s">
        <v>5</v>
      </c>
    </row>
    <row r="26" spans="1:16" ht="12.75">
      <c r="A26" t="s">
        <v>50</v>
      </c>
      <c s="34" t="s">
        <v>295</v>
      </c>
      <c s="34" t="s">
        <v>2479</v>
      </c>
      <c s="35" t="s">
        <v>5</v>
      </c>
      <c s="6" t="s">
        <v>2480</v>
      </c>
      <c s="36" t="s">
        <v>72</v>
      </c>
      <c s="37">
        <v>1</v>
      </c>
      <c s="36">
        <v>0</v>
      </c>
      <c s="36">
        <f>ROUND(G26*H26,6)</f>
      </c>
      <c r="L26" s="38">
        <v>0</v>
      </c>
      <c s="32">
        <f>ROUND(ROUND(L26,2)*ROUND(G26,3),2)</f>
      </c>
      <c s="36" t="s">
        <v>204</v>
      </c>
      <c>
        <f>(M26*21)/100</f>
      </c>
      <c t="s">
        <v>28</v>
      </c>
    </row>
    <row r="27" spans="1:5" ht="12.75">
      <c r="A27" s="35" t="s">
        <v>56</v>
      </c>
      <c r="E27" s="39" t="s">
        <v>2480</v>
      </c>
    </row>
    <row r="28" spans="1:5" ht="12.75">
      <c r="A28" s="35" t="s">
        <v>57</v>
      </c>
      <c r="E28" s="40" t="s">
        <v>1380</v>
      </c>
    </row>
    <row r="29" spans="1:5" ht="12.75">
      <c r="A29" t="s">
        <v>58</v>
      </c>
      <c r="E29" s="39" t="s">
        <v>5</v>
      </c>
    </row>
    <row r="30" spans="1:16" ht="12.75">
      <c r="A30" t="s">
        <v>50</v>
      </c>
      <c s="34" t="s">
        <v>298</v>
      </c>
      <c s="34" t="s">
        <v>2481</v>
      </c>
      <c s="35" t="s">
        <v>5</v>
      </c>
      <c s="6" t="s">
        <v>2482</v>
      </c>
      <c s="36" t="s">
        <v>72</v>
      </c>
      <c s="37">
        <v>1</v>
      </c>
      <c s="36">
        <v>0</v>
      </c>
      <c s="36">
        <f>ROUND(G30*H30,6)</f>
      </c>
      <c r="L30" s="38">
        <v>0</v>
      </c>
      <c s="32">
        <f>ROUND(ROUND(L30,2)*ROUND(G30,3),2)</f>
      </c>
      <c s="36" t="s">
        <v>204</v>
      </c>
      <c>
        <f>(M30*21)/100</f>
      </c>
      <c t="s">
        <v>28</v>
      </c>
    </row>
    <row r="31" spans="1:5" ht="12.75">
      <c r="A31" s="35" t="s">
        <v>56</v>
      </c>
      <c r="E31" s="39" t="s">
        <v>2482</v>
      </c>
    </row>
    <row r="32" spans="1:5" ht="12.75">
      <c r="A32" s="35" t="s">
        <v>57</v>
      </c>
      <c r="E32" s="40" t="s">
        <v>1380</v>
      </c>
    </row>
    <row r="33" spans="1:5" ht="12.75">
      <c r="A33" t="s">
        <v>58</v>
      </c>
      <c r="E33" s="39" t="s">
        <v>5</v>
      </c>
    </row>
    <row r="34" spans="1:16" ht="12.75">
      <c r="A34" t="s">
        <v>50</v>
      </c>
      <c s="34" t="s">
        <v>301</v>
      </c>
      <c s="34" t="s">
        <v>2483</v>
      </c>
      <c s="35" t="s">
        <v>5</v>
      </c>
      <c s="6" t="s">
        <v>2484</v>
      </c>
      <c s="36" t="s">
        <v>72</v>
      </c>
      <c s="37">
        <v>1</v>
      </c>
      <c s="36">
        <v>0</v>
      </c>
      <c s="36">
        <f>ROUND(G34*H34,6)</f>
      </c>
      <c r="L34" s="38">
        <v>0</v>
      </c>
      <c s="32">
        <f>ROUND(ROUND(L34,2)*ROUND(G34,3),2)</f>
      </c>
      <c s="36" t="s">
        <v>204</v>
      </c>
      <c>
        <f>(M34*21)/100</f>
      </c>
      <c t="s">
        <v>28</v>
      </c>
    </row>
    <row r="35" spans="1:5" ht="12.75">
      <c r="A35" s="35" t="s">
        <v>56</v>
      </c>
      <c r="E35" s="39" t="s">
        <v>2484</v>
      </c>
    </row>
    <row r="36" spans="1:5" ht="12.75">
      <c r="A36" s="35" t="s">
        <v>57</v>
      </c>
      <c r="E36" s="40" t="s">
        <v>1380</v>
      </c>
    </row>
    <row r="37" spans="1:5" ht="12.75">
      <c r="A37" t="s">
        <v>58</v>
      </c>
      <c r="E37" s="39" t="s">
        <v>5</v>
      </c>
    </row>
    <row r="38" spans="1:16" ht="12.75">
      <c r="A38" t="s">
        <v>50</v>
      </c>
      <c s="34" t="s">
        <v>304</v>
      </c>
      <c s="34" t="s">
        <v>2485</v>
      </c>
      <c s="35" t="s">
        <v>5</v>
      </c>
      <c s="6" t="s">
        <v>2486</v>
      </c>
      <c s="36" t="s">
        <v>72</v>
      </c>
      <c s="37">
        <v>1</v>
      </c>
      <c s="36">
        <v>0</v>
      </c>
      <c s="36">
        <f>ROUND(G38*H38,6)</f>
      </c>
      <c r="L38" s="38">
        <v>0</v>
      </c>
      <c s="32">
        <f>ROUND(ROUND(L38,2)*ROUND(G38,3),2)</f>
      </c>
      <c s="36" t="s">
        <v>204</v>
      </c>
      <c>
        <f>(M38*21)/100</f>
      </c>
      <c t="s">
        <v>28</v>
      </c>
    </row>
    <row r="39" spans="1:5" ht="12.75">
      <c r="A39" s="35" t="s">
        <v>56</v>
      </c>
      <c r="E39" s="39" t="s">
        <v>2486</v>
      </c>
    </row>
    <row r="40" spans="1:5" ht="12.75">
      <c r="A40" s="35" t="s">
        <v>57</v>
      </c>
      <c r="E40" s="40" t="s">
        <v>1380</v>
      </c>
    </row>
    <row r="41" spans="1:5" ht="12.75">
      <c r="A41" t="s">
        <v>58</v>
      </c>
      <c r="E41" s="39" t="s">
        <v>5</v>
      </c>
    </row>
    <row r="42" spans="1:16" ht="12.75">
      <c r="A42" t="s">
        <v>50</v>
      </c>
      <c s="34" t="s">
        <v>307</v>
      </c>
      <c s="34" t="s">
        <v>2487</v>
      </c>
      <c s="35" t="s">
        <v>5</v>
      </c>
      <c s="6" t="s">
        <v>2488</v>
      </c>
      <c s="36" t="s">
        <v>72</v>
      </c>
      <c s="37">
        <v>1</v>
      </c>
      <c s="36">
        <v>0</v>
      </c>
      <c s="36">
        <f>ROUND(G42*H42,6)</f>
      </c>
      <c r="L42" s="38">
        <v>0</v>
      </c>
      <c s="32">
        <f>ROUND(ROUND(L42,2)*ROUND(G42,3),2)</f>
      </c>
      <c s="36" t="s">
        <v>204</v>
      </c>
      <c>
        <f>(M42*21)/100</f>
      </c>
      <c t="s">
        <v>28</v>
      </c>
    </row>
    <row r="43" spans="1:5" ht="12.75">
      <c r="A43" s="35" t="s">
        <v>56</v>
      </c>
      <c r="E43" s="39" t="s">
        <v>2488</v>
      </c>
    </row>
    <row r="44" spans="1:5" ht="12.75">
      <c r="A44" s="35" t="s">
        <v>57</v>
      </c>
      <c r="E44" s="40" t="s">
        <v>1380</v>
      </c>
    </row>
    <row r="45" spans="1:5" ht="12.75">
      <c r="A45" t="s">
        <v>58</v>
      </c>
      <c r="E45" s="39" t="s">
        <v>5</v>
      </c>
    </row>
    <row r="46" spans="1:16" ht="12.75">
      <c r="A46" t="s">
        <v>50</v>
      </c>
      <c s="34" t="s">
        <v>200</v>
      </c>
      <c s="34" t="s">
        <v>2489</v>
      </c>
      <c s="35" t="s">
        <v>5</v>
      </c>
      <c s="6" t="s">
        <v>2490</v>
      </c>
      <c s="36" t="s">
        <v>72</v>
      </c>
      <c s="37">
        <v>2</v>
      </c>
      <c s="36">
        <v>0</v>
      </c>
      <c s="36">
        <f>ROUND(G46*H46,6)</f>
      </c>
      <c r="L46" s="38">
        <v>0</v>
      </c>
      <c s="32">
        <f>ROUND(ROUND(L46,2)*ROUND(G46,3),2)</f>
      </c>
      <c s="36" t="s">
        <v>204</v>
      </c>
      <c>
        <f>(M46*21)/100</f>
      </c>
      <c t="s">
        <v>28</v>
      </c>
    </row>
    <row r="47" spans="1:5" ht="12.75">
      <c r="A47" s="35" t="s">
        <v>56</v>
      </c>
      <c r="E47" s="39" t="s">
        <v>2490</v>
      </c>
    </row>
    <row r="48" spans="1:5" ht="12.75">
      <c r="A48" s="35" t="s">
        <v>57</v>
      </c>
      <c r="E48" s="40" t="s">
        <v>338</v>
      </c>
    </row>
    <row r="49" spans="1:5" ht="12.75">
      <c r="A49" t="s">
        <v>58</v>
      </c>
      <c r="E49" s="39" t="s">
        <v>5</v>
      </c>
    </row>
    <row r="50" spans="1:16" ht="25.5">
      <c r="A50" t="s">
        <v>50</v>
      </c>
      <c s="34" t="s">
        <v>51</v>
      </c>
      <c s="34" t="s">
        <v>2491</v>
      </c>
      <c s="35" t="s">
        <v>5</v>
      </c>
      <c s="6" t="s">
        <v>2492</v>
      </c>
      <c s="36" t="s">
        <v>72</v>
      </c>
      <c s="37">
        <v>1</v>
      </c>
      <c s="36">
        <v>0</v>
      </c>
      <c s="36">
        <f>ROUND(G50*H50,6)</f>
      </c>
      <c r="L50" s="38">
        <v>0</v>
      </c>
      <c s="32">
        <f>ROUND(ROUND(L50,2)*ROUND(G50,3),2)</f>
      </c>
      <c s="36" t="s">
        <v>204</v>
      </c>
      <c>
        <f>(M50*21)/100</f>
      </c>
      <c t="s">
        <v>28</v>
      </c>
    </row>
    <row r="51" spans="1:5" ht="25.5">
      <c r="A51" s="35" t="s">
        <v>56</v>
      </c>
      <c r="E51" s="39" t="s">
        <v>2492</v>
      </c>
    </row>
    <row r="52" spans="1:5" ht="12.75">
      <c r="A52" s="35" t="s">
        <v>57</v>
      </c>
      <c r="E52" s="40" t="s">
        <v>1380</v>
      </c>
    </row>
    <row r="53" spans="1:5" ht="12.75">
      <c r="A53" t="s">
        <v>58</v>
      </c>
      <c r="E53" s="39" t="s">
        <v>5</v>
      </c>
    </row>
    <row r="54" spans="1:16" ht="12.75">
      <c r="A54" t="s">
        <v>50</v>
      </c>
      <c s="34" t="s">
        <v>59</v>
      </c>
      <c s="34" t="s">
        <v>2493</v>
      </c>
      <c s="35" t="s">
        <v>5</v>
      </c>
      <c s="6" t="s">
        <v>2494</v>
      </c>
      <c s="36" t="s">
        <v>72</v>
      </c>
      <c s="37">
        <v>3</v>
      </c>
      <c s="36">
        <v>0</v>
      </c>
      <c s="36">
        <f>ROUND(G54*H54,6)</f>
      </c>
      <c r="L54" s="38">
        <v>0</v>
      </c>
      <c s="32">
        <f>ROUND(ROUND(L54,2)*ROUND(G54,3),2)</f>
      </c>
      <c s="36" t="s">
        <v>204</v>
      </c>
      <c>
        <f>(M54*21)/100</f>
      </c>
      <c t="s">
        <v>28</v>
      </c>
    </row>
    <row r="55" spans="1:5" ht="12.75">
      <c r="A55" s="35" t="s">
        <v>56</v>
      </c>
      <c r="E55" s="39" t="s">
        <v>2494</v>
      </c>
    </row>
    <row r="56" spans="1:5" ht="12.75">
      <c r="A56" s="35" t="s">
        <v>57</v>
      </c>
      <c r="E56" s="40" t="s">
        <v>607</v>
      </c>
    </row>
    <row r="57" spans="1:5" ht="12.75">
      <c r="A57" t="s">
        <v>58</v>
      </c>
      <c r="E57" s="39" t="s">
        <v>5</v>
      </c>
    </row>
    <row r="58" spans="1:16" ht="12.75">
      <c r="A58" t="s">
        <v>50</v>
      </c>
      <c s="34" t="s">
        <v>62</v>
      </c>
      <c s="34" t="s">
        <v>2495</v>
      </c>
      <c s="35" t="s">
        <v>5</v>
      </c>
      <c s="6" t="s">
        <v>2496</v>
      </c>
      <c s="36" t="s">
        <v>72</v>
      </c>
      <c s="37">
        <v>3</v>
      </c>
      <c s="36">
        <v>0</v>
      </c>
      <c s="36">
        <f>ROUND(G58*H58,6)</f>
      </c>
      <c r="L58" s="38">
        <v>0</v>
      </c>
      <c s="32">
        <f>ROUND(ROUND(L58,2)*ROUND(G58,3),2)</f>
      </c>
      <c s="36" t="s">
        <v>204</v>
      </c>
      <c>
        <f>(M58*21)/100</f>
      </c>
      <c t="s">
        <v>28</v>
      </c>
    </row>
    <row r="59" spans="1:5" ht="12.75">
      <c r="A59" s="35" t="s">
        <v>56</v>
      </c>
      <c r="E59" s="39" t="s">
        <v>2496</v>
      </c>
    </row>
    <row r="60" spans="1:5" ht="12.75">
      <c r="A60" s="35" t="s">
        <v>57</v>
      </c>
      <c r="E60" s="40" t="s">
        <v>2497</v>
      </c>
    </row>
    <row r="61" spans="1:5" ht="12.75">
      <c r="A61" t="s">
        <v>58</v>
      </c>
      <c r="E61" s="39" t="s">
        <v>5</v>
      </c>
    </row>
    <row r="62" spans="1:16" ht="12.75">
      <c r="A62" t="s">
        <v>50</v>
      </c>
      <c s="34" t="s">
        <v>65</v>
      </c>
      <c s="34" t="s">
        <v>2498</v>
      </c>
      <c s="35" t="s">
        <v>5</v>
      </c>
      <c s="6" t="s">
        <v>2499</v>
      </c>
      <c s="36" t="s">
        <v>72</v>
      </c>
      <c s="37">
        <v>1</v>
      </c>
      <c s="36">
        <v>0</v>
      </c>
      <c s="36">
        <f>ROUND(G62*H62,6)</f>
      </c>
      <c r="L62" s="38">
        <v>0</v>
      </c>
      <c s="32">
        <f>ROUND(ROUND(L62,2)*ROUND(G62,3),2)</f>
      </c>
      <c s="36" t="s">
        <v>204</v>
      </c>
      <c>
        <f>(M62*21)/100</f>
      </c>
      <c t="s">
        <v>28</v>
      </c>
    </row>
    <row r="63" spans="1:5" ht="12.75">
      <c r="A63" s="35" t="s">
        <v>56</v>
      </c>
      <c r="E63" s="39" t="s">
        <v>2499</v>
      </c>
    </row>
    <row r="64" spans="1:5" ht="12.75">
      <c r="A64" s="35" t="s">
        <v>57</v>
      </c>
      <c r="E64" s="40" t="s">
        <v>1380</v>
      </c>
    </row>
    <row r="65" spans="1:5" ht="12.75">
      <c r="A65" t="s">
        <v>58</v>
      </c>
      <c r="E65" s="39" t="s">
        <v>5</v>
      </c>
    </row>
    <row r="66" spans="1:16" ht="12.75">
      <c r="A66" t="s">
        <v>50</v>
      </c>
      <c s="34" t="s">
        <v>69</v>
      </c>
      <c s="34" t="s">
        <v>2500</v>
      </c>
      <c s="35" t="s">
        <v>5</v>
      </c>
      <c s="6" t="s">
        <v>2501</v>
      </c>
      <c s="36" t="s">
        <v>72</v>
      </c>
      <c s="37">
        <v>1</v>
      </c>
      <c s="36">
        <v>0</v>
      </c>
      <c s="36">
        <f>ROUND(G66*H66,6)</f>
      </c>
      <c r="L66" s="38">
        <v>0</v>
      </c>
      <c s="32">
        <f>ROUND(ROUND(L66,2)*ROUND(G66,3),2)</f>
      </c>
      <c s="36" t="s">
        <v>204</v>
      </c>
      <c>
        <f>(M66*21)/100</f>
      </c>
      <c t="s">
        <v>28</v>
      </c>
    </row>
    <row r="67" spans="1:5" ht="12.75">
      <c r="A67" s="35" t="s">
        <v>56</v>
      </c>
      <c r="E67" s="39" t="s">
        <v>2501</v>
      </c>
    </row>
    <row r="68" spans="1:5" ht="12.75">
      <c r="A68" s="35" t="s">
        <v>57</v>
      </c>
      <c r="E68" s="40" t="s">
        <v>1380</v>
      </c>
    </row>
    <row r="69" spans="1:5" ht="12.75">
      <c r="A69" t="s">
        <v>58</v>
      </c>
      <c r="E69" s="39" t="s">
        <v>5</v>
      </c>
    </row>
    <row r="70" spans="1:16" ht="12.75">
      <c r="A70" t="s">
        <v>50</v>
      </c>
      <c s="34" t="s">
        <v>73</v>
      </c>
      <c s="34" t="s">
        <v>2502</v>
      </c>
      <c s="35" t="s">
        <v>5</v>
      </c>
      <c s="6" t="s">
        <v>2503</v>
      </c>
      <c s="36" t="s">
        <v>72</v>
      </c>
      <c s="37">
        <v>1</v>
      </c>
      <c s="36">
        <v>0</v>
      </c>
      <c s="36">
        <f>ROUND(G70*H70,6)</f>
      </c>
      <c r="L70" s="38">
        <v>0</v>
      </c>
      <c s="32">
        <f>ROUND(ROUND(L70,2)*ROUND(G70,3),2)</f>
      </c>
      <c s="36" t="s">
        <v>204</v>
      </c>
      <c>
        <f>(M70*21)/100</f>
      </c>
      <c t="s">
        <v>28</v>
      </c>
    </row>
    <row r="71" spans="1:5" ht="12.75">
      <c r="A71" s="35" t="s">
        <v>56</v>
      </c>
      <c r="E71" s="39" t="s">
        <v>2503</v>
      </c>
    </row>
    <row r="72" spans="1:5" ht="12.75">
      <c r="A72" s="35" t="s">
        <v>57</v>
      </c>
      <c r="E72" s="40" t="s">
        <v>1380</v>
      </c>
    </row>
    <row r="73" spans="1:5" ht="12.75">
      <c r="A73" t="s">
        <v>58</v>
      </c>
      <c r="E73" s="39" t="s">
        <v>5</v>
      </c>
    </row>
    <row r="74" spans="1:16" ht="25.5">
      <c r="A74" t="s">
        <v>50</v>
      </c>
      <c s="34" t="s">
        <v>76</v>
      </c>
      <c s="34" t="s">
        <v>2504</v>
      </c>
      <c s="35" t="s">
        <v>5</v>
      </c>
      <c s="6" t="s">
        <v>2505</v>
      </c>
      <c s="36" t="s">
        <v>72</v>
      </c>
      <c s="37">
        <v>1</v>
      </c>
      <c s="36">
        <v>0</v>
      </c>
      <c s="36">
        <f>ROUND(G74*H74,6)</f>
      </c>
      <c r="L74" s="38">
        <v>0</v>
      </c>
      <c s="32">
        <f>ROUND(ROUND(L74,2)*ROUND(G74,3),2)</f>
      </c>
      <c s="36" t="s">
        <v>204</v>
      </c>
      <c>
        <f>(M74*21)/100</f>
      </c>
      <c t="s">
        <v>28</v>
      </c>
    </row>
    <row r="75" spans="1:5" ht="25.5">
      <c r="A75" s="35" t="s">
        <v>56</v>
      </c>
      <c r="E75" s="39" t="s">
        <v>2505</v>
      </c>
    </row>
    <row r="76" spans="1:5" ht="12.75">
      <c r="A76" s="35" t="s">
        <v>57</v>
      </c>
      <c r="E76" s="40" t="s">
        <v>1380</v>
      </c>
    </row>
    <row r="77" spans="1:5" ht="12.75">
      <c r="A77" t="s">
        <v>58</v>
      </c>
      <c r="E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4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507</v>
      </c>
      <c s="41">
        <f>Rekapitulace!C17</f>
      </c>
      <c s="20" t="s">
        <v>0</v>
      </c>
      <c t="s">
        <v>23</v>
      </c>
      <c t="s">
        <v>28</v>
      </c>
    </row>
    <row r="4" spans="1:16" ht="32" customHeight="1">
      <c r="A4" s="24" t="s">
        <v>20</v>
      </c>
      <c s="25" t="s">
        <v>29</v>
      </c>
      <c s="27" t="s">
        <v>507</v>
      </c>
      <c r="E4" s="26" t="s">
        <v>508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COUNTIFS(L8:L468,"=0",A8:A468,"P")+COUNTIFS(L8:L468,"",A8:A468,"P")+SUM(Q8:Q468)</f>
      </c>
    </row>
    <row r="8" spans="1:13" ht="12.75">
      <c r="A8" t="s">
        <v>45</v>
      </c>
      <c r="C8" s="28" t="s">
        <v>2508</v>
      </c>
      <c r="E8" s="30" t="s">
        <v>2507</v>
      </c>
      <c r="J8" s="29">
        <f>0+J9+J26+J79+J292+J333+J414+J463</f>
      </c>
      <c s="29">
        <f>0+K9+K26+K79+K292+K333+K414+K463</f>
      </c>
      <c s="29">
        <f>0+L9+L26+L79+L292+L333+L414+L463</f>
      </c>
      <c s="29">
        <f>0+M9+M26+M79+M292+M333+M414+M463</f>
      </c>
    </row>
    <row r="9" spans="1:13" ht="12.75">
      <c r="A9" t="s">
        <v>47</v>
      </c>
      <c r="C9" s="31" t="s">
        <v>209</v>
      </c>
      <c r="E9" s="33" t="s">
        <v>411</v>
      </c>
      <c r="J9" s="32">
        <f>0</f>
      </c>
      <c s="32">
        <f>0</f>
      </c>
      <c s="32">
        <f>0+L10+L14+L18+L22</f>
      </c>
      <c s="32">
        <f>0+M10+M14+M18+M22</f>
      </c>
    </row>
    <row r="10" spans="1:16" ht="25.5">
      <c r="A10" t="s">
        <v>50</v>
      </c>
      <c s="34" t="s">
        <v>209</v>
      </c>
      <c s="34" t="s">
        <v>2509</v>
      </c>
      <c s="35" t="s">
        <v>5</v>
      </c>
      <c s="6" t="s">
        <v>2510</v>
      </c>
      <c s="36" t="s">
        <v>396</v>
      </c>
      <c s="37">
        <v>9</v>
      </c>
      <c s="36">
        <v>0</v>
      </c>
      <c s="36">
        <f>ROUND(G10*H10,6)</f>
      </c>
      <c r="L10" s="38">
        <v>0</v>
      </c>
      <c s="32">
        <f>ROUND(ROUND(L10,2)*ROUND(G10,3),2)</f>
      </c>
      <c s="36" t="s">
        <v>55</v>
      </c>
      <c>
        <f>(M10*21)/100</f>
      </c>
      <c t="s">
        <v>28</v>
      </c>
    </row>
    <row r="11" spans="1:5" ht="25.5">
      <c r="A11" s="35" t="s">
        <v>56</v>
      </c>
      <c r="E11" s="39" t="s">
        <v>2510</v>
      </c>
    </row>
    <row r="12" spans="1:5" ht="12.75">
      <c r="A12" s="35" t="s">
        <v>57</v>
      </c>
      <c r="E12" s="40" t="s">
        <v>5</v>
      </c>
    </row>
    <row r="13" spans="1:5" ht="12.75">
      <c r="A13" t="s">
        <v>58</v>
      </c>
      <c r="E13" s="39" t="s">
        <v>5</v>
      </c>
    </row>
    <row r="14" spans="1:16" ht="25.5">
      <c r="A14" t="s">
        <v>50</v>
      </c>
      <c s="34" t="s">
        <v>28</v>
      </c>
      <c s="34" t="s">
        <v>2511</v>
      </c>
      <c s="35" t="s">
        <v>5</v>
      </c>
      <c s="6" t="s">
        <v>2512</v>
      </c>
      <c s="36" t="s">
        <v>396</v>
      </c>
      <c s="37">
        <v>16</v>
      </c>
      <c s="36">
        <v>0</v>
      </c>
      <c s="36">
        <f>ROUND(G14*H14,6)</f>
      </c>
      <c r="L14" s="38">
        <v>0</v>
      </c>
      <c s="32">
        <f>ROUND(ROUND(L14,2)*ROUND(G14,3),2)</f>
      </c>
      <c s="36" t="s">
        <v>55</v>
      </c>
      <c>
        <f>(M14*21)/100</f>
      </c>
      <c t="s">
        <v>28</v>
      </c>
    </row>
    <row r="15" spans="1:5" ht="25.5">
      <c r="A15" s="35" t="s">
        <v>56</v>
      </c>
      <c r="E15" s="39" t="s">
        <v>2512</v>
      </c>
    </row>
    <row r="16" spans="1:5" ht="12.75">
      <c r="A16" s="35" t="s">
        <v>57</v>
      </c>
      <c r="E16" s="40" t="s">
        <v>5</v>
      </c>
    </row>
    <row r="17" spans="1:5" ht="12.75">
      <c r="A17" t="s">
        <v>58</v>
      </c>
      <c r="E17" s="39" t="s">
        <v>5</v>
      </c>
    </row>
    <row r="18" spans="1:16" ht="12.75">
      <c r="A18" t="s">
        <v>50</v>
      </c>
      <c s="34" t="s">
        <v>26</v>
      </c>
      <c s="34" t="s">
        <v>2513</v>
      </c>
      <c s="35" t="s">
        <v>5</v>
      </c>
      <c s="6" t="s">
        <v>2514</v>
      </c>
      <c s="36" t="s">
        <v>414</v>
      </c>
      <c s="37">
        <v>5.6</v>
      </c>
      <c s="36">
        <v>0</v>
      </c>
      <c s="36">
        <f>ROUND(G18*H18,6)</f>
      </c>
      <c r="L18" s="38">
        <v>0</v>
      </c>
      <c s="32">
        <f>ROUND(ROUND(L18,2)*ROUND(G18,3),2)</f>
      </c>
      <c s="36" t="s">
        <v>55</v>
      </c>
      <c>
        <f>(M18*21)/100</f>
      </c>
      <c t="s">
        <v>28</v>
      </c>
    </row>
    <row r="19" spans="1:5" ht="12.75">
      <c r="A19" s="35" t="s">
        <v>56</v>
      </c>
      <c r="E19" s="39" t="s">
        <v>2514</v>
      </c>
    </row>
    <row r="20" spans="1:5" ht="12.75">
      <c r="A20" s="35" t="s">
        <v>57</v>
      </c>
      <c r="E20" s="40" t="s">
        <v>5</v>
      </c>
    </row>
    <row r="21" spans="1:5" ht="12.75">
      <c r="A21" t="s">
        <v>58</v>
      </c>
      <c r="E21" s="39" t="s">
        <v>5</v>
      </c>
    </row>
    <row r="22" spans="1:16" ht="12.75">
      <c r="A22" t="s">
        <v>50</v>
      </c>
      <c s="34" t="s">
        <v>212</v>
      </c>
      <c s="34" t="s">
        <v>2515</v>
      </c>
      <c s="35" t="s">
        <v>5</v>
      </c>
      <c s="6" t="s">
        <v>421</v>
      </c>
      <c s="36" t="s">
        <v>414</v>
      </c>
      <c s="37">
        <v>5.6</v>
      </c>
      <c s="36">
        <v>0</v>
      </c>
      <c s="36">
        <f>ROUND(G22*H22,6)</f>
      </c>
      <c r="L22" s="38">
        <v>0</v>
      </c>
      <c s="32">
        <f>ROUND(ROUND(L22,2)*ROUND(G22,3),2)</f>
      </c>
      <c s="36" t="s">
        <v>55</v>
      </c>
      <c>
        <f>(M22*21)/100</f>
      </c>
      <c t="s">
        <v>28</v>
      </c>
    </row>
    <row r="23" spans="1:5" ht="12.75">
      <c r="A23" s="35" t="s">
        <v>56</v>
      </c>
      <c r="E23" s="39" t="s">
        <v>421</v>
      </c>
    </row>
    <row r="24" spans="1:5" ht="12.75">
      <c r="A24" s="35" t="s">
        <v>57</v>
      </c>
      <c r="E24" s="40" t="s">
        <v>5</v>
      </c>
    </row>
    <row r="25" spans="1:5" ht="12.75">
      <c r="A25" t="s">
        <v>58</v>
      </c>
      <c r="E25" s="39" t="s">
        <v>5</v>
      </c>
    </row>
    <row r="26" spans="1:13" ht="12.75">
      <c r="A26" t="s">
        <v>47</v>
      </c>
      <c r="C26" s="31" t="s">
        <v>152</v>
      </c>
      <c r="E26" s="33" t="s">
        <v>2516</v>
      </c>
      <c r="J26" s="32">
        <f>0</f>
      </c>
      <c s="32">
        <f>0</f>
      </c>
      <c s="32">
        <f>0+L27+L31+L35+L39+L43+L47+L51+L55+L59+L63+L67+L71+L75</f>
      </c>
      <c s="32">
        <f>0+M27+M31+M35+M39+M43+M47+M51+M55+M59+M63+M67+M71+M75</f>
      </c>
    </row>
    <row r="27" spans="1:16" ht="12.75">
      <c r="A27" t="s">
        <v>50</v>
      </c>
      <c s="34" t="s">
        <v>215</v>
      </c>
      <c s="34" t="s">
        <v>2517</v>
      </c>
      <c s="35" t="s">
        <v>5</v>
      </c>
      <c s="6" t="s">
        <v>2518</v>
      </c>
      <c s="36" t="s">
        <v>2519</v>
      </c>
      <c s="37">
        <v>40</v>
      </c>
      <c s="36">
        <v>0</v>
      </c>
      <c s="36">
        <f>ROUND(G27*H27,6)</f>
      </c>
      <c r="L27" s="38">
        <v>0</v>
      </c>
      <c s="32">
        <f>ROUND(ROUND(L27,2)*ROUND(G27,3),2)</f>
      </c>
      <c s="36" t="s">
        <v>55</v>
      </c>
      <c>
        <f>(M27*21)/100</f>
      </c>
      <c t="s">
        <v>28</v>
      </c>
    </row>
    <row r="28" spans="1:5" ht="12.75">
      <c r="A28" s="35" t="s">
        <v>56</v>
      </c>
      <c r="E28" s="39" t="s">
        <v>2518</v>
      </c>
    </row>
    <row r="29" spans="1:5" ht="12.75">
      <c r="A29" s="35" t="s">
        <v>57</v>
      </c>
      <c r="E29" s="40" t="s">
        <v>5</v>
      </c>
    </row>
    <row r="30" spans="1:5" ht="12.75">
      <c r="A30" t="s">
        <v>58</v>
      </c>
      <c r="E30" s="39" t="s">
        <v>5</v>
      </c>
    </row>
    <row r="31" spans="1:16" ht="25.5">
      <c r="A31" t="s">
        <v>50</v>
      </c>
      <c s="34" t="s">
        <v>27</v>
      </c>
      <c s="34" t="s">
        <v>2520</v>
      </c>
      <c s="35" t="s">
        <v>5</v>
      </c>
      <c s="6" t="s">
        <v>2521</v>
      </c>
      <c s="36" t="s">
        <v>2519</v>
      </c>
      <c s="37">
        <v>505</v>
      </c>
      <c s="36">
        <v>0</v>
      </c>
      <c s="36">
        <f>ROUND(G31*H31,6)</f>
      </c>
      <c r="L31" s="38">
        <v>0</v>
      </c>
      <c s="32">
        <f>ROUND(ROUND(L31,2)*ROUND(G31,3),2)</f>
      </c>
      <c s="36" t="s">
        <v>55</v>
      </c>
      <c>
        <f>(M31*21)/100</f>
      </c>
      <c t="s">
        <v>28</v>
      </c>
    </row>
    <row r="32" spans="1:5" ht="25.5">
      <c r="A32" s="35" t="s">
        <v>56</v>
      </c>
      <c r="E32" s="39" t="s">
        <v>2521</v>
      </c>
    </row>
    <row r="33" spans="1:5" ht="12.75">
      <c r="A33" s="35" t="s">
        <v>57</v>
      </c>
      <c r="E33" s="40" t="s">
        <v>5</v>
      </c>
    </row>
    <row r="34" spans="1:5" ht="12.75">
      <c r="A34" t="s">
        <v>58</v>
      </c>
      <c r="E34" s="39" t="s">
        <v>5</v>
      </c>
    </row>
    <row r="35" spans="1:16" ht="12.75">
      <c r="A35" t="s">
        <v>50</v>
      </c>
      <c s="34" t="s">
        <v>48</v>
      </c>
      <c s="34" t="s">
        <v>2522</v>
      </c>
      <c s="35" t="s">
        <v>5</v>
      </c>
      <c s="6" t="s">
        <v>2523</v>
      </c>
      <c s="36" t="s">
        <v>2519</v>
      </c>
      <c s="37">
        <v>90</v>
      </c>
      <c s="36">
        <v>0</v>
      </c>
      <c s="36">
        <f>ROUND(G35*H35,6)</f>
      </c>
      <c r="L35" s="38">
        <v>0</v>
      </c>
      <c s="32">
        <f>ROUND(ROUND(L35,2)*ROUND(G35,3),2)</f>
      </c>
      <c s="36" t="s">
        <v>55</v>
      </c>
      <c>
        <f>(M35*21)/100</f>
      </c>
      <c t="s">
        <v>28</v>
      </c>
    </row>
    <row r="36" spans="1:5" ht="12.75">
      <c r="A36" s="35" t="s">
        <v>56</v>
      </c>
      <c r="E36" s="39" t="s">
        <v>2523</v>
      </c>
    </row>
    <row r="37" spans="1:5" ht="12.75">
      <c r="A37" s="35" t="s">
        <v>57</v>
      </c>
      <c r="E37" s="40" t="s">
        <v>5</v>
      </c>
    </row>
    <row r="38" spans="1:5" ht="12.75">
      <c r="A38" t="s">
        <v>58</v>
      </c>
      <c r="E38" s="39" t="s">
        <v>5</v>
      </c>
    </row>
    <row r="39" spans="1:16" ht="12.75">
      <c r="A39" t="s">
        <v>50</v>
      </c>
      <c s="34" t="s">
        <v>222</v>
      </c>
      <c s="34" t="s">
        <v>2524</v>
      </c>
      <c s="35" t="s">
        <v>5</v>
      </c>
      <c s="6" t="s">
        <v>2525</v>
      </c>
      <c s="36" t="s">
        <v>2519</v>
      </c>
      <c s="37">
        <v>3</v>
      </c>
      <c s="36">
        <v>0</v>
      </c>
      <c s="36">
        <f>ROUND(G39*H39,6)</f>
      </c>
      <c r="L39" s="38">
        <v>0</v>
      </c>
      <c s="32">
        <f>ROUND(ROUND(L39,2)*ROUND(G39,3),2)</f>
      </c>
      <c s="36" t="s">
        <v>55</v>
      </c>
      <c>
        <f>(M39*21)/100</f>
      </c>
      <c t="s">
        <v>28</v>
      </c>
    </row>
    <row r="40" spans="1:5" ht="12.75">
      <c r="A40" s="35" t="s">
        <v>56</v>
      </c>
      <c r="E40" s="39" t="s">
        <v>2525</v>
      </c>
    </row>
    <row r="41" spans="1:5" ht="12.75">
      <c r="A41" s="35" t="s">
        <v>57</v>
      </c>
      <c r="E41" s="40" t="s">
        <v>5</v>
      </c>
    </row>
    <row r="42" spans="1:5" ht="12.75">
      <c r="A42" t="s">
        <v>58</v>
      </c>
      <c r="E42" s="39" t="s">
        <v>5</v>
      </c>
    </row>
    <row r="43" spans="1:16" ht="25.5">
      <c r="A43" t="s">
        <v>50</v>
      </c>
      <c s="34" t="s">
        <v>225</v>
      </c>
      <c s="34" t="s">
        <v>2526</v>
      </c>
      <c s="35" t="s">
        <v>5</v>
      </c>
      <c s="6" t="s">
        <v>2527</v>
      </c>
      <c s="36" t="s">
        <v>54</v>
      </c>
      <c s="37">
        <v>160</v>
      </c>
      <c s="36">
        <v>0</v>
      </c>
      <c s="36">
        <f>ROUND(G43*H43,6)</f>
      </c>
      <c r="L43" s="38">
        <v>0</v>
      </c>
      <c s="32">
        <f>ROUND(ROUND(L43,2)*ROUND(G43,3),2)</f>
      </c>
      <c s="36" t="s">
        <v>55</v>
      </c>
      <c>
        <f>(M43*21)/100</f>
      </c>
      <c t="s">
        <v>28</v>
      </c>
    </row>
    <row r="44" spans="1:5" ht="25.5">
      <c r="A44" s="35" t="s">
        <v>56</v>
      </c>
      <c r="E44" s="39" t="s">
        <v>2527</v>
      </c>
    </row>
    <row r="45" spans="1:5" ht="12.75">
      <c r="A45" s="35" t="s">
        <v>57</v>
      </c>
      <c r="E45" s="40" t="s">
        <v>5</v>
      </c>
    </row>
    <row r="46" spans="1:5" ht="12.75">
      <c r="A46" t="s">
        <v>58</v>
      </c>
      <c r="E46" s="39" t="s">
        <v>5</v>
      </c>
    </row>
    <row r="47" spans="1:16" ht="25.5">
      <c r="A47" t="s">
        <v>50</v>
      </c>
      <c s="34" t="s">
        <v>228</v>
      </c>
      <c s="34" t="s">
        <v>2528</v>
      </c>
      <c s="35" t="s">
        <v>5</v>
      </c>
      <c s="6" t="s">
        <v>2529</v>
      </c>
      <c s="36" t="s">
        <v>54</v>
      </c>
      <c s="37">
        <v>320</v>
      </c>
      <c s="36">
        <v>0</v>
      </c>
      <c s="36">
        <f>ROUND(G47*H47,6)</f>
      </c>
      <c r="L47" s="38">
        <v>0</v>
      </c>
      <c s="32">
        <f>ROUND(ROUND(L47,2)*ROUND(G47,3),2)</f>
      </c>
      <c s="36" t="s">
        <v>55</v>
      </c>
      <c>
        <f>(M47*21)/100</f>
      </c>
      <c t="s">
        <v>28</v>
      </c>
    </row>
    <row r="48" spans="1:5" ht="25.5">
      <c r="A48" s="35" t="s">
        <v>56</v>
      </c>
      <c r="E48" s="39" t="s">
        <v>2529</v>
      </c>
    </row>
    <row r="49" spans="1:5" ht="12.75">
      <c r="A49" s="35" t="s">
        <v>57</v>
      </c>
      <c r="E49" s="40" t="s">
        <v>5</v>
      </c>
    </row>
    <row r="50" spans="1:5" ht="12.75">
      <c r="A50" t="s">
        <v>58</v>
      </c>
      <c r="E50" s="39" t="s">
        <v>5</v>
      </c>
    </row>
    <row r="51" spans="1:16" ht="25.5">
      <c r="A51" t="s">
        <v>50</v>
      </c>
      <c s="34" t="s">
        <v>231</v>
      </c>
      <c s="34" t="s">
        <v>2530</v>
      </c>
      <c s="35" t="s">
        <v>5</v>
      </c>
      <c s="6" t="s">
        <v>2531</v>
      </c>
      <c s="36" t="s">
        <v>54</v>
      </c>
      <c s="37">
        <v>60</v>
      </c>
      <c s="36">
        <v>0</v>
      </c>
      <c s="36">
        <f>ROUND(G51*H51,6)</f>
      </c>
      <c r="L51" s="38">
        <v>0</v>
      </c>
      <c s="32">
        <f>ROUND(ROUND(L51,2)*ROUND(G51,3),2)</f>
      </c>
      <c s="36" t="s">
        <v>55</v>
      </c>
      <c>
        <f>(M51*21)/100</f>
      </c>
      <c t="s">
        <v>28</v>
      </c>
    </row>
    <row r="52" spans="1:5" ht="25.5">
      <c r="A52" s="35" t="s">
        <v>56</v>
      </c>
      <c r="E52" s="39" t="s">
        <v>2531</v>
      </c>
    </row>
    <row r="53" spans="1:5" ht="12.75">
      <c r="A53" s="35" t="s">
        <v>57</v>
      </c>
      <c r="E53" s="40" t="s">
        <v>5</v>
      </c>
    </row>
    <row r="54" spans="1:5" ht="12.75">
      <c r="A54" t="s">
        <v>58</v>
      </c>
      <c r="E54" s="39" t="s">
        <v>5</v>
      </c>
    </row>
    <row r="55" spans="1:16" ht="12.75">
      <c r="A55" t="s">
        <v>50</v>
      </c>
      <c s="34" t="s">
        <v>234</v>
      </c>
      <c s="34" t="s">
        <v>2532</v>
      </c>
      <c s="35" t="s">
        <v>5</v>
      </c>
      <c s="6" t="s">
        <v>2533</v>
      </c>
      <c s="36" t="s">
        <v>54</v>
      </c>
      <c s="37">
        <v>90</v>
      </c>
      <c s="36">
        <v>0</v>
      </c>
      <c s="36">
        <f>ROUND(G55*H55,6)</f>
      </c>
      <c r="L55" s="38">
        <v>0</v>
      </c>
      <c s="32">
        <f>ROUND(ROUND(L55,2)*ROUND(G55,3),2)</f>
      </c>
      <c s="36" t="s">
        <v>55</v>
      </c>
      <c>
        <f>(M55*21)/100</f>
      </c>
      <c t="s">
        <v>28</v>
      </c>
    </row>
    <row r="56" spans="1:5" ht="12.75">
      <c r="A56" s="35" t="s">
        <v>56</v>
      </c>
      <c r="E56" s="39" t="s">
        <v>2533</v>
      </c>
    </row>
    <row r="57" spans="1:5" ht="12.75">
      <c r="A57" s="35" t="s">
        <v>57</v>
      </c>
      <c r="E57" s="40" t="s">
        <v>5</v>
      </c>
    </row>
    <row r="58" spans="1:5" ht="12.75">
      <c r="A58" t="s">
        <v>58</v>
      </c>
      <c r="E58" s="39" t="s">
        <v>5</v>
      </c>
    </row>
    <row r="59" spans="1:16" ht="12.75">
      <c r="A59" t="s">
        <v>50</v>
      </c>
      <c s="34" t="s">
        <v>237</v>
      </c>
      <c s="34" t="s">
        <v>2534</v>
      </c>
      <c s="35" t="s">
        <v>5</v>
      </c>
      <c s="6" t="s">
        <v>2535</v>
      </c>
      <c s="36" t="s">
        <v>54</v>
      </c>
      <c s="37">
        <v>20</v>
      </c>
      <c s="36">
        <v>0</v>
      </c>
      <c s="36">
        <f>ROUND(G59*H59,6)</f>
      </c>
      <c r="L59" s="38">
        <v>0</v>
      </c>
      <c s="32">
        <f>ROUND(ROUND(L59,2)*ROUND(G59,3),2)</f>
      </c>
      <c s="36" t="s">
        <v>55</v>
      </c>
      <c>
        <f>(M59*21)/100</f>
      </c>
      <c t="s">
        <v>28</v>
      </c>
    </row>
    <row r="60" spans="1:5" ht="12.75">
      <c r="A60" s="35" t="s">
        <v>56</v>
      </c>
      <c r="E60" s="39" t="s">
        <v>2535</v>
      </c>
    </row>
    <row r="61" spans="1:5" ht="12.75">
      <c r="A61" s="35" t="s">
        <v>57</v>
      </c>
      <c r="E61" s="40" t="s">
        <v>5</v>
      </c>
    </row>
    <row r="62" spans="1:5" ht="12.75">
      <c r="A62" t="s">
        <v>58</v>
      </c>
      <c r="E62" s="39" t="s">
        <v>5</v>
      </c>
    </row>
    <row r="63" spans="1:16" ht="12.75">
      <c r="A63" t="s">
        <v>50</v>
      </c>
      <c s="34" t="s">
        <v>240</v>
      </c>
      <c s="34" t="s">
        <v>2536</v>
      </c>
      <c s="35" t="s">
        <v>5</v>
      </c>
      <c s="6" t="s">
        <v>2537</v>
      </c>
      <c s="36" t="s">
        <v>54</v>
      </c>
      <c s="37">
        <v>10</v>
      </c>
      <c s="36">
        <v>0</v>
      </c>
      <c s="36">
        <f>ROUND(G63*H63,6)</f>
      </c>
      <c r="L63" s="38">
        <v>0</v>
      </c>
      <c s="32">
        <f>ROUND(ROUND(L63,2)*ROUND(G63,3),2)</f>
      </c>
      <c s="36" t="s">
        <v>55</v>
      </c>
      <c>
        <f>(M63*21)/100</f>
      </c>
      <c t="s">
        <v>28</v>
      </c>
    </row>
    <row r="64" spans="1:5" ht="12.75">
      <c r="A64" s="35" t="s">
        <v>56</v>
      </c>
      <c r="E64" s="39" t="s">
        <v>2537</v>
      </c>
    </row>
    <row r="65" spans="1:5" ht="12.75">
      <c r="A65" s="35" t="s">
        <v>57</v>
      </c>
      <c r="E65" s="40" t="s">
        <v>5</v>
      </c>
    </row>
    <row r="66" spans="1:5" ht="12.75">
      <c r="A66" t="s">
        <v>58</v>
      </c>
      <c r="E66" s="39" t="s">
        <v>5</v>
      </c>
    </row>
    <row r="67" spans="1:16" ht="12.75">
      <c r="A67" t="s">
        <v>50</v>
      </c>
      <c s="34" t="s">
        <v>243</v>
      </c>
      <c s="34" t="s">
        <v>2538</v>
      </c>
      <c s="35" t="s">
        <v>5</v>
      </c>
      <c s="6" t="s">
        <v>2539</v>
      </c>
      <c s="36" t="s">
        <v>54</v>
      </c>
      <c s="37">
        <v>60</v>
      </c>
      <c s="36">
        <v>0</v>
      </c>
      <c s="36">
        <f>ROUND(G67*H67,6)</f>
      </c>
      <c r="L67" s="38">
        <v>0</v>
      </c>
      <c s="32">
        <f>ROUND(ROUND(L67,2)*ROUND(G67,3),2)</f>
      </c>
      <c s="36" t="s">
        <v>55</v>
      </c>
      <c>
        <f>(M67*21)/100</f>
      </c>
      <c t="s">
        <v>28</v>
      </c>
    </row>
    <row r="68" spans="1:5" ht="12.75">
      <c r="A68" s="35" t="s">
        <v>56</v>
      </c>
      <c r="E68" s="39" t="s">
        <v>2539</v>
      </c>
    </row>
    <row r="69" spans="1:5" ht="12.75">
      <c r="A69" s="35" t="s">
        <v>57</v>
      </c>
      <c r="E69" s="40" t="s">
        <v>5</v>
      </c>
    </row>
    <row r="70" spans="1:5" ht="12.75">
      <c r="A70" t="s">
        <v>58</v>
      </c>
      <c r="E70" s="39" t="s">
        <v>5</v>
      </c>
    </row>
    <row r="71" spans="1:16" ht="25.5">
      <c r="A71" t="s">
        <v>50</v>
      </c>
      <c s="34" t="s">
        <v>246</v>
      </c>
      <c s="34" t="s">
        <v>2540</v>
      </c>
      <c s="35" t="s">
        <v>5</v>
      </c>
      <c s="6" t="s">
        <v>2541</v>
      </c>
      <c s="36" t="s">
        <v>2519</v>
      </c>
      <c s="37">
        <v>15</v>
      </c>
      <c s="36">
        <v>0</v>
      </c>
      <c s="36">
        <f>ROUND(G71*H71,6)</f>
      </c>
      <c r="L71" s="38">
        <v>0</v>
      </c>
      <c s="32">
        <f>ROUND(ROUND(L71,2)*ROUND(G71,3),2)</f>
      </c>
      <c s="36" t="s">
        <v>55</v>
      </c>
      <c>
        <f>(M71*21)/100</f>
      </c>
      <c t="s">
        <v>28</v>
      </c>
    </row>
    <row r="72" spans="1:5" ht="25.5">
      <c r="A72" s="35" t="s">
        <v>56</v>
      </c>
      <c r="E72" s="39" t="s">
        <v>2541</v>
      </c>
    </row>
    <row r="73" spans="1:5" ht="12.75">
      <c r="A73" s="35" t="s">
        <v>57</v>
      </c>
      <c r="E73" s="40" t="s">
        <v>5</v>
      </c>
    </row>
    <row r="74" spans="1:5" ht="12.75">
      <c r="A74" t="s">
        <v>58</v>
      </c>
      <c r="E74" s="39" t="s">
        <v>5</v>
      </c>
    </row>
    <row r="75" spans="1:16" ht="25.5">
      <c r="A75" t="s">
        <v>50</v>
      </c>
      <c s="34" t="s">
        <v>247</v>
      </c>
      <c s="34" t="s">
        <v>2542</v>
      </c>
      <c s="35" t="s">
        <v>5</v>
      </c>
      <c s="6" t="s">
        <v>2543</v>
      </c>
      <c s="36" t="s">
        <v>2519</v>
      </c>
      <c s="37">
        <v>320</v>
      </c>
      <c s="36">
        <v>0</v>
      </c>
      <c s="36">
        <f>ROUND(G75*H75,6)</f>
      </c>
      <c r="L75" s="38">
        <v>0</v>
      </c>
      <c s="32">
        <f>ROUND(ROUND(L75,2)*ROUND(G75,3),2)</f>
      </c>
      <c s="36" t="s">
        <v>55</v>
      </c>
      <c>
        <f>(M75*21)/100</f>
      </c>
      <c t="s">
        <v>28</v>
      </c>
    </row>
    <row r="76" spans="1:5" ht="25.5">
      <c r="A76" s="35" t="s">
        <v>56</v>
      </c>
      <c r="E76" s="39" t="s">
        <v>2543</v>
      </c>
    </row>
    <row r="77" spans="1:5" ht="12.75">
      <c r="A77" s="35" t="s">
        <v>57</v>
      </c>
      <c r="E77" s="40" t="s">
        <v>5</v>
      </c>
    </row>
    <row r="78" spans="1:5" ht="12.75">
      <c r="A78" t="s">
        <v>58</v>
      </c>
      <c r="E78" s="39" t="s">
        <v>5</v>
      </c>
    </row>
    <row r="79" spans="1:13" ht="12.75">
      <c r="A79" t="s">
        <v>47</v>
      </c>
      <c r="C79" s="31" t="s">
        <v>450</v>
      </c>
      <c r="E79" s="33" t="s">
        <v>2544</v>
      </c>
      <c r="J79" s="32">
        <f>0</f>
      </c>
      <c s="32">
        <f>0</f>
      </c>
      <c s="32">
        <f>0+L80+L84+L88+L92+L96+L100+L104+L108+L112+L116+L120+L124+L128+L132+L136+L140+L144+L148+L152+L156+L160+L164+L168+L172+L176+L180+L184+L188+L192+L196+L200+L204+L208+L212+L216+L220+L224+L228+L232+L236+L240+L244+L248+L252+L256+L260+L264+L268+L272+L276+L280+L284+L288</f>
      </c>
      <c s="32">
        <f>0+M80+M84+M88+M92+M96+M100+M104+M108+M112+M116+M120+M124+M128+M132+M136+M140+M144+M148+M152+M156+M160+M164+M168+M172+M176+M180+M184+M188+M192+M196+M200+M204+M208+M212+M216+M220+M224+M228+M232+M236+M240+M244+M248+M252+M256+M260+M264+M268+M272+M276+M280+M284+M288</f>
      </c>
    </row>
    <row r="80" spans="1:16" ht="12.75">
      <c r="A80" t="s">
        <v>50</v>
      </c>
      <c s="34" t="s">
        <v>250</v>
      </c>
      <c s="34" t="s">
        <v>2545</v>
      </c>
      <c s="35" t="s">
        <v>5</v>
      </c>
      <c s="6" t="s">
        <v>71</v>
      </c>
      <c s="36" t="s">
        <v>2519</v>
      </c>
      <c s="37">
        <v>459</v>
      </c>
      <c s="36">
        <v>0</v>
      </c>
      <c s="36">
        <f>ROUND(G80*H80,6)</f>
      </c>
      <c r="L80" s="38">
        <v>0</v>
      </c>
      <c s="32">
        <f>ROUND(ROUND(L80,2)*ROUND(G80,3),2)</f>
      </c>
      <c s="36" t="s">
        <v>55</v>
      </c>
      <c>
        <f>(M80*21)/100</f>
      </c>
      <c t="s">
        <v>28</v>
      </c>
    </row>
    <row r="81" spans="1:5" ht="12.75">
      <c r="A81" s="35" t="s">
        <v>56</v>
      </c>
      <c r="E81" s="39" t="s">
        <v>71</v>
      </c>
    </row>
    <row r="82" spans="1:5" ht="12.75">
      <c r="A82" s="35" t="s">
        <v>57</v>
      </c>
      <c r="E82" s="40" t="s">
        <v>5</v>
      </c>
    </row>
    <row r="83" spans="1:5" ht="12.75">
      <c r="A83" t="s">
        <v>58</v>
      </c>
      <c r="E83" s="39" t="s">
        <v>5</v>
      </c>
    </row>
    <row r="84" spans="1:16" ht="12.75">
      <c r="A84" t="s">
        <v>50</v>
      </c>
      <c s="34" t="s">
        <v>253</v>
      </c>
      <c s="34" t="s">
        <v>2546</v>
      </c>
      <c s="35" t="s">
        <v>5</v>
      </c>
      <c s="6" t="s">
        <v>2547</v>
      </c>
      <c s="36" t="s">
        <v>2519</v>
      </c>
      <c s="37">
        <v>40</v>
      </c>
      <c s="36">
        <v>0</v>
      </c>
      <c s="36">
        <f>ROUND(G84*H84,6)</f>
      </c>
      <c r="L84" s="38">
        <v>0</v>
      </c>
      <c s="32">
        <f>ROUND(ROUND(L84,2)*ROUND(G84,3),2)</f>
      </c>
      <c s="36" t="s">
        <v>55</v>
      </c>
      <c>
        <f>(M84*21)/100</f>
      </c>
      <c t="s">
        <v>28</v>
      </c>
    </row>
    <row r="85" spans="1:5" ht="12.75">
      <c r="A85" s="35" t="s">
        <v>56</v>
      </c>
      <c r="E85" s="39" t="s">
        <v>2547</v>
      </c>
    </row>
    <row r="86" spans="1:5" ht="12.75">
      <c r="A86" s="35" t="s">
        <v>57</v>
      </c>
      <c r="E86" s="40" t="s">
        <v>5</v>
      </c>
    </row>
    <row r="87" spans="1:5" ht="12.75">
      <c r="A87" t="s">
        <v>58</v>
      </c>
      <c r="E87" s="39" t="s">
        <v>5</v>
      </c>
    </row>
    <row r="88" spans="1:16" ht="12.75">
      <c r="A88" t="s">
        <v>50</v>
      </c>
      <c s="34" t="s">
        <v>256</v>
      </c>
      <c s="34" t="s">
        <v>2548</v>
      </c>
      <c s="35" t="s">
        <v>5</v>
      </c>
      <c s="6" t="s">
        <v>71</v>
      </c>
      <c s="36" t="s">
        <v>2519</v>
      </c>
      <c s="37">
        <v>158</v>
      </c>
      <c s="36">
        <v>0</v>
      </c>
      <c s="36">
        <f>ROUND(G88*H88,6)</f>
      </c>
      <c r="L88" s="38">
        <v>0</v>
      </c>
      <c s="32">
        <f>ROUND(ROUND(L88,2)*ROUND(G88,3),2)</f>
      </c>
      <c s="36" t="s">
        <v>55</v>
      </c>
      <c>
        <f>(M88*21)/100</f>
      </c>
      <c t="s">
        <v>28</v>
      </c>
    </row>
    <row r="89" spans="1:5" ht="12.75">
      <c r="A89" s="35" t="s">
        <v>56</v>
      </c>
      <c r="E89" s="39" t="s">
        <v>71</v>
      </c>
    </row>
    <row r="90" spans="1:5" ht="12.75">
      <c r="A90" s="35" t="s">
        <v>57</v>
      </c>
      <c r="E90" s="40" t="s">
        <v>5</v>
      </c>
    </row>
    <row r="91" spans="1:5" ht="12.75">
      <c r="A91" t="s">
        <v>58</v>
      </c>
      <c r="E91" s="39" t="s">
        <v>5</v>
      </c>
    </row>
    <row r="92" spans="1:16" ht="12.75">
      <c r="A92" t="s">
        <v>50</v>
      </c>
      <c s="34" t="s">
        <v>259</v>
      </c>
      <c s="34" t="s">
        <v>2549</v>
      </c>
      <c s="35" t="s">
        <v>5</v>
      </c>
      <c s="6" t="s">
        <v>2550</v>
      </c>
      <c s="36" t="s">
        <v>2519</v>
      </c>
      <c s="37">
        <v>4</v>
      </c>
      <c s="36">
        <v>0</v>
      </c>
      <c s="36">
        <f>ROUND(G92*H92,6)</f>
      </c>
      <c r="L92" s="38">
        <v>0</v>
      </c>
      <c s="32">
        <f>ROUND(ROUND(L92,2)*ROUND(G92,3),2)</f>
      </c>
      <c s="36" t="s">
        <v>55</v>
      </c>
      <c>
        <f>(M92*21)/100</f>
      </c>
      <c t="s">
        <v>28</v>
      </c>
    </row>
    <row r="93" spans="1:5" ht="12.75">
      <c r="A93" s="35" t="s">
        <v>56</v>
      </c>
      <c r="E93" s="39" t="s">
        <v>2550</v>
      </c>
    </row>
    <row r="94" spans="1:5" ht="12.75">
      <c r="A94" s="35" t="s">
        <v>57</v>
      </c>
      <c r="E94" s="40" t="s">
        <v>5</v>
      </c>
    </row>
    <row r="95" spans="1:5" ht="12.75">
      <c r="A95" t="s">
        <v>58</v>
      </c>
      <c r="E95" s="39" t="s">
        <v>5</v>
      </c>
    </row>
    <row r="96" spans="1:16" ht="12.75">
      <c r="A96" t="s">
        <v>50</v>
      </c>
      <c s="34" t="s">
        <v>262</v>
      </c>
      <c s="34" t="s">
        <v>2551</v>
      </c>
      <c s="35" t="s">
        <v>5</v>
      </c>
      <c s="6" t="s">
        <v>2552</v>
      </c>
      <c s="36" t="s">
        <v>2519</v>
      </c>
      <c s="37">
        <v>1</v>
      </c>
      <c s="36">
        <v>0</v>
      </c>
      <c s="36">
        <f>ROUND(G96*H96,6)</f>
      </c>
      <c r="L96" s="38">
        <v>0</v>
      </c>
      <c s="32">
        <f>ROUND(ROUND(L96,2)*ROUND(G96,3),2)</f>
      </c>
      <c s="36" t="s">
        <v>55</v>
      </c>
      <c>
        <f>(M96*21)/100</f>
      </c>
      <c t="s">
        <v>28</v>
      </c>
    </row>
    <row r="97" spans="1:5" ht="12.75">
      <c r="A97" s="35" t="s">
        <v>56</v>
      </c>
      <c r="E97" s="39" t="s">
        <v>2552</v>
      </c>
    </row>
    <row r="98" spans="1:5" ht="12.75">
      <c r="A98" s="35" t="s">
        <v>57</v>
      </c>
      <c r="E98" s="40" t="s">
        <v>5</v>
      </c>
    </row>
    <row r="99" spans="1:5" ht="12.75">
      <c r="A99" t="s">
        <v>58</v>
      </c>
      <c r="E99" s="39" t="s">
        <v>5</v>
      </c>
    </row>
    <row r="100" spans="1:16" ht="12.75">
      <c r="A100" t="s">
        <v>50</v>
      </c>
      <c s="34" t="s">
        <v>265</v>
      </c>
      <c s="34" t="s">
        <v>2553</v>
      </c>
      <c s="35" t="s">
        <v>5</v>
      </c>
      <c s="6" t="s">
        <v>2554</v>
      </c>
      <c s="36" t="s">
        <v>2519</v>
      </c>
      <c s="37">
        <v>68</v>
      </c>
      <c s="36">
        <v>0</v>
      </c>
      <c s="36">
        <f>ROUND(G100*H100,6)</f>
      </c>
      <c r="L100" s="38">
        <v>0</v>
      </c>
      <c s="32">
        <f>ROUND(ROUND(L100,2)*ROUND(G100,3),2)</f>
      </c>
      <c s="36" t="s">
        <v>55</v>
      </c>
      <c>
        <f>(M100*21)/100</f>
      </c>
      <c t="s">
        <v>28</v>
      </c>
    </row>
    <row r="101" spans="1:5" ht="12.75">
      <c r="A101" s="35" t="s">
        <v>56</v>
      </c>
      <c r="E101" s="39" t="s">
        <v>2554</v>
      </c>
    </row>
    <row r="102" spans="1:5" ht="12.75">
      <c r="A102" s="35" t="s">
        <v>57</v>
      </c>
      <c r="E102" s="40" t="s">
        <v>5</v>
      </c>
    </row>
    <row r="103" spans="1:5" ht="12.75">
      <c r="A103" t="s">
        <v>58</v>
      </c>
      <c r="E103" s="39" t="s">
        <v>5</v>
      </c>
    </row>
    <row r="104" spans="1:16" ht="12.75">
      <c r="A104" t="s">
        <v>50</v>
      </c>
      <c s="34" t="s">
        <v>268</v>
      </c>
      <c s="34" t="s">
        <v>2555</v>
      </c>
      <c s="35" t="s">
        <v>5</v>
      </c>
      <c s="6" t="s">
        <v>2556</v>
      </c>
      <c s="36" t="s">
        <v>2519</v>
      </c>
      <c s="37">
        <v>3</v>
      </c>
      <c s="36">
        <v>0</v>
      </c>
      <c s="36">
        <f>ROUND(G104*H104,6)</f>
      </c>
      <c r="L104" s="38">
        <v>0</v>
      </c>
      <c s="32">
        <f>ROUND(ROUND(L104,2)*ROUND(G104,3),2)</f>
      </c>
      <c s="36" t="s">
        <v>55</v>
      </c>
      <c>
        <f>(M104*21)/100</f>
      </c>
      <c t="s">
        <v>28</v>
      </c>
    </row>
    <row r="105" spans="1:5" ht="12.75">
      <c r="A105" s="35" t="s">
        <v>56</v>
      </c>
      <c r="E105" s="39" t="s">
        <v>2556</v>
      </c>
    </row>
    <row r="106" spans="1:5" ht="12.75">
      <c r="A106" s="35" t="s">
        <v>57</v>
      </c>
      <c r="E106" s="40" t="s">
        <v>5</v>
      </c>
    </row>
    <row r="107" spans="1:5" ht="12.75">
      <c r="A107" t="s">
        <v>58</v>
      </c>
      <c r="E107" s="39" t="s">
        <v>5</v>
      </c>
    </row>
    <row r="108" spans="1:16" ht="12.75">
      <c r="A108" t="s">
        <v>50</v>
      </c>
      <c s="34" t="s">
        <v>271</v>
      </c>
      <c s="34" t="s">
        <v>2557</v>
      </c>
      <c s="35" t="s">
        <v>5</v>
      </c>
      <c s="6" t="s">
        <v>2558</v>
      </c>
      <c s="36" t="s">
        <v>2519</v>
      </c>
      <c s="37">
        <v>1</v>
      </c>
      <c s="36">
        <v>0</v>
      </c>
      <c s="36">
        <f>ROUND(G108*H108,6)</f>
      </c>
      <c r="L108" s="38">
        <v>0</v>
      </c>
      <c s="32">
        <f>ROUND(ROUND(L108,2)*ROUND(G108,3),2)</f>
      </c>
      <c s="36" t="s">
        <v>55</v>
      </c>
      <c>
        <f>(M108*21)/100</f>
      </c>
      <c t="s">
        <v>28</v>
      </c>
    </row>
    <row r="109" spans="1:5" ht="12.75">
      <c r="A109" s="35" t="s">
        <v>56</v>
      </c>
      <c r="E109" s="39" t="s">
        <v>2558</v>
      </c>
    </row>
    <row r="110" spans="1:5" ht="12.75">
      <c r="A110" s="35" t="s">
        <v>57</v>
      </c>
      <c r="E110" s="40" t="s">
        <v>5</v>
      </c>
    </row>
    <row r="111" spans="1:5" ht="12.75">
      <c r="A111" t="s">
        <v>58</v>
      </c>
      <c r="E111" s="39" t="s">
        <v>5</v>
      </c>
    </row>
    <row r="112" spans="1:16" ht="12.75">
      <c r="A112" t="s">
        <v>50</v>
      </c>
      <c s="34" t="s">
        <v>274</v>
      </c>
      <c s="34" t="s">
        <v>2559</v>
      </c>
      <c s="35" t="s">
        <v>5</v>
      </c>
      <c s="6" t="s">
        <v>2560</v>
      </c>
      <c s="36" t="s">
        <v>2519</v>
      </c>
      <c s="37">
        <v>80</v>
      </c>
      <c s="36">
        <v>0</v>
      </c>
      <c s="36">
        <f>ROUND(G112*H112,6)</f>
      </c>
      <c r="L112" s="38">
        <v>0</v>
      </c>
      <c s="32">
        <f>ROUND(ROUND(L112,2)*ROUND(G112,3),2)</f>
      </c>
      <c s="36" t="s">
        <v>55</v>
      </c>
      <c>
        <f>(M112*21)/100</f>
      </c>
      <c t="s">
        <v>28</v>
      </c>
    </row>
    <row r="113" spans="1:5" ht="12.75">
      <c r="A113" s="35" t="s">
        <v>56</v>
      </c>
      <c r="E113" s="39" t="s">
        <v>2560</v>
      </c>
    </row>
    <row r="114" spans="1:5" ht="12.75">
      <c r="A114" s="35" t="s">
        <v>57</v>
      </c>
      <c r="E114" s="40" t="s">
        <v>5</v>
      </c>
    </row>
    <row r="115" spans="1:5" ht="12.75">
      <c r="A115" t="s">
        <v>58</v>
      </c>
      <c r="E115" s="39" t="s">
        <v>5</v>
      </c>
    </row>
    <row r="116" spans="1:16" ht="12.75">
      <c r="A116" t="s">
        <v>50</v>
      </c>
      <c s="34" t="s">
        <v>277</v>
      </c>
      <c s="34" t="s">
        <v>2561</v>
      </c>
      <c s="35" t="s">
        <v>5</v>
      </c>
      <c s="6" t="s">
        <v>2562</v>
      </c>
      <c s="36" t="s">
        <v>2519</v>
      </c>
      <c s="37">
        <v>8</v>
      </c>
      <c s="36">
        <v>0</v>
      </c>
      <c s="36">
        <f>ROUND(G116*H116,6)</f>
      </c>
      <c r="L116" s="38">
        <v>0</v>
      </c>
      <c s="32">
        <f>ROUND(ROUND(L116,2)*ROUND(G116,3),2)</f>
      </c>
      <c s="36" t="s">
        <v>55</v>
      </c>
      <c>
        <f>(M116*21)/100</f>
      </c>
      <c t="s">
        <v>28</v>
      </c>
    </row>
    <row r="117" spans="1:5" ht="12.75">
      <c r="A117" s="35" t="s">
        <v>56</v>
      </c>
      <c r="E117" s="39" t="s">
        <v>2562</v>
      </c>
    </row>
    <row r="118" spans="1:5" ht="12.75">
      <c r="A118" s="35" t="s">
        <v>57</v>
      </c>
      <c r="E118" s="40" t="s">
        <v>5</v>
      </c>
    </row>
    <row r="119" spans="1:5" ht="12.75">
      <c r="A119" t="s">
        <v>58</v>
      </c>
      <c r="E119" s="39" t="s">
        <v>5</v>
      </c>
    </row>
    <row r="120" spans="1:16" ht="12.75">
      <c r="A120" t="s">
        <v>50</v>
      </c>
      <c s="34" t="s">
        <v>280</v>
      </c>
      <c s="34" t="s">
        <v>2563</v>
      </c>
      <c s="35" t="s">
        <v>5</v>
      </c>
      <c s="6" t="s">
        <v>2564</v>
      </c>
      <c s="36" t="s">
        <v>2519</v>
      </c>
      <c s="37">
        <v>158</v>
      </c>
      <c s="36">
        <v>0</v>
      </c>
      <c s="36">
        <f>ROUND(G120*H120,6)</f>
      </c>
      <c r="L120" s="38">
        <v>0</v>
      </c>
      <c s="32">
        <f>ROUND(ROUND(L120,2)*ROUND(G120,3),2)</f>
      </c>
      <c s="36" t="s">
        <v>55</v>
      </c>
      <c>
        <f>(M120*21)/100</f>
      </c>
      <c t="s">
        <v>28</v>
      </c>
    </row>
    <row r="121" spans="1:5" ht="12.75">
      <c r="A121" s="35" t="s">
        <v>56</v>
      </c>
      <c r="E121" s="39" t="s">
        <v>2564</v>
      </c>
    </row>
    <row r="122" spans="1:5" ht="12.75">
      <c r="A122" s="35" t="s">
        <v>57</v>
      </c>
      <c r="E122" s="40" t="s">
        <v>5</v>
      </c>
    </row>
    <row r="123" spans="1:5" ht="12.75">
      <c r="A123" t="s">
        <v>58</v>
      </c>
      <c r="E123" s="39" t="s">
        <v>5</v>
      </c>
    </row>
    <row r="124" spans="1:16" ht="25.5">
      <c r="A124" t="s">
        <v>50</v>
      </c>
      <c s="34" t="s">
        <v>283</v>
      </c>
      <c s="34" t="s">
        <v>2565</v>
      </c>
      <c s="35" t="s">
        <v>5</v>
      </c>
      <c s="6" t="s">
        <v>2566</v>
      </c>
      <c s="36" t="s">
        <v>2519</v>
      </c>
      <c s="37">
        <v>9</v>
      </c>
      <c s="36">
        <v>0</v>
      </c>
      <c s="36">
        <f>ROUND(G124*H124,6)</f>
      </c>
      <c r="L124" s="38">
        <v>0</v>
      </c>
      <c s="32">
        <f>ROUND(ROUND(L124,2)*ROUND(G124,3),2)</f>
      </c>
      <c s="36" t="s">
        <v>55</v>
      </c>
      <c>
        <f>(M124*21)/100</f>
      </c>
      <c t="s">
        <v>28</v>
      </c>
    </row>
    <row r="125" spans="1:5" ht="25.5">
      <c r="A125" s="35" t="s">
        <v>56</v>
      </c>
      <c r="E125" s="39" t="s">
        <v>2566</v>
      </c>
    </row>
    <row r="126" spans="1:5" ht="12.75">
      <c r="A126" s="35" t="s">
        <v>57</v>
      </c>
      <c r="E126" s="40" t="s">
        <v>5</v>
      </c>
    </row>
    <row r="127" spans="1:5" ht="12.75">
      <c r="A127" t="s">
        <v>58</v>
      </c>
      <c r="E127" s="39" t="s">
        <v>5</v>
      </c>
    </row>
    <row r="128" spans="1:16" ht="12.75">
      <c r="A128" t="s">
        <v>50</v>
      </c>
      <c s="34" t="s">
        <v>286</v>
      </c>
      <c s="34" t="s">
        <v>2567</v>
      </c>
      <c s="35" t="s">
        <v>5</v>
      </c>
      <c s="6" t="s">
        <v>2568</v>
      </c>
      <c s="36" t="s">
        <v>2519</v>
      </c>
      <c s="37">
        <v>138</v>
      </c>
      <c s="36">
        <v>0</v>
      </c>
      <c s="36">
        <f>ROUND(G128*H128,6)</f>
      </c>
      <c r="L128" s="38">
        <v>0</v>
      </c>
      <c s="32">
        <f>ROUND(ROUND(L128,2)*ROUND(G128,3),2)</f>
      </c>
      <c s="36" t="s">
        <v>55</v>
      </c>
      <c>
        <f>(M128*21)/100</f>
      </c>
      <c t="s">
        <v>28</v>
      </c>
    </row>
    <row r="129" spans="1:5" ht="12.75">
      <c r="A129" s="35" t="s">
        <v>56</v>
      </c>
      <c r="E129" s="39" t="s">
        <v>2568</v>
      </c>
    </row>
    <row r="130" spans="1:5" ht="12.75">
      <c r="A130" s="35" t="s">
        <v>57</v>
      </c>
      <c r="E130" s="40" t="s">
        <v>5</v>
      </c>
    </row>
    <row r="131" spans="1:5" ht="12.75">
      <c r="A131" t="s">
        <v>58</v>
      </c>
      <c r="E131" s="39" t="s">
        <v>5</v>
      </c>
    </row>
    <row r="132" spans="1:16" ht="12.75">
      <c r="A132" t="s">
        <v>50</v>
      </c>
      <c s="34" t="s">
        <v>289</v>
      </c>
      <c s="34" t="s">
        <v>2569</v>
      </c>
      <c s="35" t="s">
        <v>5</v>
      </c>
      <c s="6" t="s">
        <v>2570</v>
      </c>
      <c s="36" t="s">
        <v>2519</v>
      </c>
      <c s="37">
        <v>1</v>
      </c>
      <c s="36">
        <v>0</v>
      </c>
      <c s="36">
        <f>ROUND(G132*H132,6)</f>
      </c>
      <c r="L132" s="38">
        <v>0</v>
      </c>
      <c s="32">
        <f>ROUND(ROUND(L132,2)*ROUND(G132,3),2)</f>
      </c>
      <c s="36" t="s">
        <v>55</v>
      </c>
      <c>
        <f>(M132*21)/100</f>
      </c>
      <c t="s">
        <v>28</v>
      </c>
    </row>
    <row r="133" spans="1:5" ht="12.75">
      <c r="A133" s="35" t="s">
        <v>56</v>
      </c>
      <c r="E133" s="39" t="s">
        <v>2570</v>
      </c>
    </row>
    <row r="134" spans="1:5" ht="12.75">
      <c r="A134" s="35" t="s">
        <v>57</v>
      </c>
      <c r="E134" s="40" t="s">
        <v>5</v>
      </c>
    </row>
    <row r="135" spans="1:5" ht="12.75">
      <c r="A135" t="s">
        <v>58</v>
      </c>
      <c r="E135" s="39" t="s">
        <v>5</v>
      </c>
    </row>
    <row r="136" spans="1:16" ht="12.75">
      <c r="A136" t="s">
        <v>50</v>
      </c>
      <c s="34" t="s">
        <v>292</v>
      </c>
      <c s="34" t="s">
        <v>2571</v>
      </c>
      <c s="35" t="s">
        <v>5</v>
      </c>
      <c s="6" t="s">
        <v>2572</v>
      </c>
      <c s="36" t="s">
        <v>2519</v>
      </c>
      <c s="37">
        <v>86</v>
      </c>
      <c s="36">
        <v>0</v>
      </c>
      <c s="36">
        <f>ROUND(G136*H136,6)</f>
      </c>
      <c r="L136" s="38">
        <v>0</v>
      </c>
      <c s="32">
        <f>ROUND(ROUND(L136,2)*ROUND(G136,3),2)</f>
      </c>
      <c s="36" t="s">
        <v>55</v>
      </c>
      <c>
        <f>(M136*21)/100</f>
      </c>
      <c t="s">
        <v>28</v>
      </c>
    </row>
    <row r="137" spans="1:5" ht="12.75">
      <c r="A137" s="35" t="s">
        <v>56</v>
      </c>
      <c r="E137" s="39" t="s">
        <v>2572</v>
      </c>
    </row>
    <row r="138" spans="1:5" ht="12.75">
      <c r="A138" s="35" t="s">
        <v>57</v>
      </c>
      <c r="E138" s="40" t="s">
        <v>5</v>
      </c>
    </row>
    <row r="139" spans="1:5" ht="12.75">
      <c r="A139" t="s">
        <v>58</v>
      </c>
      <c r="E139" s="39" t="s">
        <v>5</v>
      </c>
    </row>
    <row r="140" spans="1:16" ht="12.75">
      <c r="A140" t="s">
        <v>50</v>
      </c>
      <c s="34" t="s">
        <v>295</v>
      </c>
      <c s="34" t="s">
        <v>2573</v>
      </c>
      <c s="35" t="s">
        <v>5</v>
      </c>
      <c s="6" t="s">
        <v>2574</v>
      </c>
      <c s="36" t="s">
        <v>2519</v>
      </c>
      <c s="37">
        <v>68</v>
      </c>
      <c s="36">
        <v>0</v>
      </c>
      <c s="36">
        <f>ROUND(G140*H140,6)</f>
      </c>
      <c r="L140" s="38">
        <v>0</v>
      </c>
      <c s="32">
        <f>ROUND(ROUND(L140,2)*ROUND(G140,3),2)</f>
      </c>
      <c s="36" t="s">
        <v>55</v>
      </c>
      <c>
        <f>(M140*21)/100</f>
      </c>
      <c t="s">
        <v>28</v>
      </c>
    </row>
    <row r="141" spans="1:5" ht="12.75">
      <c r="A141" s="35" t="s">
        <v>56</v>
      </c>
      <c r="E141" s="39" t="s">
        <v>2574</v>
      </c>
    </row>
    <row r="142" spans="1:5" ht="12.75">
      <c r="A142" s="35" t="s">
        <v>57</v>
      </c>
      <c r="E142" s="40" t="s">
        <v>5</v>
      </c>
    </row>
    <row r="143" spans="1:5" ht="12.75">
      <c r="A143" t="s">
        <v>58</v>
      </c>
      <c r="E143" s="39" t="s">
        <v>5</v>
      </c>
    </row>
    <row r="144" spans="1:16" ht="12.75">
      <c r="A144" t="s">
        <v>50</v>
      </c>
      <c s="34" t="s">
        <v>298</v>
      </c>
      <c s="34" t="s">
        <v>2575</v>
      </c>
      <c s="35" t="s">
        <v>5</v>
      </c>
      <c s="6" t="s">
        <v>2576</v>
      </c>
      <c s="36" t="s">
        <v>2519</v>
      </c>
      <c s="37">
        <v>23</v>
      </c>
      <c s="36">
        <v>0</v>
      </c>
      <c s="36">
        <f>ROUND(G144*H144,6)</f>
      </c>
      <c r="L144" s="38">
        <v>0</v>
      </c>
      <c s="32">
        <f>ROUND(ROUND(L144,2)*ROUND(G144,3),2)</f>
      </c>
      <c s="36" t="s">
        <v>55</v>
      </c>
      <c>
        <f>(M144*21)/100</f>
      </c>
      <c t="s">
        <v>28</v>
      </c>
    </row>
    <row r="145" spans="1:5" ht="12.75">
      <c r="A145" s="35" t="s">
        <v>56</v>
      </c>
      <c r="E145" s="39" t="s">
        <v>2576</v>
      </c>
    </row>
    <row r="146" spans="1:5" ht="12.75">
      <c r="A146" s="35" t="s">
        <v>57</v>
      </c>
      <c r="E146" s="40" t="s">
        <v>5</v>
      </c>
    </row>
    <row r="147" spans="1:5" ht="12.75">
      <c r="A147" t="s">
        <v>58</v>
      </c>
      <c r="E147" s="39" t="s">
        <v>5</v>
      </c>
    </row>
    <row r="148" spans="1:16" ht="12.75">
      <c r="A148" t="s">
        <v>50</v>
      </c>
      <c s="34" t="s">
        <v>301</v>
      </c>
      <c s="34" t="s">
        <v>2577</v>
      </c>
      <c s="35" t="s">
        <v>5</v>
      </c>
      <c s="6" t="s">
        <v>2578</v>
      </c>
      <c s="36" t="s">
        <v>2519</v>
      </c>
      <c s="37">
        <v>32</v>
      </c>
      <c s="36">
        <v>0</v>
      </c>
      <c s="36">
        <f>ROUND(G148*H148,6)</f>
      </c>
      <c r="L148" s="38">
        <v>0</v>
      </c>
      <c s="32">
        <f>ROUND(ROUND(L148,2)*ROUND(G148,3),2)</f>
      </c>
      <c s="36" t="s">
        <v>55</v>
      </c>
      <c>
        <f>(M148*21)/100</f>
      </c>
      <c t="s">
        <v>28</v>
      </c>
    </row>
    <row r="149" spans="1:5" ht="12.75">
      <c r="A149" s="35" t="s">
        <v>56</v>
      </c>
      <c r="E149" s="39" t="s">
        <v>2578</v>
      </c>
    </row>
    <row r="150" spans="1:5" ht="12.75">
      <c r="A150" s="35" t="s">
        <v>57</v>
      </c>
      <c r="E150" s="40" t="s">
        <v>5</v>
      </c>
    </row>
    <row r="151" spans="1:5" ht="12.75">
      <c r="A151" t="s">
        <v>58</v>
      </c>
      <c r="E151" s="39" t="s">
        <v>5</v>
      </c>
    </row>
    <row r="152" spans="1:16" ht="12.75">
      <c r="A152" t="s">
        <v>50</v>
      </c>
      <c s="34" t="s">
        <v>304</v>
      </c>
      <c s="34" t="s">
        <v>2579</v>
      </c>
      <c s="35" t="s">
        <v>5</v>
      </c>
      <c s="6" t="s">
        <v>2580</v>
      </c>
      <c s="36" t="s">
        <v>2519</v>
      </c>
      <c s="37">
        <v>41</v>
      </c>
      <c s="36">
        <v>0</v>
      </c>
      <c s="36">
        <f>ROUND(G152*H152,6)</f>
      </c>
      <c r="L152" s="38">
        <v>0</v>
      </c>
      <c s="32">
        <f>ROUND(ROUND(L152,2)*ROUND(G152,3),2)</f>
      </c>
      <c s="36" t="s">
        <v>55</v>
      </c>
      <c>
        <f>(M152*21)/100</f>
      </c>
      <c t="s">
        <v>28</v>
      </c>
    </row>
    <row r="153" spans="1:5" ht="12.75">
      <c r="A153" s="35" t="s">
        <v>56</v>
      </c>
      <c r="E153" s="39" t="s">
        <v>2580</v>
      </c>
    </row>
    <row r="154" spans="1:5" ht="12.75">
      <c r="A154" s="35" t="s">
        <v>57</v>
      </c>
      <c r="E154" s="40" t="s">
        <v>5</v>
      </c>
    </row>
    <row r="155" spans="1:5" ht="12.75">
      <c r="A155" t="s">
        <v>58</v>
      </c>
      <c r="E155" s="39" t="s">
        <v>5</v>
      </c>
    </row>
    <row r="156" spans="1:16" ht="12.75">
      <c r="A156" t="s">
        <v>50</v>
      </c>
      <c s="34" t="s">
        <v>307</v>
      </c>
      <c s="34" t="s">
        <v>2581</v>
      </c>
      <c s="35" t="s">
        <v>5</v>
      </c>
      <c s="6" t="s">
        <v>2582</v>
      </c>
      <c s="36" t="s">
        <v>2519</v>
      </c>
      <c s="37">
        <v>48</v>
      </c>
      <c s="36">
        <v>0</v>
      </c>
      <c s="36">
        <f>ROUND(G156*H156,6)</f>
      </c>
      <c r="L156" s="38">
        <v>0</v>
      </c>
      <c s="32">
        <f>ROUND(ROUND(L156,2)*ROUND(G156,3),2)</f>
      </c>
      <c s="36" t="s">
        <v>55</v>
      </c>
      <c>
        <f>(M156*21)/100</f>
      </c>
      <c t="s">
        <v>28</v>
      </c>
    </row>
    <row r="157" spans="1:5" ht="12.75">
      <c r="A157" s="35" t="s">
        <v>56</v>
      </c>
      <c r="E157" s="39" t="s">
        <v>2582</v>
      </c>
    </row>
    <row r="158" spans="1:5" ht="12.75">
      <c r="A158" s="35" t="s">
        <v>57</v>
      </c>
      <c r="E158" s="40" t="s">
        <v>5</v>
      </c>
    </row>
    <row r="159" spans="1:5" ht="12.75">
      <c r="A159" t="s">
        <v>58</v>
      </c>
      <c r="E159" s="39" t="s">
        <v>5</v>
      </c>
    </row>
    <row r="160" spans="1:16" ht="12.75">
      <c r="A160" t="s">
        <v>50</v>
      </c>
      <c s="34" t="s">
        <v>200</v>
      </c>
      <c s="34" t="s">
        <v>2583</v>
      </c>
      <c s="35" t="s">
        <v>5</v>
      </c>
      <c s="6" t="s">
        <v>2584</v>
      </c>
      <c s="36" t="s">
        <v>2519</v>
      </c>
      <c s="37">
        <v>10</v>
      </c>
      <c s="36">
        <v>0</v>
      </c>
      <c s="36">
        <f>ROUND(G160*H160,6)</f>
      </c>
      <c r="L160" s="38">
        <v>0</v>
      </c>
      <c s="32">
        <f>ROUND(ROUND(L160,2)*ROUND(G160,3),2)</f>
      </c>
      <c s="36" t="s">
        <v>55</v>
      </c>
      <c>
        <f>(M160*21)/100</f>
      </c>
      <c t="s">
        <v>28</v>
      </c>
    </row>
    <row r="161" spans="1:5" ht="12.75">
      <c r="A161" s="35" t="s">
        <v>56</v>
      </c>
      <c r="E161" s="39" t="s">
        <v>2584</v>
      </c>
    </row>
    <row r="162" spans="1:5" ht="12.75">
      <c r="A162" s="35" t="s">
        <v>57</v>
      </c>
      <c r="E162" s="40" t="s">
        <v>5</v>
      </c>
    </row>
    <row r="163" spans="1:5" ht="12.75">
      <c r="A163" t="s">
        <v>58</v>
      </c>
      <c r="E163" s="39" t="s">
        <v>5</v>
      </c>
    </row>
    <row r="164" spans="1:16" ht="12.75">
      <c r="A164" t="s">
        <v>50</v>
      </c>
      <c s="34" t="s">
        <v>51</v>
      </c>
      <c s="34" t="s">
        <v>2585</v>
      </c>
      <c s="35" t="s">
        <v>5</v>
      </c>
      <c s="6" t="s">
        <v>2586</v>
      </c>
      <c s="36" t="s">
        <v>2519</v>
      </c>
      <c s="37">
        <v>40</v>
      </c>
      <c s="36">
        <v>0</v>
      </c>
      <c s="36">
        <f>ROUND(G164*H164,6)</f>
      </c>
      <c r="L164" s="38">
        <v>0</v>
      </c>
      <c s="32">
        <f>ROUND(ROUND(L164,2)*ROUND(G164,3),2)</f>
      </c>
      <c s="36" t="s">
        <v>55</v>
      </c>
      <c>
        <f>(M164*21)/100</f>
      </c>
      <c t="s">
        <v>28</v>
      </c>
    </row>
    <row r="165" spans="1:5" ht="12.75">
      <c r="A165" s="35" t="s">
        <v>56</v>
      </c>
      <c r="E165" s="39" t="s">
        <v>2586</v>
      </c>
    </row>
    <row r="166" spans="1:5" ht="12.75">
      <c r="A166" s="35" t="s">
        <v>57</v>
      </c>
      <c r="E166" s="40" t="s">
        <v>5</v>
      </c>
    </row>
    <row r="167" spans="1:5" ht="12.75">
      <c r="A167" t="s">
        <v>58</v>
      </c>
      <c r="E167" s="39" t="s">
        <v>5</v>
      </c>
    </row>
    <row r="168" spans="1:16" ht="12.75">
      <c r="A168" t="s">
        <v>50</v>
      </c>
      <c s="34" t="s">
        <v>59</v>
      </c>
      <c s="34" t="s">
        <v>2587</v>
      </c>
      <c s="35" t="s">
        <v>5</v>
      </c>
      <c s="6" t="s">
        <v>2588</v>
      </c>
      <c s="36" t="s">
        <v>2519</v>
      </c>
      <c s="37">
        <v>2</v>
      </c>
      <c s="36">
        <v>0</v>
      </c>
      <c s="36">
        <f>ROUND(G168*H168,6)</f>
      </c>
      <c r="L168" s="38">
        <v>0</v>
      </c>
      <c s="32">
        <f>ROUND(ROUND(L168,2)*ROUND(G168,3),2)</f>
      </c>
      <c s="36" t="s">
        <v>55</v>
      </c>
      <c>
        <f>(M168*21)/100</f>
      </c>
      <c t="s">
        <v>28</v>
      </c>
    </row>
    <row r="169" spans="1:5" ht="12.75">
      <c r="A169" s="35" t="s">
        <v>56</v>
      </c>
      <c r="E169" s="39" t="s">
        <v>2588</v>
      </c>
    </row>
    <row r="170" spans="1:5" ht="12.75">
      <c r="A170" s="35" t="s">
        <v>57</v>
      </c>
      <c r="E170" s="40" t="s">
        <v>5</v>
      </c>
    </row>
    <row r="171" spans="1:5" ht="12.75">
      <c r="A171" t="s">
        <v>58</v>
      </c>
      <c r="E171" s="39" t="s">
        <v>5</v>
      </c>
    </row>
    <row r="172" spans="1:16" ht="12.75">
      <c r="A172" t="s">
        <v>50</v>
      </c>
      <c s="34" t="s">
        <v>62</v>
      </c>
      <c s="34" t="s">
        <v>2589</v>
      </c>
      <c s="35" t="s">
        <v>5</v>
      </c>
      <c s="6" t="s">
        <v>2590</v>
      </c>
      <c s="36" t="s">
        <v>2519</v>
      </c>
      <c s="37">
        <v>19</v>
      </c>
      <c s="36">
        <v>0</v>
      </c>
      <c s="36">
        <f>ROUND(G172*H172,6)</f>
      </c>
      <c r="L172" s="38">
        <v>0</v>
      </c>
      <c s="32">
        <f>ROUND(ROUND(L172,2)*ROUND(G172,3),2)</f>
      </c>
      <c s="36" t="s">
        <v>55</v>
      </c>
      <c>
        <f>(M172*21)/100</f>
      </c>
      <c t="s">
        <v>28</v>
      </c>
    </row>
    <row r="173" spans="1:5" ht="12.75">
      <c r="A173" s="35" t="s">
        <v>56</v>
      </c>
      <c r="E173" s="39" t="s">
        <v>2590</v>
      </c>
    </row>
    <row r="174" spans="1:5" ht="12.75">
      <c r="A174" s="35" t="s">
        <v>57</v>
      </c>
      <c r="E174" s="40" t="s">
        <v>5</v>
      </c>
    </row>
    <row r="175" spans="1:5" ht="12.75">
      <c r="A175" t="s">
        <v>58</v>
      </c>
      <c r="E175" s="39" t="s">
        <v>5</v>
      </c>
    </row>
    <row r="176" spans="1:16" ht="12.75">
      <c r="A176" t="s">
        <v>50</v>
      </c>
      <c s="34" t="s">
        <v>65</v>
      </c>
      <c s="34" t="s">
        <v>2591</v>
      </c>
      <c s="35" t="s">
        <v>5</v>
      </c>
      <c s="6" t="s">
        <v>2592</v>
      </c>
      <c s="36" t="s">
        <v>2519</v>
      </c>
      <c s="37">
        <v>1</v>
      </c>
      <c s="36">
        <v>0</v>
      </c>
      <c s="36">
        <f>ROUND(G176*H176,6)</f>
      </c>
      <c r="L176" s="38">
        <v>0</v>
      </c>
      <c s="32">
        <f>ROUND(ROUND(L176,2)*ROUND(G176,3),2)</f>
      </c>
      <c s="36" t="s">
        <v>55</v>
      </c>
      <c>
        <f>(M176*21)/100</f>
      </c>
      <c t="s">
        <v>28</v>
      </c>
    </row>
    <row r="177" spans="1:5" ht="12.75">
      <c r="A177" s="35" t="s">
        <v>56</v>
      </c>
      <c r="E177" s="39" t="s">
        <v>2592</v>
      </c>
    </row>
    <row r="178" spans="1:5" ht="12.75">
      <c r="A178" s="35" t="s">
        <v>57</v>
      </c>
      <c r="E178" s="40" t="s">
        <v>5</v>
      </c>
    </row>
    <row r="179" spans="1:5" ht="12.75">
      <c r="A179" t="s">
        <v>58</v>
      </c>
      <c r="E179" s="39" t="s">
        <v>5</v>
      </c>
    </row>
    <row r="180" spans="1:16" ht="12.75">
      <c r="A180" t="s">
        <v>50</v>
      </c>
      <c s="34" t="s">
        <v>69</v>
      </c>
      <c s="34" t="s">
        <v>2593</v>
      </c>
      <c s="35" t="s">
        <v>5</v>
      </c>
      <c s="6" t="s">
        <v>2594</v>
      </c>
      <c s="36" t="s">
        <v>2519</v>
      </c>
      <c s="37">
        <v>1</v>
      </c>
      <c s="36">
        <v>0</v>
      </c>
      <c s="36">
        <f>ROUND(G180*H180,6)</f>
      </c>
      <c r="L180" s="38">
        <v>0</v>
      </c>
      <c s="32">
        <f>ROUND(ROUND(L180,2)*ROUND(G180,3),2)</f>
      </c>
      <c s="36" t="s">
        <v>55</v>
      </c>
      <c>
        <f>(M180*21)/100</f>
      </c>
      <c t="s">
        <v>28</v>
      </c>
    </row>
    <row r="181" spans="1:5" ht="12.75">
      <c r="A181" s="35" t="s">
        <v>56</v>
      </c>
      <c r="E181" s="39" t="s">
        <v>2594</v>
      </c>
    </row>
    <row r="182" spans="1:5" ht="12.75">
      <c r="A182" s="35" t="s">
        <v>57</v>
      </c>
      <c r="E182" s="40" t="s">
        <v>5</v>
      </c>
    </row>
    <row r="183" spans="1:5" ht="12.75">
      <c r="A183" t="s">
        <v>58</v>
      </c>
      <c r="E183" s="39" t="s">
        <v>5</v>
      </c>
    </row>
    <row r="184" spans="1:16" ht="12.75">
      <c r="A184" t="s">
        <v>50</v>
      </c>
      <c s="34" t="s">
        <v>73</v>
      </c>
      <c s="34" t="s">
        <v>2595</v>
      </c>
      <c s="35" t="s">
        <v>5</v>
      </c>
      <c s="6" t="s">
        <v>2596</v>
      </c>
      <c s="36" t="s">
        <v>2519</v>
      </c>
      <c s="37">
        <v>2</v>
      </c>
      <c s="36">
        <v>0</v>
      </c>
      <c s="36">
        <f>ROUND(G184*H184,6)</f>
      </c>
      <c r="L184" s="38">
        <v>0</v>
      </c>
      <c s="32">
        <f>ROUND(ROUND(L184,2)*ROUND(G184,3),2)</f>
      </c>
      <c s="36" t="s">
        <v>55</v>
      </c>
      <c>
        <f>(M184*21)/100</f>
      </c>
      <c t="s">
        <v>28</v>
      </c>
    </row>
    <row r="185" spans="1:5" ht="12.75">
      <c r="A185" s="35" t="s">
        <v>56</v>
      </c>
      <c r="E185" s="39" t="s">
        <v>2596</v>
      </c>
    </row>
    <row r="186" spans="1:5" ht="12.75">
      <c r="A186" s="35" t="s">
        <v>57</v>
      </c>
      <c r="E186" s="40" t="s">
        <v>5</v>
      </c>
    </row>
    <row r="187" spans="1:5" ht="12.75">
      <c r="A187" t="s">
        <v>58</v>
      </c>
      <c r="E187" s="39" t="s">
        <v>5</v>
      </c>
    </row>
    <row r="188" spans="1:16" ht="12.75">
      <c r="A188" t="s">
        <v>50</v>
      </c>
      <c s="34" t="s">
        <v>76</v>
      </c>
      <c s="34" t="s">
        <v>2597</v>
      </c>
      <c s="35" t="s">
        <v>5</v>
      </c>
      <c s="6" t="s">
        <v>2598</v>
      </c>
      <c s="36" t="s">
        <v>2519</v>
      </c>
      <c s="37">
        <v>9</v>
      </c>
      <c s="36">
        <v>0</v>
      </c>
      <c s="36">
        <f>ROUND(G188*H188,6)</f>
      </c>
      <c r="L188" s="38">
        <v>0</v>
      </c>
      <c s="32">
        <f>ROUND(ROUND(L188,2)*ROUND(G188,3),2)</f>
      </c>
      <c s="36" t="s">
        <v>55</v>
      </c>
      <c>
        <f>(M188*21)/100</f>
      </c>
      <c t="s">
        <v>28</v>
      </c>
    </row>
    <row r="189" spans="1:5" ht="12.75">
      <c r="A189" s="35" t="s">
        <v>56</v>
      </c>
      <c r="E189" s="39" t="s">
        <v>2598</v>
      </c>
    </row>
    <row r="190" spans="1:5" ht="12.75">
      <c r="A190" s="35" t="s">
        <v>57</v>
      </c>
      <c r="E190" s="40" t="s">
        <v>5</v>
      </c>
    </row>
    <row r="191" spans="1:5" ht="12.75">
      <c r="A191" t="s">
        <v>58</v>
      </c>
      <c r="E191" s="39" t="s">
        <v>5</v>
      </c>
    </row>
    <row r="192" spans="1:16" ht="12.75">
      <c r="A192" t="s">
        <v>50</v>
      </c>
      <c s="34" t="s">
        <v>79</v>
      </c>
      <c s="34" t="s">
        <v>2599</v>
      </c>
      <c s="35" t="s">
        <v>5</v>
      </c>
      <c s="6" t="s">
        <v>2600</v>
      </c>
      <c s="36" t="s">
        <v>2519</v>
      </c>
      <c s="37">
        <v>7</v>
      </c>
      <c s="36">
        <v>0</v>
      </c>
      <c s="36">
        <f>ROUND(G192*H192,6)</f>
      </c>
      <c r="L192" s="38">
        <v>0</v>
      </c>
      <c s="32">
        <f>ROUND(ROUND(L192,2)*ROUND(G192,3),2)</f>
      </c>
      <c s="36" t="s">
        <v>55</v>
      </c>
      <c>
        <f>(M192*21)/100</f>
      </c>
      <c t="s">
        <v>28</v>
      </c>
    </row>
    <row r="193" spans="1:5" ht="12.75">
      <c r="A193" s="35" t="s">
        <v>56</v>
      </c>
      <c r="E193" s="39" t="s">
        <v>2600</v>
      </c>
    </row>
    <row r="194" spans="1:5" ht="12.75">
      <c r="A194" s="35" t="s">
        <v>57</v>
      </c>
      <c r="E194" s="40" t="s">
        <v>5</v>
      </c>
    </row>
    <row r="195" spans="1:5" ht="12.75">
      <c r="A195" t="s">
        <v>58</v>
      </c>
      <c r="E195" s="39" t="s">
        <v>5</v>
      </c>
    </row>
    <row r="196" spans="1:16" ht="12.75">
      <c r="A196" t="s">
        <v>50</v>
      </c>
      <c s="34" t="s">
        <v>82</v>
      </c>
      <c s="34" t="s">
        <v>2601</v>
      </c>
      <c s="35" t="s">
        <v>5</v>
      </c>
      <c s="6" t="s">
        <v>2602</v>
      </c>
      <c s="36" t="s">
        <v>2519</v>
      </c>
      <c s="37">
        <v>7</v>
      </c>
      <c s="36">
        <v>0</v>
      </c>
      <c s="36">
        <f>ROUND(G196*H196,6)</f>
      </c>
      <c r="L196" s="38">
        <v>0</v>
      </c>
      <c s="32">
        <f>ROUND(ROUND(L196,2)*ROUND(G196,3),2)</f>
      </c>
      <c s="36" t="s">
        <v>55</v>
      </c>
      <c>
        <f>(M196*21)/100</f>
      </c>
      <c t="s">
        <v>28</v>
      </c>
    </row>
    <row r="197" spans="1:5" ht="12.75">
      <c r="A197" s="35" t="s">
        <v>56</v>
      </c>
      <c r="E197" s="39" t="s">
        <v>2602</v>
      </c>
    </row>
    <row r="198" spans="1:5" ht="12.75">
      <c r="A198" s="35" t="s">
        <v>57</v>
      </c>
      <c r="E198" s="40" t="s">
        <v>5</v>
      </c>
    </row>
    <row r="199" spans="1:5" ht="12.75">
      <c r="A199" t="s">
        <v>58</v>
      </c>
      <c r="E199" s="39" t="s">
        <v>5</v>
      </c>
    </row>
    <row r="200" spans="1:16" ht="12.75">
      <c r="A200" t="s">
        <v>50</v>
      </c>
      <c s="34" t="s">
        <v>85</v>
      </c>
      <c s="34" t="s">
        <v>2603</v>
      </c>
      <c s="35" t="s">
        <v>5</v>
      </c>
      <c s="6" t="s">
        <v>2604</v>
      </c>
      <c s="36" t="s">
        <v>2519</v>
      </c>
      <c s="37">
        <v>3</v>
      </c>
      <c s="36">
        <v>0</v>
      </c>
      <c s="36">
        <f>ROUND(G200*H200,6)</f>
      </c>
      <c r="L200" s="38">
        <v>0</v>
      </c>
      <c s="32">
        <f>ROUND(ROUND(L200,2)*ROUND(G200,3),2)</f>
      </c>
      <c s="36" t="s">
        <v>55</v>
      </c>
      <c>
        <f>(M200*21)/100</f>
      </c>
      <c t="s">
        <v>28</v>
      </c>
    </row>
    <row r="201" spans="1:5" ht="12.75">
      <c r="A201" s="35" t="s">
        <v>56</v>
      </c>
      <c r="E201" s="39" t="s">
        <v>2604</v>
      </c>
    </row>
    <row r="202" spans="1:5" ht="12.75">
      <c r="A202" s="35" t="s">
        <v>57</v>
      </c>
      <c r="E202" s="40" t="s">
        <v>5</v>
      </c>
    </row>
    <row r="203" spans="1:5" ht="12.75">
      <c r="A203" t="s">
        <v>58</v>
      </c>
      <c r="E203" s="39" t="s">
        <v>5</v>
      </c>
    </row>
    <row r="204" spans="1:16" ht="12.75">
      <c r="A204" t="s">
        <v>50</v>
      </c>
      <c s="34" t="s">
        <v>88</v>
      </c>
      <c s="34" t="s">
        <v>2605</v>
      </c>
      <c s="35" t="s">
        <v>5</v>
      </c>
      <c s="6" t="s">
        <v>2606</v>
      </c>
      <c s="36" t="s">
        <v>2519</v>
      </c>
      <c s="37">
        <v>1</v>
      </c>
      <c s="36">
        <v>0</v>
      </c>
      <c s="36">
        <f>ROUND(G204*H204,6)</f>
      </c>
      <c r="L204" s="38">
        <v>0</v>
      </c>
      <c s="32">
        <f>ROUND(ROUND(L204,2)*ROUND(G204,3),2)</f>
      </c>
      <c s="36" t="s">
        <v>55</v>
      </c>
      <c>
        <f>(M204*21)/100</f>
      </c>
      <c t="s">
        <v>28</v>
      </c>
    </row>
    <row r="205" spans="1:5" ht="12.75">
      <c r="A205" s="35" t="s">
        <v>56</v>
      </c>
      <c r="E205" s="39" t="s">
        <v>2606</v>
      </c>
    </row>
    <row r="206" spans="1:5" ht="12.75">
      <c r="A206" s="35" t="s">
        <v>57</v>
      </c>
      <c r="E206" s="40" t="s">
        <v>5</v>
      </c>
    </row>
    <row r="207" spans="1:5" ht="12.75">
      <c r="A207" t="s">
        <v>58</v>
      </c>
      <c r="E207" s="39" t="s">
        <v>5</v>
      </c>
    </row>
    <row r="208" spans="1:16" ht="12.75">
      <c r="A208" t="s">
        <v>50</v>
      </c>
      <c s="34" t="s">
        <v>91</v>
      </c>
      <c s="34" t="s">
        <v>2607</v>
      </c>
      <c s="35" t="s">
        <v>5</v>
      </c>
      <c s="6" t="s">
        <v>2608</v>
      </c>
      <c s="36" t="s">
        <v>2519</v>
      </c>
      <c s="37">
        <v>7</v>
      </c>
      <c s="36">
        <v>0</v>
      </c>
      <c s="36">
        <f>ROUND(G208*H208,6)</f>
      </c>
      <c r="L208" s="38">
        <v>0</v>
      </c>
      <c s="32">
        <f>ROUND(ROUND(L208,2)*ROUND(G208,3),2)</f>
      </c>
      <c s="36" t="s">
        <v>55</v>
      </c>
      <c>
        <f>(M208*21)/100</f>
      </c>
      <c t="s">
        <v>28</v>
      </c>
    </row>
    <row r="209" spans="1:5" ht="12.75">
      <c r="A209" s="35" t="s">
        <v>56</v>
      </c>
      <c r="E209" s="39" t="s">
        <v>2608</v>
      </c>
    </row>
    <row r="210" spans="1:5" ht="12.75">
      <c r="A210" s="35" t="s">
        <v>57</v>
      </c>
      <c r="E210" s="40" t="s">
        <v>5</v>
      </c>
    </row>
    <row r="211" spans="1:5" ht="12.75">
      <c r="A211" t="s">
        <v>58</v>
      </c>
      <c r="E211" s="39" t="s">
        <v>5</v>
      </c>
    </row>
    <row r="212" spans="1:16" ht="12.75">
      <c r="A212" t="s">
        <v>50</v>
      </c>
      <c s="34" t="s">
        <v>94</v>
      </c>
      <c s="34" t="s">
        <v>2609</v>
      </c>
      <c s="35" t="s">
        <v>5</v>
      </c>
      <c s="6" t="s">
        <v>2610</v>
      </c>
      <c s="36" t="s">
        <v>2519</v>
      </c>
      <c s="37">
        <v>2</v>
      </c>
      <c s="36">
        <v>0</v>
      </c>
      <c s="36">
        <f>ROUND(G212*H212,6)</f>
      </c>
      <c r="L212" s="38">
        <v>0</v>
      </c>
      <c s="32">
        <f>ROUND(ROUND(L212,2)*ROUND(G212,3),2)</f>
      </c>
      <c s="36" t="s">
        <v>55</v>
      </c>
      <c>
        <f>(M212*21)/100</f>
      </c>
      <c t="s">
        <v>28</v>
      </c>
    </row>
    <row r="213" spans="1:5" ht="12.75">
      <c r="A213" s="35" t="s">
        <v>56</v>
      </c>
      <c r="E213" s="39" t="s">
        <v>2610</v>
      </c>
    </row>
    <row r="214" spans="1:5" ht="12.75">
      <c r="A214" s="35" t="s">
        <v>57</v>
      </c>
      <c r="E214" s="40" t="s">
        <v>5</v>
      </c>
    </row>
    <row r="215" spans="1:5" ht="12.75">
      <c r="A215" t="s">
        <v>58</v>
      </c>
      <c r="E215" s="39" t="s">
        <v>5</v>
      </c>
    </row>
    <row r="216" spans="1:16" ht="12.75">
      <c r="A216" t="s">
        <v>50</v>
      </c>
      <c s="34" t="s">
        <v>97</v>
      </c>
      <c s="34" t="s">
        <v>2611</v>
      </c>
      <c s="35" t="s">
        <v>5</v>
      </c>
      <c s="6" t="s">
        <v>2612</v>
      </c>
      <c s="36" t="s">
        <v>2519</v>
      </c>
      <c s="37">
        <v>1</v>
      </c>
      <c s="36">
        <v>0</v>
      </c>
      <c s="36">
        <f>ROUND(G216*H216,6)</f>
      </c>
      <c r="L216" s="38">
        <v>0</v>
      </c>
      <c s="32">
        <f>ROUND(ROUND(L216,2)*ROUND(G216,3),2)</f>
      </c>
      <c s="36" t="s">
        <v>55</v>
      </c>
      <c>
        <f>(M216*21)/100</f>
      </c>
      <c t="s">
        <v>28</v>
      </c>
    </row>
    <row r="217" spans="1:5" ht="12.75">
      <c r="A217" s="35" t="s">
        <v>56</v>
      </c>
      <c r="E217" s="39" t="s">
        <v>2612</v>
      </c>
    </row>
    <row r="218" spans="1:5" ht="12.75">
      <c r="A218" s="35" t="s">
        <v>57</v>
      </c>
      <c r="E218" s="40" t="s">
        <v>5</v>
      </c>
    </row>
    <row r="219" spans="1:5" ht="12.75">
      <c r="A219" t="s">
        <v>58</v>
      </c>
      <c r="E219" s="39" t="s">
        <v>5</v>
      </c>
    </row>
    <row r="220" spans="1:16" ht="12.75">
      <c r="A220" t="s">
        <v>50</v>
      </c>
      <c s="34" t="s">
        <v>100</v>
      </c>
      <c s="34" t="s">
        <v>2613</v>
      </c>
      <c s="35" t="s">
        <v>5</v>
      </c>
      <c s="6" t="s">
        <v>2614</v>
      </c>
      <c s="36" t="s">
        <v>2519</v>
      </c>
      <c s="37">
        <v>1</v>
      </c>
      <c s="36">
        <v>0</v>
      </c>
      <c s="36">
        <f>ROUND(G220*H220,6)</f>
      </c>
      <c r="L220" s="38">
        <v>0</v>
      </c>
      <c s="32">
        <f>ROUND(ROUND(L220,2)*ROUND(G220,3),2)</f>
      </c>
      <c s="36" t="s">
        <v>55</v>
      </c>
      <c>
        <f>(M220*21)/100</f>
      </c>
      <c t="s">
        <v>28</v>
      </c>
    </row>
    <row r="221" spans="1:5" ht="12.75">
      <c r="A221" s="35" t="s">
        <v>56</v>
      </c>
      <c r="E221" s="39" t="s">
        <v>2614</v>
      </c>
    </row>
    <row r="222" spans="1:5" ht="12.75">
      <c r="A222" s="35" t="s">
        <v>57</v>
      </c>
      <c r="E222" s="40" t="s">
        <v>5</v>
      </c>
    </row>
    <row r="223" spans="1:5" ht="12.75">
      <c r="A223" t="s">
        <v>58</v>
      </c>
      <c r="E223" s="39" t="s">
        <v>5</v>
      </c>
    </row>
    <row r="224" spans="1:16" ht="12.75">
      <c r="A224" t="s">
        <v>50</v>
      </c>
      <c s="34" t="s">
        <v>103</v>
      </c>
      <c s="34" t="s">
        <v>2615</v>
      </c>
      <c s="35" t="s">
        <v>5</v>
      </c>
      <c s="6" t="s">
        <v>2616</v>
      </c>
      <c s="36" t="s">
        <v>2519</v>
      </c>
      <c s="37">
        <v>2</v>
      </c>
      <c s="36">
        <v>0</v>
      </c>
      <c s="36">
        <f>ROUND(G224*H224,6)</f>
      </c>
      <c r="L224" s="38">
        <v>0</v>
      </c>
      <c s="32">
        <f>ROUND(ROUND(L224,2)*ROUND(G224,3),2)</f>
      </c>
      <c s="36" t="s">
        <v>55</v>
      </c>
      <c>
        <f>(M224*21)/100</f>
      </c>
      <c t="s">
        <v>28</v>
      </c>
    </row>
    <row r="225" spans="1:5" ht="12.75">
      <c r="A225" s="35" t="s">
        <v>56</v>
      </c>
      <c r="E225" s="39" t="s">
        <v>2616</v>
      </c>
    </row>
    <row r="226" spans="1:5" ht="12.75">
      <c r="A226" s="35" t="s">
        <v>57</v>
      </c>
      <c r="E226" s="40" t="s">
        <v>5</v>
      </c>
    </row>
    <row r="227" spans="1:5" ht="12.75">
      <c r="A227" t="s">
        <v>58</v>
      </c>
      <c r="E227" s="39" t="s">
        <v>5</v>
      </c>
    </row>
    <row r="228" spans="1:16" ht="12.75">
      <c r="A228" t="s">
        <v>50</v>
      </c>
      <c s="34" t="s">
        <v>107</v>
      </c>
      <c s="34" t="s">
        <v>2617</v>
      </c>
      <c s="35" t="s">
        <v>5</v>
      </c>
      <c s="6" t="s">
        <v>2618</v>
      </c>
      <c s="36" t="s">
        <v>2519</v>
      </c>
      <c s="37">
        <v>1</v>
      </c>
      <c s="36">
        <v>0</v>
      </c>
      <c s="36">
        <f>ROUND(G228*H228,6)</f>
      </c>
      <c r="L228" s="38">
        <v>0</v>
      </c>
      <c s="32">
        <f>ROUND(ROUND(L228,2)*ROUND(G228,3),2)</f>
      </c>
      <c s="36" t="s">
        <v>55</v>
      </c>
      <c>
        <f>(M228*21)/100</f>
      </c>
      <c t="s">
        <v>28</v>
      </c>
    </row>
    <row r="229" spans="1:5" ht="12.75">
      <c r="A229" s="35" t="s">
        <v>56</v>
      </c>
      <c r="E229" s="39" t="s">
        <v>2618</v>
      </c>
    </row>
    <row r="230" spans="1:5" ht="12.75">
      <c r="A230" s="35" t="s">
        <v>57</v>
      </c>
      <c r="E230" s="40" t="s">
        <v>5</v>
      </c>
    </row>
    <row r="231" spans="1:5" ht="12.75">
      <c r="A231" t="s">
        <v>58</v>
      </c>
      <c r="E231" s="39" t="s">
        <v>5</v>
      </c>
    </row>
    <row r="232" spans="1:16" ht="12.75">
      <c r="A232" t="s">
        <v>50</v>
      </c>
      <c s="34" t="s">
        <v>110</v>
      </c>
      <c s="34" t="s">
        <v>2619</v>
      </c>
      <c s="35" t="s">
        <v>5</v>
      </c>
      <c s="6" t="s">
        <v>2620</v>
      </c>
      <c s="36" t="s">
        <v>2519</v>
      </c>
      <c s="37">
        <v>1</v>
      </c>
      <c s="36">
        <v>0</v>
      </c>
      <c s="36">
        <f>ROUND(G232*H232,6)</f>
      </c>
      <c r="L232" s="38">
        <v>0</v>
      </c>
      <c s="32">
        <f>ROUND(ROUND(L232,2)*ROUND(G232,3),2)</f>
      </c>
      <c s="36" t="s">
        <v>55</v>
      </c>
      <c>
        <f>(M232*21)/100</f>
      </c>
      <c t="s">
        <v>28</v>
      </c>
    </row>
    <row r="233" spans="1:5" ht="12.75">
      <c r="A233" s="35" t="s">
        <v>56</v>
      </c>
      <c r="E233" s="39" t="s">
        <v>2620</v>
      </c>
    </row>
    <row r="234" spans="1:5" ht="12.75">
      <c r="A234" s="35" t="s">
        <v>57</v>
      </c>
      <c r="E234" s="40" t="s">
        <v>5</v>
      </c>
    </row>
    <row r="235" spans="1:5" ht="12.75">
      <c r="A235" t="s">
        <v>58</v>
      </c>
      <c r="E235" s="39" t="s">
        <v>5</v>
      </c>
    </row>
    <row r="236" spans="1:16" ht="12.75">
      <c r="A236" t="s">
        <v>50</v>
      </c>
      <c s="34" t="s">
        <v>113</v>
      </c>
      <c s="34" t="s">
        <v>2621</v>
      </c>
      <c s="35" t="s">
        <v>5</v>
      </c>
      <c s="6" t="s">
        <v>2622</v>
      </c>
      <c s="36" t="s">
        <v>2519</v>
      </c>
      <c s="37">
        <v>1</v>
      </c>
      <c s="36">
        <v>0</v>
      </c>
      <c s="36">
        <f>ROUND(G236*H236,6)</f>
      </c>
      <c r="L236" s="38">
        <v>0</v>
      </c>
      <c s="32">
        <f>ROUND(ROUND(L236,2)*ROUND(G236,3),2)</f>
      </c>
      <c s="36" t="s">
        <v>55</v>
      </c>
      <c>
        <f>(M236*21)/100</f>
      </c>
      <c t="s">
        <v>28</v>
      </c>
    </row>
    <row r="237" spans="1:5" ht="12.75">
      <c r="A237" s="35" t="s">
        <v>56</v>
      </c>
      <c r="E237" s="39" t="s">
        <v>2622</v>
      </c>
    </row>
    <row r="238" spans="1:5" ht="12.75">
      <c r="A238" s="35" t="s">
        <v>57</v>
      </c>
      <c r="E238" s="40" t="s">
        <v>5</v>
      </c>
    </row>
    <row r="239" spans="1:5" ht="12.75">
      <c r="A239" t="s">
        <v>58</v>
      </c>
      <c r="E239" s="39" t="s">
        <v>5</v>
      </c>
    </row>
    <row r="240" spans="1:16" ht="12.75">
      <c r="A240" t="s">
        <v>50</v>
      </c>
      <c s="34" t="s">
        <v>116</v>
      </c>
      <c s="34" t="s">
        <v>2623</v>
      </c>
      <c s="35" t="s">
        <v>5</v>
      </c>
      <c s="6" t="s">
        <v>2624</v>
      </c>
      <c s="36" t="s">
        <v>2519</v>
      </c>
      <c s="37">
        <v>6</v>
      </c>
      <c s="36">
        <v>0</v>
      </c>
      <c s="36">
        <f>ROUND(G240*H240,6)</f>
      </c>
      <c r="L240" s="38">
        <v>0</v>
      </c>
      <c s="32">
        <f>ROUND(ROUND(L240,2)*ROUND(G240,3),2)</f>
      </c>
      <c s="36" t="s">
        <v>1354</v>
      </c>
      <c>
        <f>(M240*21)/100</f>
      </c>
      <c t="s">
        <v>28</v>
      </c>
    </row>
    <row r="241" spans="1:5" ht="12.75">
      <c r="A241" s="35" t="s">
        <v>56</v>
      </c>
      <c r="E241" s="39" t="s">
        <v>2624</v>
      </c>
    </row>
    <row r="242" spans="1:5" ht="12.75">
      <c r="A242" s="35" t="s">
        <v>57</v>
      </c>
      <c r="E242" s="40" t="s">
        <v>5</v>
      </c>
    </row>
    <row r="243" spans="1:5" ht="12.75">
      <c r="A243" t="s">
        <v>58</v>
      </c>
      <c r="E243" s="39" t="s">
        <v>5</v>
      </c>
    </row>
    <row r="244" spans="1:16" ht="12.75">
      <c r="A244" t="s">
        <v>50</v>
      </c>
      <c s="34" t="s">
        <v>119</v>
      </c>
      <c s="34" t="s">
        <v>2625</v>
      </c>
      <c s="35" t="s">
        <v>5</v>
      </c>
      <c s="6" t="s">
        <v>2626</v>
      </c>
      <c s="36" t="s">
        <v>2519</v>
      </c>
      <c s="37">
        <v>45</v>
      </c>
      <c s="36">
        <v>0</v>
      </c>
      <c s="36">
        <f>ROUND(G244*H244,6)</f>
      </c>
      <c r="L244" s="38">
        <v>0</v>
      </c>
      <c s="32">
        <f>ROUND(ROUND(L244,2)*ROUND(G244,3),2)</f>
      </c>
      <c s="36" t="s">
        <v>55</v>
      </c>
      <c>
        <f>(M244*21)/100</f>
      </c>
      <c t="s">
        <v>28</v>
      </c>
    </row>
    <row r="245" spans="1:5" ht="12.75">
      <c r="A245" s="35" t="s">
        <v>56</v>
      </c>
      <c r="E245" s="39" t="s">
        <v>2626</v>
      </c>
    </row>
    <row r="246" spans="1:5" ht="12.75">
      <c r="A246" s="35" t="s">
        <v>57</v>
      </c>
      <c r="E246" s="40" t="s">
        <v>5</v>
      </c>
    </row>
    <row r="247" spans="1:5" ht="12.75">
      <c r="A247" t="s">
        <v>58</v>
      </c>
      <c r="E247" s="39" t="s">
        <v>5</v>
      </c>
    </row>
    <row r="248" spans="1:16" ht="12.75">
      <c r="A248" t="s">
        <v>50</v>
      </c>
      <c s="34" t="s">
        <v>122</v>
      </c>
      <c s="34" t="s">
        <v>2627</v>
      </c>
      <c s="35" t="s">
        <v>5</v>
      </c>
      <c s="6" t="s">
        <v>2628</v>
      </c>
      <c s="36" t="s">
        <v>2519</v>
      </c>
      <c s="37">
        <v>12</v>
      </c>
      <c s="36">
        <v>0</v>
      </c>
      <c s="36">
        <f>ROUND(G248*H248,6)</f>
      </c>
      <c r="L248" s="38">
        <v>0</v>
      </c>
      <c s="32">
        <f>ROUND(ROUND(L248,2)*ROUND(G248,3),2)</f>
      </c>
      <c s="36" t="s">
        <v>55</v>
      </c>
      <c>
        <f>(M248*21)/100</f>
      </c>
      <c t="s">
        <v>28</v>
      </c>
    </row>
    <row r="249" spans="1:5" ht="12.75">
      <c r="A249" s="35" t="s">
        <v>56</v>
      </c>
      <c r="E249" s="39" t="s">
        <v>2628</v>
      </c>
    </row>
    <row r="250" spans="1:5" ht="12.75">
      <c r="A250" s="35" t="s">
        <v>57</v>
      </c>
      <c r="E250" s="40" t="s">
        <v>5</v>
      </c>
    </row>
    <row r="251" spans="1:5" ht="12.75">
      <c r="A251" t="s">
        <v>58</v>
      </c>
      <c r="E251" s="39" t="s">
        <v>5</v>
      </c>
    </row>
    <row r="252" spans="1:16" ht="25.5">
      <c r="A252" t="s">
        <v>50</v>
      </c>
      <c s="34" t="s">
        <v>125</v>
      </c>
      <c s="34" t="s">
        <v>2629</v>
      </c>
      <c s="35" t="s">
        <v>5</v>
      </c>
      <c s="6" t="s">
        <v>2630</v>
      </c>
      <c s="36" t="s">
        <v>54</v>
      </c>
      <c s="37">
        <v>196</v>
      </c>
      <c s="36">
        <v>0</v>
      </c>
      <c s="36">
        <f>ROUND(G252*H252,6)</f>
      </c>
      <c r="L252" s="38">
        <v>0</v>
      </c>
      <c s="32">
        <f>ROUND(ROUND(L252,2)*ROUND(G252,3),2)</f>
      </c>
      <c s="36" t="s">
        <v>55</v>
      </c>
      <c>
        <f>(M252*21)/100</f>
      </c>
      <c t="s">
        <v>28</v>
      </c>
    </row>
    <row r="253" spans="1:5" ht="25.5">
      <c r="A253" s="35" t="s">
        <v>56</v>
      </c>
      <c r="E253" s="39" t="s">
        <v>2630</v>
      </c>
    </row>
    <row r="254" spans="1:5" ht="12.75">
      <c r="A254" s="35" t="s">
        <v>57</v>
      </c>
      <c r="E254" s="40" t="s">
        <v>5</v>
      </c>
    </row>
    <row r="255" spans="1:5" ht="12.75">
      <c r="A255" t="s">
        <v>58</v>
      </c>
      <c r="E255" s="39" t="s">
        <v>5</v>
      </c>
    </row>
    <row r="256" spans="1:16" ht="12.75">
      <c r="A256" t="s">
        <v>50</v>
      </c>
      <c s="34" t="s">
        <v>128</v>
      </c>
      <c s="34" t="s">
        <v>2631</v>
      </c>
      <c s="35" t="s">
        <v>5</v>
      </c>
      <c s="6" t="s">
        <v>2632</v>
      </c>
      <c s="36" t="s">
        <v>54</v>
      </c>
      <c s="37">
        <v>60</v>
      </c>
      <c s="36">
        <v>0</v>
      </c>
      <c s="36">
        <f>ROUND(G256*H256,6)</f>
      </c>
      <c r="L256" s="38">
        <v>0</v>
      </c>
      <c s="32">
        <f>ROUND(ROUND(L256,2)*ROUND(G256,3),2)</f>
      </c>
      <c s="36" t="s">
        <v>55</v>
      </c>
      <c>
        <f>(M256*21)/100</f>
      </c>
      <c t="s">
        <v>28</v>
      </c>
    </row>
    <row r="257" spans="1:5" ht="12.75">
      <c r="A257" s="35" t="s">
        <v>56</v>
      </c>
      <c r="E257" s="39" t="s">
        <v>2632</v>
      </c>
    </row>
    <row r="258" spans="1:5" ht="12.75">
      <c r="A258" s="35" t="s">
        <v>57</v>
      </c>
      <c r="E258" s="40" t="s">
        <v>5</v>
      </c>
    </row>
    <row r="259" spans="1:5" ht="12.75">
      <c r="A259" t="s">
        <v>58</v>
      </c>
      <c r="E259" s="39" t="s">
        <v>5</v>
      </c>
    </row>
    <row r="260" spans="1:16" ht="12.75">
      <c r="A260" t="s">
        <v>50</v>
      </c>
      <c s="34" t="s">
        <v>131</v>
      </c>
      <c s="34" t="s">
        <v>2633</v>
      </c>
      <c s="35" t="s">
        <v>5</v>
      </c>
      <c s="6" t="s">
        <v>2634</v>
      </c>
      <c s="36" t="s">
        <v>54</v>
      </c>
      <c s="37">
        <v>202</v>
      </c>
      <c s="36">
        <v>0</v>
      </c>
      <c s="36">
        <f>ROUND(G260*H260,6)</f>
      </c>
      <c r="L260" s="38">
        <v>0</v>
      </c>
      <c s="32">
        <f>ROUND(ROUND(L260,2)*ROUND(G260,3),2)</f>
      </c>
      <c s="36" t="s">
        <v>55</v>
      </c>
      <c>
        <f>(M260*21)/100</f>
      </c>
      <c t="s">
        <v>28</v>
      </c>
    </row>
    <row r="261" spans="1:5" ht="12.75">
      <c r="A261" s="35" t="s">
        <v>56</v>
      </c>
      <c r="E261" s="39" t="s">
        <v>2634</v>
      </c>
    </row>
    <row r="262" spans="1:5" ht="12.75">
      <c r="A262" s="35" t="s">
        <v>57</v>
      </c>
      <c r="E262" s="40" t="s">
        <v>5</v>
      </c>
    </row>
    <row r="263" spans="1:5" ht="12.75">
      <c r="A263" t="s">
        <v>58</v>
      </c>
      <c r="E263" s="39" t="s">
        <v>5</v>
      </c>
    </row>
    <row r="264" spans="1:16" ht="25.5">
      <c r="A264" t="s">
        <v>50</v>
      </c>
      <c s="34" t="s">
        <v>134</v>
      </c>
      <c s="34" t="s">
        <v>2635</v>
      </c>
      <c s="35" t="s">
        <v>5</v>
      </c>
      <c s="6" t="s">
        <v>2636</v>
      </c>
      <c s="36" t="s">
        <v>2519</v>
      </c>
      <c s="37">
        <v>8</v>
      </c>
      <c s="36">
        <v>0</v>
      </c>
      <c s="36">
        <f>ROUND(G264*H264,6)</f>
      </c>
      <c r="L264" s="38">
        <v>0</v>
      </c>
      <c s="32">
        <f>ROUND(ROUND(L264,2)*ROUND(G264,3),2)</f>
      </c>
      <c s="36" t="s">
        <v>55</v>
      </c>
      <c>
        <f>(M264*21)/100</f>
      </c>
      <c t="s">
        <v>28</v>
      </c>
    </row>
    <row r="265" spans="1:5" ht="25.5">
      <c r="A265" s="35" t="s">
        <v>56</v>
      </c>
      <c r="E265" s="39" t="s">
        <v>2636</v>
      </c>
    </row>
    <row r="266" spans="1:5" ht="12.75">
      <c r="A266" s="35" t="s">
        <v>57</v>
      </c>
      <c r="E266" s="40" t="s">
        <v>5</v>
      </c>
    </row>
    <row r="267" spans="1:5" ht="12.75">
      <c r="A267" t="s">
        <v>58</v>
      </c>
      <c r="E267" s="39" t="s">
        <v>5</v>
      </c>
    </row>
    <row r="268" spans="1:16" ht="25.5">
      <c r="A268" t="s">
        <v>50</v>
      </c>
      <c s="34" t="s">
        <v>137</v>
      </c>
      <c s="34" t="s">
        <v>2637</v>
      </c>
      <c s="35" t="s">
        <v>5</v>
      </c>
      <c s="6" t="s">
        <v>2638</v>
      </c>
      <c s="36" t="s">
        <v>2519</v>
      </c>
      <c s="37">
        <v>8</v>
      </c>
      <c s="36">
        <v>0</v>
      </c>
      <c s="36">
        <f>ROUND(G268*H268,6)</f>
      </c>
      <c r="L268" s="38">
        <v>0</v>
      </c>
      <c s="32">
        <f>ROUND(ROUND(L268,2)*ROUND(G268,3),2)</f>
      </c>
      <c s="36" t="s">
        <v>204</v>
      </c>
      <c>
        <f>(M268*21)/100</f>
      </c>
      <c t="s">
        <v>28</v>
      </c>
    </row>
    <row r="269" spans="1:5" ht="25.5">
      <c r="A269" s="35" t="s">
        <v>56</v>
      </c>
      <c r="E269" s="39" t="s">
        <v>2638</v>
      </c>
    </row>
    <row r="270" spans="1:5" ht="12.75">
      <c r="A270" s="35" t="s">
        <v>57</v>
      </c>
      <c r="E270" s="40" t="s">
        <v>5</v>
      </c>
    </row>
    <row r="271" spans="1:5" ht="12.75">
      <c r="A271" t="s">
        <v>58</v>
      </c>
      <c r="E271" s="39" t="s">
        <v>5</v>
      </c>
    </row>
    <row r="272" spans="1:16" ht="12.75">
      <c r="A272" t="s">
        <v>50</v>
      </c>
      <c s="34" t="s">
        <v>140</v>
      </c>
      <c s="34" t="s">
        <v>2639</v>
      </c>
      <c s="35" t="s">
        <v>5</v>
      </c>
      <c s="6" t="s">
        <v>2640</v>
      </c>
      <c s="36" t="s">
        <v>2519</v>
      </c>
      <c s="37">
        <v>3</v>
      </c>
      <c s="36">
        <v>0</v>
      </c>
      <c s="36">
        <f>ROUND(G272*H272,6)</f>
      </c>
      <c r="L272" s="38">
        <v>0</v>
      </c>
      <c s="32">
        <f>ROUND(ROUND(L272,2)*ROUND(G272,3),2)</f>
      </c>
      <c s="36" t="s">
        <v>55</v>
      </c>
      <c>
        <f>(M272*21)/100</f>
      </c>
      <c t="s">
        <v>28</v>
      </c>
    </row>
    <row r="273" spans="1:5" ht="12.75">
      <c r="A273" s="35" t="s">
        <v>56</v>
      </c>
      <c r="E273" s="39" t="s">
        <v>2640</v>
      </c>
    </row>
    <row r="274" spans="1:5" ht="12.75">
      <c r="A274" s="35" t="s">
        <v>57</v>
      </c>
      <c r="E274" s="40" t="s">
        <v>5</v>
      </c>
    </row>
    <row r="275" spans="1:5" ht="12.75">
      <c r="A275" t="s">
        <v>58</v>
      </c>
      <c r="E275" s="39" t="s">
        <v>5</v>
      </c>
    </row>
    <row r="276" spans="1:16" ht="12.75">
      <c r="A276" t="s">
        <v>50</v>
      </c>
      <c s="34" t="s">
        <v>143</v>
      </c>
      <c s="34" t="s">
        <v>2641</v>
      </c>
      <c s="35" t="s">
        <v>5</v>
      </c>
      <c s="6" t="s">
        <v>2642</v>
      </c>
      <c s="36" t="s">
        <v>2519</v>
      </c>
      <c s="37">
        <v>7</v>
      </c>
      <c s="36">
        <v>0</v>
      </c>
      <c s="36">
        <f>ROUND(G276*H276,6)</f>
      </c>
      <c r="L276" s="38">
        <v>0</v>
      </c>
      <c s="32">
        <f>ROUND(ROUND(L276,2)*ROUND(G276,3),2)</f>
      </c>
      <c s="36" t="s">
        <v>55</v>
      </c>
      <c>
        <f>(M276*21)/100</f>
      </c>
      <c t="s">
        <v>28</v>
      </c>
    </row>
    <row r="277" spans="1:5" ht="12.75">
      <c r="A277" s="35" t="s">
        <v>56</v>
      </c>
      <c r="E277" s="39" t="s">
        <v>2642</v>
      </c>
    </row>
    <row r="278" spans="1:5" ht="12.75">
      <c r="A278" s="35" t="s">
        <v>57</v>
      </c>
      <c r="E278" s="40" t="s">
        <v>5</v>
      </c>
    </row>
    <row r="279" spans="1:5" ht="12.75">
      <c r="A279" t="s">
        <v>58</v>
      </c>
      <c r="E279" s="39" t="s">
        <v>5</v>
      </c>
    </row>
    <row r="280" spans="1:16" ht="12.75">
      <c r="A280" t="s">
        <v>50</v>
      </c>
      <c s="34" t="s">
        <v>146</v>
      </c>
      <c s="34" t="s">
        <v>2643</v>
      </c>
      <c s="35" t="s">
        <v>5</v>
      </c>
      <c s="6" t="s">
        <v>2644</v>
      </c>
      <c s="36" t="s">
        <v>2519</v>
      </c>
      <c s="37">
        <v>8</v>
      </c>
      <c s="36">
        <v>0</v>
      </c>
      <c s="36">
        <f>ROUND(G280*H280,6)</f>
      </c>
      <c r="L280" s="38">
        <v>0</v>
      </c>
      <c s="32">
        <f>ROUND(ROUND(L280,2)*ROUND(G280,3),2)</f>
      </c>
      <c s="36" t="s">
        <v>55</v>
      </c>
      <c>
        <f>(M280*21)/100</f>
      </c>
      <c t="s">
        <v>28</v>
      </c>
    </row>
    <row r="281" spans="1:5" ht="12.75">
      <c r="A281" s="35" t="s">
        <v>56</v>
      </c>
      <c r="E281" s="39" t="s">
        <v>2644</v>
      </c>
    </row>
    <row r="282" spans="1:5" ht="12.75">
      <c r="A282" s="35" t="s">
        <v>57</v>
      </c>
      <c r="E282" s="40" t="s">
        <v>5</v>
      </c>
    </row>
    <row r="283" spans="1:5" ht="12.75">
      <c r="A283" t="s">
        <v>58</v>
      </c>
      <c r="E283" s="39" t="s">
        <v>5</v>
      </c>
    </row>
    <row r="284" spans="1:16" ht="12.75">
      <c r="A284" t="s">
        <v>50</v>
      </c>
      <c s="34" t="s">
        <v>149</v>
      </c>
      <c s="34" t="s">
        <v>2645</v>
      </c>
      <c s="35" t="s">
        <v>5</v>
      </c>
      <c s="6" t="s">
        <v>2642</v>
      </c>
      <c s="36" t="s">
        <v>2519</v>
      </c>
      <c s="37">
        <v>180</v>
      </c>
      <c s="36">
        <v>0</v>
      </c>
      <c s="36">
        <f>ROUND(G284*H284,6)</f>
      </c>
      <c r="L284" s="38">
        <v>0</v>
      </c>
      <c s="32">
        <f>ROUND(ROUND(L284,2)*ROUND(G284,3),2)</f>
      </c>
      <c s="36" t="s">
        <v>55</v>
      </c>
      <c>
        <f>(M284*21)/100</f>
      </c>
      <c t="s">
        <v>28</v>
      </c>
    </row>
    <row r="285" spans="1:5" ht="12.75">
      <c r="A285" s="35" t="s">
        <v>56</v>
      </c>
      <c r="E285" s="39" t="s">
        <v>2642</v>
      </c>
    </row>
    <row r="286" spans="1:5" ht="12.75">
      <c r="A286" s="35" t="s">
        <v>57</v>
      </c>
      <c r="E286" s="40" t="s">
        <v>5</v>
      </c>
    </row>
    <row r="287" spans="1:5" ht="12.75">
      <c r="A287" t="s">
        <v>58</v>
      </c>
      <c r="E287" s="39" t="s">
        <v>5</v>
      </c>
    </row>
    <row r="288" spans="1:16" ht="38.25">
      <c r="A288" t="s">
        <v>50</v>
      </c>
      <c s="34" t="s">
        <v>152</v>
      </c>
      <c s="34" t="s">
        <v>2645</v>
      </c>
      <c s="35" t="s">
        <v>209</v>
      </c>
      <c s="6" t="s">
        <v>2646</v>
      </c>
      <c s="36" t="s">
        <v>2519</v>
      </c>
      <c s="37">
        <v>180</v>
      </c>
      <c s="36">
        <v>0</v>
      </c>
      <c s="36">
        <f>ROUND(G288*H288,6)</f>
      </c>
      <c r="L288" s="38">
        <v>0</v>
      </c>
      <c s="32">
        <f>ROUND(ROUND(L288,2)*ROUND(G288,3),2)</f>
      </c>
      <c s="36" t="s">
        <v>55</v>
      </c>
      <c>
        <f>(M288*21)/100</f>
      </c>
      <c t="s">
        <v>28</v>
      </c>
    </row>
    <row r="289" spans="1:5" ht="38.25">
      <c r="A289" s="35" t="s">
        <v>56</v>
      </c>
      <c r="E289" s="39" t="s">
        <v>2646</v>
      </c>
    </row>
    <row r="290" spans="1:5" ht="12.75">
      <c r="A290" s="35" t="s">
        <v>57</v>
      </c>
      <c r="E290" s="40" t="s">
        <v>5</v>
      </c>
    </row>
    <row r="291" spans="1:5" ht="12.75">
      <c r="A291" t="s">
        <v>58</v>
      </c>
      <c r="E291" s="39" t="s">
        <v>5</v>
      </c>
    </row>
    <row r="292" spans="1:13" ht="12.75">
      <c r="A292" t="s">
        <v>47</v>
      </c>
      <c r="C292" s="31" t="s">
        <v>2647</v>
      </c>
      <c r="E292" s="33" t="s">
        <v>2648</v>
      </c>
      <c r="J292" s="32">
        <f>0</f>
      </c>
      <c s="32">
        <f>0</f>
      </c>
      <c s="32">
        <f>0+L293+L297+L301+L305+L309+L313+L317+L321+L325+L329</f>
      </c>
      <c s="32">
        <f>0+M293+M297+M301+M305+M309+M313+M317+M321+M325+M329</f>
      </c>
    </row>
    <row r="293" spans="1:16" ht="12.75">
      <c r="A293" t="s">
        <v>50</v>
      </c>
      <c s="34" t="s">
        <v>155</v>
      </c>
      <c s="34" t="s">
        <v>2649</v>
      </c>
      <c s="35" t="s">
        <v>5</v>
      </c>
      <c s="6" t="s">
        <v>2650</v>
      </c>
      <c s="36" t="s">
        <v>54</v>
      </c>
      <c s="37">
        <v>320</v>
      </c>
      <c s="36">
        <v>0</v>
      </c>
      <c s="36">
        <f>ROUND(G293*H293,6)</f>
      </c>
      <c r="L293" s="38">
        <v>0</v>
      </c>
      <c s="32">
        <f>ROUND(ROUND(L293,2)*ROUND(G293,3),2)</f>
      </c>
      <c s="36" t="s">
        <v>55</v>
      </c>
      <c>
        <f>(M293*21)/100</f>
      </c>
      <c t="s">
        <v>28</v>
      </c>
    </row>
    <row r="294" spans="1:5" ht="12.75">
      <c r="A294" s="35" t="s">
        <v>56</v>
      </c>
      <c r="E294" s="39" t="s">
        <v>2650</v>
      </c>
    </row>
    <row r="295" spans="1:5" ht="12.75">
      <c r="A295" s="35" t="s">
        <v>57</v>
      </c>
      <c r="E295" s="40" t="s">
        <v>5</v>
      </c>
    </row>
    <row r="296" spans="1:5" ht="12.75">
      <c r="A296" t="s">
        <v>58</v>
      </c>
      <c r="E296" s="39" t="s">
        <v>5</v>
      </c>
    </row>
    <row r="297" spans="1:16" ht="25.5">
      <c r="A297" t="s">
        <v>50</v>
      </c>
      <c s="34" t="s">
        <v>158</v>
      </c>
      <c s="34" t="s">
        <v>2651</v>
      </c>
      <c s="35" t="s">
        <v>5</v>
      </c>
      <c s="6" t="s">
        <v>2652</v>
      </c>
      <c s="36" t="s">
        <v>54</v>
      </c>
      <c s="37">
        <v>870</v>
      </c>
      <c s="36">
        <v>0</v>
      </c>
      <c s="36">
        <f>ROUND(G297*H297,6)</f>
      </c>
      <c r="L297" s="38">
        <v>0</v>
      </c>
      <c s="32">
        <f>ROUND(ROUND(L297,2)*ROUND(G297,3),2)</f>
      </c>
      <c s="36" t="s">
        <v>55</v>
      </c>
      <c>
        <f>(M297*21)/100</f>
      </c>
      <c t="s">
        <v>28</v>
      </c>
    </row>
    <row r="298" spans="1:5" ht="25.5">
      <c r="A298" s="35" t="s">
        <v>56</v>
      </c>
      <c r="E298" s="39" t="s">
        <v>2652</v>
      </c>
    </row>
    <row r="299" spans="1:5" ht="12.75">
      <c r="A299" s="35" t="s">
        <v>57</v>
      </c>
      <c r="E299" s="40" t="s">
        <v>5</v>
      </c>
    </row>
    <row r="300" spans="1:5" ht="12.75">
      <c r="A300" t="s">
        <v>58</v>
      </c>
      <c r="E300" s="39" t="s">
        <v>5</v>
      </c>
    </row>
    <row r="301" spans="1:16" ht="12.75">
      <c r="A301" t="s">
        <v>50</v>
      </c>
      <c s="34" t="s">
        <v>161</v>
      </c>
      <c s="34" t="s">
        <v>210</v>
      </c>
      <c s="35" t="s">
        <v>5</v>
      </c>
      <c s="6" t="s">
        <v>211</v>
      </c>
      <c s="36" t="s">
        <v>54</v>
      </c>
      <c s="37">
        <v>11305</v>
      </c>
      <c s="36">
        <v>0</v>
      </c>
      <c s="36">
        <f>ROUND(G301*H301,6)</f>
      </c>
      <c r="L301" s="38">
        <v>0</v>
      </c>
      <c s="32">
        <f>ROUND(ROUND(L301,2)*ROUND(G301,3),2)</f>
      </c>
      <c s="36" t="s">
        <v>55</v>
      </c>
      <c>
        <f>(M301*21)/100</f>
      </c>
      <c t="s">
        <v>28</v>
      </c>
    </row>
    <row r="302" spans="1:5" ht="12.75">
      <c r="A302" s="35" t="s">
        <v>56</v>
      </c>
      <c r="E302" s="39" t="s">
        <v>211</v>
      </c>
    </row>
    <row r="303" spans="1:5" ht="12.75">
      <c r="A303" s="35" t="s">
        <v>57</v>
      </c>
      <c r="E303" s="40" t="s">
        <v>5</v>
      </c>
    </row>
    <row r="304" spans="1:5" ht="12.75">
      <c r="A304" t="s">
        <v>58</v>
      </c>
      <c r="E304" s="39" t="s">
        <v>5</v>
      </c>
    </row>
    <row r="305" spans="1:16" ht="12.75">
      <c r="A305" t="s">
        <v>50</v>
      </c>
      <c s="34" t="s">
        <v>164</v>
      </c>
      <c s="34" t="s">
        <v>2653</v>
      </c>
      <c s="35" t="s">
        <v>5</v>
      </c>
      <c s="6" t="s">
        <v>2654</v>
      </c>
      <c s="36" t="s">
        <v>54</v>
      </c>
      <c s="37">
        <v>1040</v>
      </c>
      <c s="36">
        <v>0</v>
      </c>
      <c s="36">
        <f>ROUND(G305*H305,6)</f>
      </c>
      <c r="L305" s="38">
        <v>0</v>
      </c>
      <c s="32">
        <f>ROUND(ROUND(L305,2)*ROUND(G305,3),2)</f>
      </c>
      <c s="36" t="s">
        <v>55</v>
      </c>
      <c>
        <f>(M305*21)/100</f>
      </c>
      <c t="s">
        <v>28</v>
      </c>
    </row>
    <row r="306" spans="1:5" ht="12.75">
      <c r="A306" s="35" t="s">
        <v>56</v>
      </c>
      <c r="E306" s="39" t="s">
        <v>2654</v>
      </c>
    </row>
    <row r="307" spans="1:5" ht="12.75">
      <c r="A307" s="35" t="s">
        <v>57</v>
      </c>
      <c r="E307" s="40" t="s">
        <v>5</v>
      </c>
    </row>
    <row r="308" spans="1:5" ht="12.75">
      <c r="A308" t="s">
        <v>58</v>
      </c>
      <c r="E308" s="39" t="s">
        <v>5</v>
      </c>
    </row>
    <row r="309" spans="1:16" ht="12.75">
      <c r="A309" t="s">
        <v>50</v>
      </c>
      <c s="34" t="s">
        <v>167</v>
      </c>
      <c s="34" t="s">
        <v>2655</v>
      </c>
      <c s="35" t="s">
        <v>5</v>
      </c>
      <c s="6" t="s">
        <v>2656</v>
      </c>
      <c s="36" t="s">
        <v>54</v>
      </c>
      <c s="37">
        <v>605</v>
      </c>
      <c s="36">
        <v>0</v>
      </c>
      <c s="36">
        <f>ROUND(G309*H309,6)</f>
      </c>
      <c r="L309" s="38">
        <v>0</v>
      </c>
      <c s="32">
        <f>ROUND(ROUND(L309,2)*ROUND(G309,3),2)</f>
      </c>
      <c s="36" t="s">
        <v>55</v>
      </c>
      <c>
        <f>(M309*21)/100</f>
      </c>
      <c t="s">
        <v>28</v>
      </c>
    </row>
    <row r="310" spans="1:5" ht="12.75">
      <c r="A310" s="35" t="s">
        <v>56</v>
      </c>
      <c r="E310" s="39" t="s">
        <v>2656</v>
      </c>
    </row>
    <row r="311" spans="1:5" ht="12.75">
      <c r="A311" s="35" t="s">
        <v>57</v>
      </c>
      <c r="E311" s="40" t="s">
        <v>5</v>
      </c>
    </row>
    <row r="312" spans="1:5" ht="12.75">
      <c r="A312" t="s">
        <v>58</v>
      </c>
      <c r="E312" s="39" t="s">
        <v>5</v>
      </c>
    </row>
    <row r="313" spans="1:16" ht="12.75">
      <c r="A313" t="s">
        <v>50</v>
      </c>
      <c s="34" t="s">
        <v>170</v>
      </c>
      <c s="34" t="s">
        <v>2657</v>
      </c>
      <c s="35" t="s">
        <v>5</v>
      </c>
      <c s="6" t="s">
        <v>2658</v>
      </c>
      <c s="36" t="s">
        <v>54</v>
      </c>
      <c s="37">
        <v>50</v>
      </c>
      <c s="36">
        <v>0</v>
      </c>
      <c s="36">
        <f>ROUND(G313*H313,6)</f>
      </c>
      <c r="L313" s="38">
        <v>0</v>
      </c>
      <c s="32">
        <f>ROUND(ROUND(L313,2)*ROUND(G313,3),2)</f>
      </c>
      <c s="36" t="s">
        <v>55</v>
      </c>
      <c>
        <f>(M313*21)/100</f>
      </c>
      <c t="s">
        <v>28</v>
      </c>
    </row>
    <row r="314" spans="1:5" ht="12.75">
      <c r="A314" s="35" t="s">
        <v>56</v>
      </c>
      <c r="E314" s="39" t="s">
        <v>2658</v>
      </c>
    </row>
    <row r="315" spans="1:5" ht="12.75">
      <c r="A315" s="35" t="s">
        <v>57</v>
      </c>
      <c r="E315" s="40" t="s">
        <v>5</v>
      </c>
    </row>
    <row r="316" spans="1:5" ht="12.75">
      <c r="A316" t="s">
        <v>58</v>
      </c>
      <c r="E316" s="39" t="s">
        <v>5</v>
      </c>
    </row>
    <row r="317" spans="1:16" ht="12.75">
      <c r="A317" t="s">
        <v>50</v>
      </c>
      <c s="34" t="s">
        <v>173</v>
      </c>
      <c s="34" t="s">
        <v>2659</v>
      </c>
      <c s="35" t="s">
        <v>5</v>
      </c>
      <c s="6" t="s">
        <v>2660</v>
      </c>
      <c s="36" t="s">
        <v>54</v>
      </c>
      <c s="37">
        <v>16</v>
      </c>
      <c s="36">
        <v>0</v>
      </c>
      <c s="36">
        <f>ROUND(G317*H317,6)</f>
      </c>
      <c r="L317" s="38">
        <v>0</v>
      </c>
      <c s="32">
        <f>ROUND(ROUND(L317,2)*ROUND(G317,3),2)</f>
      </c>
      <c s="36" t="s">
        <v>55</v>
      </c>
      <c>
        <f>(M317*21)/100</f>
      </c>
      <c t="s">
        <v>28</v>
      </c>
    </row>
    <row r="318" spans="1:5" ht="12.75">
      <c r="A318" s="35" t="s">
        <v>56</v>
      </c>
      <c r="E318" s="39" t="s">
        <v>2660</v>
      </c>
    </row>
    <row r="319" spans="1:5" ht="12.75">
      <c r="A319" s="35" t="s">
        <v>57</v>
      </c>
      <c r="E319" s="40" t="s">
        <v>5</v>
      </c>
    </row>
    <row r="320" spans="1:5" ht="12.75">
      <c r="A320" t="s">
        <v>58</v>
      </c>
      <c r="E320" s="39" t="s">
        <v>5</v>
      </c>
    </row>
    <row r="321" spans="1:16" ht="25.5">
      <c r="A321" t="s">
        <v>50</v>
      </c>
      <c s="34" t="s">
        <v>176</v>
      </c>
      <c s="34" t="s">
        <v>83</v>
      </c>
      <c s="35" t="s">
        <v>5</v>
      </c>
      <c s="6" t="s">
        <v>84</v>
      </c>
      <c s="36" t="s">
        <v>54</v>
      </c>
      <c s="37">
        <v>150</v>
      </c>
      <c s="36">
        <v>0</v>
      </c>
      <c s="36">
        <f>ROUND(G321*H321,6)</f>
      </c>
      <c r="L321" s="38">
        <v>0</v>
      </c>
      <c s="32">
        <f>ROUND(ROUND(L321,2)*ROUND(G321,3),2)</f>
      </c>
      <c s="36" t="s">
        <v>55</v>
      </c>
      <c>
        <f>(M321*21)/100</f>
      </c>
      <c t="s">
        <v>28</v>
      </c>
    </row>
    <row r="322" spans="1:5" ht="25.5">
      <c r="A322" s="35" t="s">
        <v>56</v>
      </c>
      <c r="E322" s="39" t="s">
        <v>84</v>
      </c>
    </row>
    <row r="323" spans="1:5" ht="12.75">
      <c r="A323" s="35" t="s">
        <v>57</v>
      </c>
      <c r="E323" s="40" t="s">
        <v>5</v>
      </c>
    </row>
    <row r="324" spans="1:5" ht="12.75">
      <c r="A324" t="s">
        <v>58</v>
      </c>
      <c r="E324" s="39" t="s">
        <v>5</v>
      </c>
    </row>
    <row r="325" spans="1:16" ht="12.75">
      <c r="A325" t="s">
        <v>50</v>
      </c>
      <c s="34" t="s">
        <v>179</v>
      </c>
      <c s="34" t="s">
        <v>2661</v>
      </c>
      <c s="35" t="s">
        <v>5</v>
      </c>
      <c s="6" t="s">
        <v>2662</v>
      </c>
      <c s="36" t="s">
        <v>54</v>
      </c>
      <c s="37">
        <v>40</v>
      </c>
      <c s="36">
        <v>0</v>
      </c>
      <c s="36">
        <f>ROUND(G325*H325,6)</f>
      </c>
      <c r="L325" s="38">
        <v>0</v>
      </c>
      <c s="32">
        <f>ROUND(ROUND(L325,2)*ROUND(G325,3),2)</f>
      </c>
      <c s="36" t="s">
        <v>55</v>
      </c>
      <c>
        <f>(M325*21)/100</f>
      </c>
      <c t="s">
        <v>28</v>
      </c>
    </row>
    <row r="326" spans="1:5" ht="12.75">
      <c r="A326" s="35" t="s">
        <v>56</v>
      </c>
      <c r="E326" s="39" t="s">
        <v>2662</v>
      </c>
    </row>
    <row r="327" spans="1:5" ht="12.75">
      <c r="A327" s="35" t="s">
        <v>57</v>
      </c>
      <c r="E327" s="40" t="s">
        <v>5</v>
      </c>
    </row>
    <row r="328" spans="1:5" ht="12.75">
      <c r="A328" t="s">
        <v>58</v>
      </c>
      <c r="E328" s="39" t="s">
        <v>5</v>
      </c>
    </row>
    <row r="329" spans="1:16" ht="12.75">
      <c r="A329" t="s">
        <v>50</v>
      </c>
      <c s="34" t="s">
        <v>182</v>
      </c>
      <c s="34" t="s">
        <v>2663</v>
      </c>
      <c s="35" t="s">
        <v>5</v>
      </c>
      <c s="6" t="s">
        <v>2664</v>
      </c>
      <c s="36" t="s">
        <v>54</v>
      </c>
      <c s="37">
        <v>100</v>
      </c>
      <c s="36">
        <v>0</v>
      </c>
      <c s="36">
        <f>ROUND(G329*H329,6)</f>
      </c>
      <c r="L329" s="38">
        <v>0</v>
      </c>
      <c s="32">
        <f>ROUND(ROUND(L329,2)*ROUND(G329,3),2)</f>
      </c>
      <c s="36" t="s">
        <v>55</v>
      </c>
      <c>
        <f>(M329*21)/100</f>
      </c>
      <c t="s">
        <v>28</v>
      </c>
    </row>
    <row r="330" spans="1:5" ht="12.75">
      <c r="A330" s="35" t="s">
        <v>56</v>
      </c>
      <c r="E330" s="39" t="s">
        <v>2664</v>
      </c>
    </row>
    <row r="331" spans="1:5" ht="12.75">
      <c r="A331" s="35" t="s">
        <v>57</v>
      </c>
      <c r="E331" s="40" t="s">
        <v>5</v>
      </c>
    </row>
    <row r="332" spans="1:5" ht="12.75">
      <c r="A332" t="s">
        <v>58</v>
      </c>
      <c r="E332" s="39" t="s">
        <v>5</v>
      </c>
    </row>
    <row r="333" spans="1:13" ht="12.75">
      <c r="A333" t="s">
        <v>47</v>
      </c>
      <c r="C333" s="31" t="s">
        <v>2665</v>
      </c>
      <c r="E333" s="33" t="s">
        <v>2666</v>
      </c>
      <c r="J333" s="32">
        <f>0</f>
      </c>
      <c s="32">
        <f>0</f>
      </c>
      <c s="32">
        <f>0+L334+L338+L342+L346+L350+L354+L358+L362+L366+L370+L374+L378+L382+L386+L390+L394+L398+L402+L406+L410</f>
      </c>
      <c s="32">
        <f>0+M334+M338+M342+M346+M350+M354+M358+M362+M366+M370+M374+M378+M382+M386+M390+M394+M398+M402+M406+M410</f>
      </c>
    </row>
    <row r="334" spans="1:16" ht="12.75">
      <c r="A334" t="s">
        <v>50</v>
      </c>
      <c s="34" t="s">
        <v>185</v>
      </c>
      <c s="34" t="s">
        <v>2667</v>
      </c>
      <c s="35" t="s">
        <v>5</v>
      </c>
      <c s="6" t="s">
        <v>2668</v>
      </c>
      <c s="36" t="s">
        <v>2519</v>
      </c>
      <c s="37">
        <v>1</v>
      </c>
      <c s="36">
        <v>0</v>
      </c>
      <c s="36">
        <f>ROUND(G334*H334,6)</f>
      </c>
      <c r="L334" s="38">
        <v>0</v>
      </c>
      <c s="32">
        <f>ROUND(ROUND(L334,2)*ROUND(G334,3),2)</f>
      </c>
      <c s="36" t="s">
        <v>55</v>
      </c>
      <c>
        <f>(M334*21)/100</f>
      </c>
      <c t="s">
        <v>28</v>
      </c>
    </row>
    <row r="335" spans="1:5" ht="12.75">
      <c r="A335" s="35" t="s">
        <v>56</v>
      </c>
      <c r="E335" s="39" t="s">
        <v>2668</v>
      </c>
    </row>
    <row r="336" spans="1:5" ht="12.75">
      <c r="A336" s="35" t="s">
        <v>57</v>
      </c>
      <c r="E336" s="40" t="s">
        <v>5</v>
      </c>
    </row>
    <row r="337" spans="1:5" ht="12.75">
      <c r="A337" t="s">
        <v>58</v>
      </c>
      <c r="E337" s="39" t="s">
        <v>5</v>
      </c>
    </row>
    <row r="338" spans="1:16" ht="12.75">
      <c r="A338" t="s">
        <v>50</v>
      </c>
      <c s="34" t="s">
        <v>189</v>
      </c>
      <c s="34" t="s">
        <v>2667</v>
      </c>
      <c s="35" t="s">
        <v>209</v>
      </c>
      <c s="6" t="s">
        <v>2669</v>
      </c>
      <c s="36" t="s">
        <v>2519</v>
      </c>
      <c s="37">
        <v>1</v>
      </c>
      <c s="36">
        <v>0</v>
      </c>
      <c s="36">
        <f>ROUND(G338*H338,6)</f>
      </c>
      <c r="L338" s="38">
        <v>0</v>
      </c>
      <c s="32">
        <f>ROUND(ROUND(L338,2)*ROUND(G338,3),2)</f>
      </c>
      <c s="36" t="s">
        <v>55</v>
      </c>
      <c>
        <f>(M338*21)/100</f>
      </c>
      <c t="s">
        <v>28</v>
      </c>
    </row>
    <row r="339" spans="1:5" ht="12.75">
      <c r="A339" s="35" t="s">
        <v>56</v>
      </c>
      <c r="E339" s="39" t="s">
        <v>2669</v>
      </c>
    </row>
    <row r="340" spans="1:5" ht="12.75">
      <c r="A340" s="35" t="s">
        <v>57</v>
      </c>
      <c r="E340" s="40" t="s">
        <v>5</v>
      </c>
    </row>
    <row r="341" spans="1:5" ht="12.75">
      <c r="A341" t="s">
        <v>58</v>
      </c>
      <c r="E341" s="39" t="s">
        <v>5</v>
      </c>
    </row>
    <row r="342" spans="1:16" ht="12.75">
      <c r="A342" t="s">
        <v>50</v>
      </c>
      <c s="34" t="s">
        <v>192</v>
      </c>
      <c s="34" t="s">
        <v>2667</v>
      </c>
      <c s="35" t="s">
        <v>215</v>
      </c>
      <c s="6" t="s">
        <v>2670</v>
      </c>
      <c s="36" t="s">
        <v>2519</v>
      </c>
      <c s="37">
        <v>1</v>
      </c>
      <c s="36">
        <v>0</v>
      </c>
      <c s="36">
        <f>ROUND(G342*H342,6)</f>
      </c>
      <c r="L342" s="38">
        <v>0</v>
      </c>
      <c s="32">
        <f>ROUND(ROUND(L342,2)*ROUND(G342,3),2)</f>
      </c>
      <c s="36" t="s">
        <v>55</v>
      </c>
      <c>
        <f>(M342*21)/100</f>
      </c>
      <c t="s">
        <v>28</v>
      </c>
    </row>
    <row r="343" spans="1:5" ht="12.75">
      <c r="A343" s="35" t="s">
        <v>56</v>
      </c>
      <c r="E343" s="39" t="s">
        <v>2670</v>
      </c>
    </row>
    <row r="344" spans="1:5" ht="12.75">
      <c r="A344" s="35" t="s">
        <v>57</v>
      </c>
      <c r="E344" s="40" t="s">
        <v>5</v>
      </c>
    </row>
    <row r="345" spans="1:5" ht="12.75">
      <c r="A345" t="s">
        <v>58</v>
      </c>
      <c r="E345" s="39" t="s">
        <v>5</v>
      </c>
    </row>
    <row r="346" spans="1:16" ht="12.75">
      <c r="A346" t="s">
        <v>50</v>
      </c>
      <c s="34" t="s">
        <v>195</v>
      </c>
      <c s="34" t="s">
        <v>2667</v>
      </c>
      <c s="35" t="s">
        <v>27</v>
      </c>
      <c s="6" t="s">
        <v>2671</v>
      </c>
      <c s="36" t="s">
        <v>2519</v>
      </c>
      <c s="37">
        <v>1</v>
      </c>
      <c s="36">
        <v>0</v>
      </c>
      <c s="36">
        <f>ROUND(G346*H346,6)</f>
      </c>
      <c r="L346" s="38">
        <v>0</v>
      </c>
      <c s="32">
        <f>ROUND(ROUND(L346,2)*ROUND(G346,3),2)</f>
      </c>
      <c s="36" t="s">
        <v>55</v>
      </c>
      <c>
        <f>(M346*21)/100</f>
      </c>
      <c t="s">
        <v>28</v>
      </c>
    </row>
    <row r="347" spans="1:5" ht="12.75">
      <c r="A347" s="35" t="s">
        <v>56</v>
      </c>
      <c r="E347" s="39" t="s">
        <v>2671</v>
      </c>
    </row>
    <row r="348" spans="1:5" ht="12.75">
      <c r="A348" s="35" t="s">
        <v>57</v>
      </c>
      <c r="E348" s="40" t="s">
        <v>5</v>
      </c>
    </row>
    <row r="349" spans="1:5" ht="12.75">
      <c r="A349" t="s">
        <v>58</v>
      </c>
      <c r="E349" s="39" t="s">
        <v>5</v>
      </c>
    </row>
    <row r="350" spans="1:16" ht="12.75">
      <c r="A350" t="s">
        <v>50</v>
      </c>
      <c s="34" t="s">
        <v>747</v>
      </c>
      <c s="34" t="s">
        <v>2667</v>
      </c>
      <c s="35" t="s">
        <v>48</v>
      </c>
      <c s="6" t="s">
        <v>2672</v>
      </c>
      <c s="36" t="s">
        <v>2519</v>
      </c>
      <c s="37">
        <v>1</v>
      </c>
      <c s="36">
        <v>0</v>
      </c>
      <c s="36">
        <f>ROUND(G350*H350,6)</f>
      </c>
      <c r="L350" s="38">
        <v>0</v>
      </c>
      <c s="32">
        <f>ROUND(ROUND(L350,2)*ROUND(G350,3),2)</f>
      </c>
      <c s="36" t="s">
        <v>55</v>
      </c>
      <c>
        <f>(M350*21)/100</f>
      </c>
      <c t="s">
        <v>28</v>
      </c>
    </row>
    <row r="351" spans="1:5" ht="12.75">
      <c r="A351" s="35" t="s">
        <v>56</v>
      </c>
      <c r="E351" s="39" t="s">
        <v>2672</v>
      </c>
    </row>
    <row r="352" spans="1:5" ht="12.75">
      <c r="A352" s="35" t="s">
        <v>57</v>
      </c>
      <c r="E352" s="40" t="s">
        <v>5</v>
      </c>
    </row>
    <row r="353" spans="1:5" ht="12.75">
      <c r="A353" t="s">
        <v>58</v>
      </c>
      <c r="E353" s="39" t="s">
        <v>5</v>
      </c>
    </row>
    <row r="354" spans="1:16" ht="12.75">
      <c r="A354" t="s">
        <v>50</v>
      </c>
      <c s="34" t="s">
        <v>750</v>
      </c>
      <c s="34" t="s">
        <v>2667</v>
      </c>
      <c s="35" t="s">
        <v>222</v>
      </c>
      <c s="6" t="s">
        <v>2673</v>
      </c>
      <c s="36" t="s">
        <v>2519</v>
      </c>
      <c s="37">
        <v>1</v>
      </c>
      <c s="36">
        <v>0</v>
      </c>
      <c s="36">
        <f>ROUND(G354*H354,6)</f>
      </c>
      <c r="L354" s="38">
        <v>0</v>
      </c>
      <c s="32">
        <f>ROUND(ROUND(L354,2)*ROUND(G354,3),2)</f>
      </c>
      <c s="36" t="s">
        <v>55</v>
      </c>
      <c>
        <f>(M354*21)/100</f>
      </c>
      <c t="s">
        <v>28</v>
      </c>
    </row>
    <row r="355" spans="1:5" ht="12.75">
      <c r="A355" s="35" t="s">
        <v>56</v>
      </c>
      <c r="E355" s="39" t="s">
        <v>2673</v>
      </c>
    </row>
    <row r="356" spans="1:5" ht="12.75">
      <c r="A356" s="35" t="s">
        <v>57</v>
      </c>
      <c r="E356" s="40" t="s">
        <v>5</v>
      </c>
    </row>
    <row r="357" spans="1:5" ht="12.75">
      <c r="A357" t="s">
        <v>58</v>
      </c>
      <c r="E357" s="39" t="s">
        <v>5</v>
      </c>
    </row>
    <row r="358" spans="1:16" ht="12.75">
      <c r="A358" t="s">
        <v>50</v>
      </c>
      <c s="34" t="s">
        <v>753</v>
      </c>
      <c s="34" t="s">
        <v>2667</v>
      </c>
      <c s="35" t="s">
        <v>225</v>
      </c>
      <c s="6" t="s">
        <v>2674</v>
      </c>
      <c s="36" t="s">
        <v>2519</v>
      </c>
      <c s="37">
        <v>1</v>
      </c>
      <c s="36">
        <v>0</v>
      </c>
      <c s="36">
        <f>ROUND(G358*H358,6)</f>
      </c>
      <c r="L358" s="38">
        <v>0</v>
      </c>
      <c s="32">
        <f>ROUND(ROUND(L358,2)*ROUND(G358,3),2)</f>
      </c>
      <c s="36" t="s">
        <v>55</v>
      </c>
      <c>
        <f>(M358*21)/100</f>
      </c>
      <c t="s">
        <v>28</v>
      </c>
    </row>
    <row r="359" spans="1:5" ht="12.75">
      <c r="A359" s="35" t="s">
        <v>56</v>
      </c>
      <c r="E359" s="39" t="s">
        <v>2674</v>
      </c>
    </row>
    <row r="360" spans="1:5" ht="12.75">
      <c r="A360" s="35" t="s">
        <v>57</v>
      </c>
      <c r="E360" s="40" t="s">
        <v>5</v>
      </c>
    </row>
    <row r="361" spans="1:5" ht="12.75">
      <c r="A361" t="s">
        <v>58</v>
      </c>
      <c r="E361" s="39" t="s">
        <v>5</v>
      </c>
    </row>
    <row r="362" spans="1:16" ht="12.75">
      <c r="A362" t="s">
        <v>50</v>
      </c>
      <c s="34" t="s">
        <v>757</v>
      </c>
      <c s="34" t="s">
        <v>2667</v>
      </c>
      <c s="35" t="s">
        <v>228</v>
      </c>
      <c s="6" t="s">
        <v>2675</v>
      </c>
      <c s="36" t="s">
        <v>2519</v>
      </c>
      <c s="37">
        <v>1</v>
      </c>
      <c s="36">
        <v>0</v>
      </c>
      <c s="36">
        <f>ROUND(G362*H362,6)</f>
      </c>
      <c r="L362" s="38">
        <v>0</v>
      </c>
      <c s="32">
        <f>ROUND(ROUND(L362,2)*ROUND(G362,3),2)</f>
      </c>
      <c s="36" t="s">
        <v>55</v>
      </c>
      <c>
        <f>(M362*21)/100</f>
      </c>
      <c t="s">
        <v>28</v>
      </c>
    </row>
    <row r="363" spans="1:5" ht="12.75">
      <c r="A363" s="35" t="s">
        <v>56</v>
      </c>
      <c r="E363" s="39" t="s">
        <v>2675</v>
      </c>
    </row>
    <row r="364" spans="1:5" ht="12.75">
      <c r="A364" s="35" t="s">
        <v>57</v>
      </c>
      <c r="E364" s="40" t="s">
        <v>5</v>
      </c>
    </row>
    <row r="365" spans="1:5" ht="12.75">
      <c r="A365" t="s">
        <v>58</v>
      </c>
      <c r="E365" s="39" t="s">
        <v>5</v>
      </c>
    </row>
    <row r="366" spans="1:16" ht="12.75">
      <c r="A366" t="s">
        <v>50</v>
      </c>
      <c s="34" t="s">
        <v>758</v>
      </c>
      <c s="34" t="s">
        <v>2667</v>
      </c>
      <c s="35" t="s">
        <v>231</v>
      </c>
      <c s="6" t="s">
        <v>2676</v>
      </c>
      <c s="36" t="s">
        <v>2519</v>
      </c>
      <c s="37">
        <v>2</v>
      </c>
      <c s="36">
        <v>0</v>
      </c>
      <c s="36">
        <f>ROUND(G366*H366,6)</f>
      </c>
      <c r="L366" s="38">
        <v>0</v>
      </c>
      <c s="32">
        <f>ROUND(ROUND(L366,2)*ROUND(G366,3),2)</f>
      </c>
      <c s="36" t="s">
        <v>55</v>
      </c>
      <c>
        <f>(M366*21)/100</f>
      </c>
      <c t="s">
        <v>28</v>
      </c>
    </row>
    <row r="367" spans="1:5" ht="12.75">
      <c r="A367" s="35" t="s">
        <v>56</v>
      </c>
      <c r="E367" s="39" t="s">
        <v>2676</v>
      </c>
    </row>
    <row r="368" spans="1:5" ht="12.75">
      <c r="A368" s="35" t="s">
        <v>57</v>
      </c>
      <c r="E368" s="40" t="s">
        <v>5</v>
      </c>
    </row>
    <row r="369" spans="1:5" ht="12.75">
      <c r="A369" t="s">
        <v>58</v>
      </c>
      <c r="E369" s="39" t="s">
        <v>5</v>
      </c>
    </row>
    <row r="370" spans="1:16" ht="12.75">
      <c r="A370" t="s">
        <v>50</v>
      </c>
      <c s="34" t="s">
        <v>761</v>
      </c>
      <c s="34" t="s">
        <v>2667</v>
      </c>
      <c s="35" t="s">
        <v>234</v>
      </c>
      <c s="6" t="s">
        <v>2677</v>
      </c>
      <c s="36" t="s">
        <v>2519</v>
      </c>
      <c s="37">
        <v>1</v>
      </c>
      <c s="36">
        <v>0</v>
      </c>
      <c s="36">
        <f>ROUND(G370*H370,6)</f>
      </c>
      <c r="L370" s="38">
        <v>0</v>
      </c>
      <c s="32">
        <f>ROUND(ROUND(L370,2)*ROUND(G370,3),2)</f>
      </c>
      <c s="36" t="s">
        <v>55</v>
      </c>
      <c>
        <f>(M370*21)/100</f>
      </c>
      <c t="s">
        <v>28</v>
      </c>
    </row>
    <row r="371" spans="1:5" ht="12.75">
      <c r="A371" s="35" t="s">
        <v>56</v>
      </c>
      <c r="E371" s="39" t="s">
        <v>2677</v>
      </c>
    </row>
    <row r="372" spans="1:5" ht="12.75">
      <c r="A372" s="35" t="s">
        <v>57</v>
      </c>
      <c r="E372" s="40" t="s">
        <v>5</v>
      </c>
    </row>
    <row r="373" spans="1:5" ht="12.75">
      <c r="A373" t="s">
        <v>58</v>
      </c>
      <c r="E373" s="39" t="s">
        <v>5</v>
      </c>
    </row>
    <row r="374" spans="1:16" ht="12.75">
      <c r="A374" t="s">
        <v>50</v>
      </c>
      <c s="34" t="s">
        <v>384</v>
      </c>
      <c s="34" t="s">
        <v>2667</v>
      </c>
      <c s="35" t="s">
        <v>28</v>
      </c>
      <c s="6" t="s">
        <v>2678</v>
      </c>
      <c s="36" t="s">
        <v>2519</v>
      </c>
      <c s="37">
        <v>2</v>
      </c>
      <c s="36">
        <v>0</v>
      </c>
      <c s="36">
        <f>ROUND(G374*H374,6)</f>
      </c>
      <c r="L374" s="38">
        <v>0</v>
      </c>
      <c s="32">
        <f>ROUND(ROUND(L374,2)*ROUND(G374,3),2)</f>
      </c>
      <c s="36" t="s">
        <v>55</v>
      </c>
      <c>
        <f>(M374*21)/100</f>
      </c>
      <c t="s">
        <v>28</v>
      </c>
    </row>
    <row r="375" spans="1:5" ht="12.75">
      <c r="A375" s="35" t="s">
        <v>56</v>
      </c>
      <c r="E375" s="39" t="s">
        <v>2678</v>
      </c>
    </row>
    <row r="376" spans="1:5" ht="12.75">
      <c r="A376" s="35" t="s">
        <v>57</v>
      </c>
      <c r="E376" s="40" t="s">
        <v>5</v>
      </c>
    </row>
    <row r="377" spans="1:5" ht="12.75">
      <c r="A377" t="s">
        <v>58</v>
      </c>
      <c r="E377" s="39" t="s">
        <v>5</v>
      </c>
    </row>
    <row r="378" spans="1:16" ht="12.75">
      <c r="A378" t="s">
        <v>50</v>
      </c>
      <c s="34" t="s">
        <v>765</v>
      </c>
      <c s="34" t="s">
        <v>2667</v>
      </c>
      <c s="35" t="s">
        <v>26</v>
      </c>
      <c s="6" t="s">
        <v>2679</v>
      </c>
      <c s="36" t="s">
        <v>2519</v>
      </c>
      <c s="37">
        <v>1</v>
      </c>
      <c s="36">
        <v>0</v>
      </c>
      <c s="36">
        <f>ROUND(G378*H378,6)</f>
      </c>
      <c r="L378" s="38">
        <v>0</v>
      </c>
      <c s="32">
        <f>ROUND(ROUND(L378,2)*ROUND(G378,3),2)</f>
      </c>
      <c s="36" t="s">
        <v>55</v>
      </c>
      <c>
        <f>(M378*21)/100</f>
      </c>
      <c t="s">
        <v>28</v>
      </c>
    </row>
    <row r="379" spans="1:5" ht="12.75">
      <c r="A379" s="35" t="s">
        <v>56</v>
      </c>
      <c r="E379" s="39" t="s">
        <v>2679</v>
      </c>
    </row>
    <row r="380" spans="1:5" ht="12.75">
      <c r="A380" s="35" t="s">
        <v>57</v>
      </c>
      <c r="E380" s="40" t="s">
        <v>5</v>
      </c>
    </row>
    <row r="381" spans="1:5" ht="12.75">
      <c r="A381" t="s">
        <v>58</v>
      </c>
      <c r="E381" s="39" t="s">
        <v>5</v>
      </c>
    </row>
    <row r="382" spans="1:16" ht="12.75">
      <c r="A382" t="s">
        <v>50</v>
      </c>
      <c s="34" t="s">
        <v>766</v>
      </c>
      <c s="34" t="s">
        <v>2667</v>
      </c>
      <c s="35" t="s">
        <v>212</v>
      </c>
      <c s="6" t="s">
        <v>2680</v>
      </c>
      <c s="36" t="s">
        <v>2519</v>
      </c>
      <c s="37">
        <v>3</v>
      </c>
      <c s="36">
        <v>0</v>
      </c>
      <c s="36">
        <f>ROUND(G382*H382,6)</f>
      </c>
      <c r="L382" s="38">
        <v>0</v>
      </c>
      <c s="32">
        <f>ROUND(ROUND(L382,2)*ROUND(G382,3),2)</f>
      </c>
      <c s="36" t="s">
        <v>55</v>
      </c>
      <c>
        <f>(M382*21)/100</f>
      </c>
      <c t="s">
        <v>28</v>
      </c>
    </row>
    <row r="383" spans="1:5" ht="12.75">
      <c r="A383" s="35" t="s">
        <v>56</v>
      </c>
      <c r="E383" s="39" t="s">
        <v>2680</v>
      </c>
    </row>
    <row r="384" spans="1:5" ht="12.75">
      <c r="A384" s="35" t="s">
        <v>57</v>
      </c>
      <c r="E384" s="40" t="s">
        <v>5</v>
      </c>
    </row>
    <row r="385" spans="1:5" ht="12.75">
      <c r="A385" t="s">
        <v>58</v>
      </c>
      <c r="E385" s="39" t="s">
        <v>5</v>
      </c>
    </row>
    <row r="386" spans="1:16" ht="12.75">
      <c r="A386" t="s">
        <v>50</v>
      </c>
      <c s="34" t="s">
        <v>769</v>
      </c>
      <c s="34" t="s">
        <v>2681</v>
      </c>
      <c s="35" t="s">
        <v>5</v>
      </c>
      <c s="6" t="s">
        <v>2682</v>
      </c>
      <c s="36" t="s">
        <v>2519</v>
      </c>
      <c s="37">
        <v>1</v>
      </c>
      <c s="36">
        <v>0</v>
      </c>
      <c s="36">
        <f>ROUND(G386*H386,6)</f>
      </c>
      <c r="L386" s="38">
        <v>0</v>
      </c>
      <c s="32">
        <f>ROUND(ROUND(L386,2)*ROUND(G386,3),2)</f>
      </c>
      <c s="36" t="s">
        <v>55</v>
      </c>
      <c>
        <f>(M386*21)/100</f>
      </c>
      <c t="s">
        <v>28</v>
      </c>
    </row>
    <row r="387" spans="1:5" ht="12.75">
      <c r="A387" s="35" t="s">
        <v>56</v>
      </c>
      <c r="E387" s="39" t="s">
        <v>2682</v>
      </c>
    </row>
    <row r="388" spans="1:5" ht="12.75">
      <c r="A388" s="35" t="s">
        <v>57</v>
      </c>
      <c r="E388" s="40" t="s">
        <v>5</v>
      </c>
    </row>
    <row r="389" spans="1:5" ht="12.75">
      <c r="A389" t="s">
        <v>58</v>
      </c>
      <c r="E389" s="39" t="s">
        <v>5</v>
      </c>
    </row>
    <row r="390" spans="1:16" ht="12.75">
      <c r="A390" t="s">
        <v>50</v>
      </c>
      <c s="34" t="s">
        <v>773</v>
      </c>
      <c s="34" t="s">
        <v>2683</v>
      </c>
      <c s="35" t="s">
        <v>5</v>
      </c>
      <c s="6" t="s">
        <v>2684</v>
      </c>
      <c s="36" t="s">
        <v>2519</v>
      </c>
      <c s="37">
        <v>1</v>
      </c>
      <c s="36">
        <v>0</v>
      </c>
      <c s="36">
        <f>ROUND(G390*H390,6)</f>
      </c>
      <c r="L390" s="38">
        <v>0</v>
      </c>
      <c s="32">
        <f>ROUND(ROUND(L390,2)*ROUND(G390,3),2)</f>
      </c>
      <c s="36" t="s">
        <v>55</v>
      </c>
      <c>
        <f>(M390*21)/100</f>
      </c>
      <c t="s">
        <v>28</v>
      </c>
    </row>
    <row r="391" spans="1:5" ht="12.75">
      <c r="A391" s="35" t="s">
        <v>56</v>
      </c>
      <c r="E391" s="39" t="s">
        <v>2684</v>
      </c>
    </row>
    <row r="392" spans="1:5" ht="12.75">
      <c r="A392" s="35" t="s">
        <v>57</v>
      </c>
      <c r="E392" s="40" t="s">
        <v>5</v>
      </c>
    </row>
    <row r="393" spans="1:5" ht="12.75">
      <c r="A393" t="s">
        <v>58</v>
      </c>
      <c r="E393" s="39" t="s">
        <v>5</v>
      </c>
    </row>
    <row r="394" spans="1:16" ht="12.75">
      <c r="A394" t="s">
        <v>50</v>
      </c>
      <c s="34" t="s">
        <v>777</v>
      </c>
      <c s="34" t="s">
        <v>2685</v>
      </c>
      <c s="35" t="s">
        <v>5</v>
      </c>
      <c s="6" t="s">
        <v>2686</v>
      </c>
      <c s="36" t="s">
        <v>2519</v>
      </c>
      <c s="37">
        <v>1</v>
      </c>
      <c s="36">
        <v>0</v>
      </c>
      <c s="36">
        <f>ROUND(G394*H394,6)</f>
      </c>
      <c r="L394" s="38">
        <v>0</v>
      </c>
      <c s="32">
        <f>ROUND(ROUND(L394,2)*ROUND(G394,3),2)</f>
      </c>
      <c s="36" t="s">
        <v>55</v>
      </c>
      <c>
        <f>(M394*21)/100</f>
      </c>
      <c t="s">
        <v>28</v>
      </c>
    </row>
    <row r="395" spans="1:5" ht="12.75">
      <c r="A395" s="35" t="s">
        <v>56</v>
      </c>
      <c r="E395" s="39" t="s">
        <v>2686</v>
      </c>
    </row>
    <row r="396" spans="1:5" ht="12.75">
      <c r="A396" s="35" t="s">
        <v>57</v>
      </c>
      <c r="E396" s="40" t="s">
        <v>5</v>
      </c>
    </row>
    <row r="397" spans="1:5" ht="12.75">
      <c r="A397" t="s">
        <v>58</v>
      </c>
      <c r="E397" s="39" t="s">
        <v>5</v>
      </c>
    </row>
    <row r="398" spans="1:16" ht="12.75">
      <c r="A398" t="s">
        <v>50</v>
      </c>
      <c s="34" t="s">
        <v>781</v>
      </c>
      <c s="34" t="s">
        <v>2687</v>
      </c>
      <c s="35" t="s">
        <v>5</v>
      </c>
      <c s="6" t="s">
        <v>2688</v>
      </c>
      <c s="36" t="s">
        <v>2519</v>
      </c>
      <c s="37">
        <v>1</v>
      </c>
      <c s="36">
        <v>0</v>
      </c>
      <c s="36">
        <f>ROUND(G398*H398,6)</f>
      </c>
      <c r="L398" s="38">
        <v>0</v>
      </c>
      <c s="32">
        <f>ROUND(ROUND(L398,2)*ROUND(G398,3),2)</f>
      </c>
      <c s="36" t="s">
        <v>55</v>
      </c>
      <c>
        <f>(M398*21)/100</f>
      </c>
      <c t="s">
        <v>28</v>
      </c>
    </row>
    <row r="399" spans="1:5" ht="12.75">
      <c r="A399" s="35" t="s">
        <v>56</v>
      </c>
      <c r="E399" s="39" t="s">
        <v>2688</v>
      </c>
    </row>
    <row r="400" spans="1:5" ht="12.75">
      <c r="A400" s="35" t="s">
        <v>57</v>
      </c>
      <c r="E400" s="40" t="s">
        <v>5</v>
      </c>
    </row>
    <row r="401" spans="1:5" ht="12.75">
      <c r="A401" t="s">
        <v>58</v>
      </c>
      <c r="E401" s="39" t="s">
        <v>5</v>
      </c>
    </row>
    <row r="402" spans="1:16" ht="12.75">
      <c r="A402" t="s">
        <v>50</v>
      </c>
      <c s="34" t="s">
        <v>785</v>
      </c>
      <c s="34" t="s">
        <v>2689</v>
      </c>
      <c s="35" t="s">
        <v>5</v>
      </c>
      <c s="6" t="s">
        <v>2690</v>
      </c>
      <c s="36" t="s">
        <v>2519</v>
      </c>
      <c s="37">
        <v>1</v>
      </c>
      <c s="36">
        <v>0</v>
      </c>
      <c s="36">
        <f>ROUND(G402*H402,6)</f>
      </c>
      <c r="L402" s="38">
        <v>0</v>
      </c>
      <c s="32">
        <f>ROUND(ROUND(L402,2)*ROUND(G402,3),2)</f>
      </c>
      <c s="36" t="s">
        <v>55</v>
      </c>
      <c>
        <f>(M402*21)/100</f>
      </c>
      <c t="s">
        <v>28</v>
      </c>
    </row>
    <row r="403" spans="1:5" ht="12.75">
      <c r="A403" s="35" t="s">
        <v>56</v>
      </c>
      <c r="E403" s="39" t="s">
        <v>2690</v>
      </c>
    </row>
    <row r="404" spans="1:5" ht="12.75">
      <c r="A404" s="35" t="s">
        <v>57</v>
      </c>
      <c r="E404" s="40" t="s">
        <v>5</v>
      </c>
    </row>
    <row r="405" spans="1:5" ht="12.75">
      <c r="A405" t="s">
        <v>58</v>
      </c>
      <c r="E405" s="39" t="s">
        <v>5</v>
      </c>
    </row>
    <row r="406" spans="1:16" ht="12.75">
      <c r="A406" t="s">
        <v>50</v>
      </c>
      <c s="34" t="s">
        <v>789</v>
      </c>
      <c s="34" t="s">
        <v>2691</v>
      </c>
      <c s="35" t="s">
        <v>5</v>
      </c>
      <c s="6" t="s">
        <v>2692</v>
      </c>
      <c s="36" t="s">
        <v>2519</v>
      </c>
      <c s="37">
        <v>1</v>
      </c>
      <c s="36">
        <v>0</v>
      </c>
      <c s="36">
        <f>ROUND(G406*H406,6)</f>
      </c>
      <c r="L406" s="38">
        <v>0</v>
      </c>
      <c s="32">
        <f>ROUND(ROUND(L406,2)*ROUND(G406,3),2)</f>
      </c>
      <c s="36" t="s">
        <v>55</v>
      </c>
      <c>
        <f>(M406*21)/100</f>
      </c>
      <c t="s">
        <v>28</v>
      </c>
    </row>
    <row r="407" spans="1:5" ht="12.75">
      <c r="A407" s="35" t="s">
        <v>56</v>
      </c>
      <c r="E407" s="39" t="s">
        <v>2692</v>
      </c>
    </row>
    <row r="408" spans="1:5" ht="12.75">
      <c r="A408" s="35" t="s">
        <v>57</v>
      </c>
      <c r="E408" s="40" t="s">
        <v>5</v>
      </c>
    </row>
    <row r="409" spans="1:5" ht="12.75">
      <c r="A409" t="s">
        <v>58</v>
      </c>
      <c r="E409" s="39" t="s">
        <v>5</v>
      </c>
    </row>
    <row r="410" spans="1:16" ht="12.75">
      <c r="A410" t="s">
        <v>50</v>
      </c>
      <c s="34" t="s">
        <v>793</v>
      </c>
      <c s="34" t="s">
        <v>2693</v>
      </c>
      <c s="35" t="s">
        <v>5</v>
      </c>
      <c s="6" t="s">
        <v>2694</v>
      </c>
      <c s="36" t="s">
        <v>2519</v>
      </c>
      <c s="37">
        <v>1</v>
      </c>
      <c s="36">
        <v>0</v>
      </c>
      <c s="36">
        <f>ROUND(G410*H410,6)</f>
      </c>
      <c r="L410" s="38">
        <v>0</v>
      </c>
      <c s="32">
        <f>ROUND(ROUND(L410,2)*ROUND(G410,3),2)</f>
      </c>
      <c s="36" t="s">
        <v>55</v>
      </c>
      <c>
        <f>(M410*21)/100</f>
      </c>
      <c t="s">
        <v>28</v>
      </c>
    </row>
    <row r="411" spans="1:5" ht="12.75">
      <c r="A411" s="35" t="s">
        <v>56</v>
      </c>
      <c r="E411" s="39" t="s">
        <v>2694</v>
      </c>
    </row>
    <row r="412" spans="1:5" ht="12.75">
      <c r="A412" s="35" t="s">
        <v>57</v>
      </c>
      <c r="E412" s="40" t="s">
        <v>5</v>
      </c>
    </row>
    <row r="413" spans="1:5" ht="12.75">
      <c r="A413" t="s">
        <v>58</v>
      </c>
      <c r="E413" s="39" t="s">
        <v>5</v>
      </c>
    </row>
    <row r="414" spans="1:13" ht="12.75">
      <c r="A414" t="s">
        <v>47</v>
      </c>
      <c r="C414" s="31" t="s">
        <v>2695</v>
      </c>
      <c r="E414" s="33" t="s">
        <v>2696</v>
      </c>
      <c r="J414" s="32">
        <f>0</f>
      </c>
      <c s="32">
        <f>0</f>
      </c>
      <c s="32">
        <f>0+L415+L419+L423+L427+L431+L435+L439+L443+L447+L451+L455+L459</f>
      </c>
      <c s="32">
        <f>0+M415+M419+M423+M427+M431+M435+M439+M443+M447+M451+M455+M459</f>
      </c>
    </row>
    <row r="415" spans="1:16" ht="12.75">
      <c r="A415" t="s">
        <v>50</v>
      </c>
      <c s="34" t="s">
        <v>796</v>
      </c>
      <c s="34" t="s">
        <v>2697</v>
      </c>
      <c s="35" t="s">
        <v>5</v>
      </c>
      <c s="6" t="s">
        <v>2698</v>
      </c>
      <c s="36" t="s">
        <v>2519</v>
      </c>
      <c s="37">
        <v>8</v>
      </c>
      <c s="36">
        <v>0</v>
      </c>
      <c s="36">
        <f>ROUND(G415*H415,6)</f>
      </c>
      <c r="L415" s="38">
        <v>0</v>
      </c>
      <c s="32">
        <f>ROUND(ROUND(L415,2)*ROUND(G415,3),2)</f>
      </c>
      <c s="36" t="s">
        <v>55</v>
      </c>
      <c>
        <f>(M415*21)/100</f>
      </c>
      <c t="s">
        <v>28</v>
      </c>
    </row>
    <row r="416" spans="1:5" ht="12.75">
      <c r="A416" s="35" t="s">
        <v>56</v>
      </c>
      <c r="E416" s="39" t="s">
        <v>2698</v>
      </c>
    </row>
    <row r="417" spans="1:5" ht="12.75">
      <c r="A417" s="35" t="s">
        <v>57</v>
      </c>
      <c r="E417" s="40" t="s">
        <v>5</v>
      </c>
    </row>
    <row r="418" spans="1:5" ht="12.75">
      <c r="A418" t="s">
        <v>58</v>
      </c>
      <c r="E418" s="39" t="s">
        <v>5</v>
      </c>
    </row>
    <row r="419" spans="1:16" ht="25.5">
      <c r="A419" t="s">
        <v>50</v>
      </c>
      <c s="34" t="s">
        <v>800</v>
      </c>
      <c s="34" t="s">
        <v>2699</v>
      </c>
      <c s="35" t="s">
        <v>5</v>
      </c>
      <c s="6" t="s">
        <v>2700</v>
      </c>
      <c s="36" t="s">
        <v>2519</v>
      </c>
      <c s="37">
        <v>1</v>
      </c>
      <c s="36">
        <v>0</v>
      </c>
      <c s="36">
        <f>ROUND(G419*H419,6)</f>
      </c>
      <c r="L419" s="38">
        <v>0</v>
      </c>
      <c s="32">
        <f>ROUND(ROUND(L419,2)*ROUND(G419,3),2)</f>
      </c>
      <c s="36" t="s">
        <v>55</v>
      </c>
      <c>
        <f>(M419*21)/100</f>
      </c>
      <c t="s">
        <v>28</v>
      </c>
    </row>
    <row r="420" spans="1:5" ht="25.5">
      <c r="A420" s="35" t="s">
        <v>56</v>
      </c>
      <c r="E420" s="39" t="s">
        <v>2700</v>
      </c>
    </row>
    <row r="421" spans="1:5" ht="12.75">
      <c r="A421" s="35" t="s">
        <v>57</v>
      </c>
      <c r="E421" s="40" t="s">
        <v>5</v>
      </c>
    </row>
    <row r="422" spans="1:5" ht="12.75">
      <c r="A422" t="s">
        <v>58</v>
      </c>
      <c r="E422" s="39" t="s">
        <v>5</v>
      </c>
    </row>
    <row r="423" spans="1:16" ht="38.25">
      <c r="A423" t="s">
        <v>50</v>
      </c>
      <c s="34" t="s">
        <v>804</v>
      </c>
      <c s="34" t="s">
        <v>2701</v>
      </c>
      <c s="35" t="s">
        <v>5</v>
      </c>
      <c s="6" t="s">
        <v>2702</v>
      </c>
      <c s="36" t="s">
        <v>2519</v>
      </c>
      <c s="37">
        <v>4</v>
      </c>
      <c s="36">
        <v>0</v>
      </c>
      <c s="36">
        <f>ROUND(G423*H423,6)</f>
      </c>
      <c r="L423" s="38">
        <v>0</v>
      </c>
      <c s="32">
        <f>ROUND(ROUND(L423,2)*ROUND(G423,3),2)</f>
      </c>
      <c s="36" t="s">
        <v>55</v>
      </c>
      <c>
        <f>(M423*21)/100</f>
      </c>
      <c t="s">
        <v>28</v>
      </c>
    </row>
    <row r="424" spans="1:5" ht="38.25">
      <c r="A424" s="35" t="s">
        <v>56</v>
      </c>
      <c r="E424" s="39" t="s">
        <v>2702</v>
      </c>
    </row>
    <row r="425" spans="1:5" ht="12.75">
      <c r="A425" s="35" t="s">
        <v>57</v>
      </c>
      <c r="E425" s="40" t="s">
        <v>5</v>
      </c>
    </row>
    <row r="426" spans="1:5" ht="12.75">
      <c r="A426" t="s">
        <v>58</v>
      </c>
      <c r="E426" s="39" t="s">
        <v>5</v>
      </c>
    </row>
    <row r="427" spans="1:16" ht="25.5">
      <c r="A427" t="s">
        <v>50</v>
      </c>
      <c s="34" t="s">
        <v>1593</v>
      </c>
      <c s="34" t="s">
        <v>2703</v>
      </c>
      <c s="35" t="s">
        <v>5</v>
      </c>
      <c s="6" t="s">
        <v>2704</v>
      </c>
      <c s="36" t="s">
        <v>2519</v>
      </c>
      <c s="37">
        <v>1</v>
      </c>
      <c s="36">
        <v>0</v>
      </c>
      <c s="36">
        <f>ROUND(G427*H427,6)</f>
      </c>
      <c r="L427" s="38">
        <v>0</v>
      </c>
      <c s="32">
        <f>ROUND(ROUND(L427,2)*ROUND(G427,3),2)</f>
      </c>
      <c s="36" t="s">
        <v>55</v>
      </c>
      <c>
        <f>(M427*21)/100</f>
      </c>
      <c t="s">
        <v>28</v>
      </c>
    </row>
    <row r="428" spans="1:5" ht="25.5">
      <c r="A428" s="35" t="s">
        <v>56</v>
      </c>
      <c r="E428" s="39" t="s">
        <v>2704</v>
      </c>
    </row>
    <row r="429" spans="1:5" ht="12.75">
      <c r="A429" s="35" t="s">
        <v>57</v>
      </c>
      <c r="E429" s="40" t="s">
        <v>5</v>
      </c>
    </row>
    <row r="430" spans="1:5" ht="12.75">
      <c r="A430" t="s">
        <v>58</v>
      </c>
      <c r="E430" s="39" t="s">
        <v>5</v>
      </c>
    </row>
    <row r="431" spans="1:16" ht="12.75">
      <c r="A431" t="s">
        <v>50</v>
      </c>
      <c s="34" t="s">
        <v>1597</v>
      </c>
      <c s="34" t="s">
        <v>2705</v>
      </c>
      <c s="35" t="s">
        <v>5</v>
      </c>
      <c s="6" t="s">
        <v>2706</v>
      </c>
      <c s="36" t="s">
        <v>2519</v>
      </c>
      <c s="37">
        <v>1</v>
      </c>
      <c s="36">
        <v>0</v>
      </c>
      <c s="36">
        <f>ROUND(G431*H431,6)</f>
      </c>
      <c r="L431" s="38">
        <v>0</v>
      </c>
      <c s="32">
        <f>ROUND(ROUND(L431,2)*ROUND(G431,3),2)</f>
      </c>
      <c s="36" t="s">
        <v>55</v>
      </c>
      <c>
        <f>(M431*21)/100</f>
      </c>
      <c t="s">
        <v>28</v>
      </c>
    </row>
    <row r="432" spans="1:5" ht="12.75">
      <c r="A432" s="35" t="s">
        <v>56</v>
      </c>
      <c r="E432" s="39" t="s">
        <v>2706</v>
      </c>
    </row>
    <row r="433" spans="1:5" ht="12.75">
      <c r="A433" s="35" t="s">
        <v>57</v>
      </c>
      <c r="E433" s="40" t="s">
        <v>5</v>
      </c>
    </row>
    <row r="434" spans="1:5" ht="12.75">
      <c r="A434" t="s">
        <v>58</v>
      </c>
      <c r="E434" s="39" t="s">
        <v>5</v>
      </c>
    </row>
    <row r="435" spans="1:16" ht="12.75">
      <c r="A435" t="s">
        <v>50</v>
      </c>
      <c s="34" t="s">
        <v>1602</v>
      </c>
      <c s="34" t="s">
        <v>2707</v>
      </c>
      <c s="35" t="s">
        <v>5</v>
      </c>
      <c s="6" t="s">
        <v>2708</v>
      </c>
      <c s="36" t="s">
        <v>522</v>
      </c>
      <c s="37">
        <v>280</v>
      </c>
      <c s="36">
        <v>0</v>
      </c>
      <c s="36">
        <f>ROUND(G435*H435,6)</f>
      </c>
      <c r="L435" s="38">
        <v>0</v>
      </c>
      <c s="32">
        <f>ROUND(ROUND(L435,2)*ROUND(G435,3),2)</f>
      </c>
      <c s="36" t="s">
        <v>55</v>
      </c>
      <c>
        <f>(M435*21)/100</f>
      </c>
      <c t="s">
        <v>28</v>
      </c>
    </row>
    <row r="436" spans="1:5" ht="12.75">
      <c r="A436" s="35" t="s">
        <v>56</v>
      </c>
      <c r="E436" s="39" t="s">
        <v>2708</v>
      </c>
    </row>
    <row r="437" spans="1:5" ht="12.75">
      <c r="A437" s="35" t="s">
        <v>57</v>
      </c>
      <c r="E437" s="40" t="s">
        <v>5</v>
      </c>
    </row>
    <row r="438" spans="1:5" ht="12.75">
      <c r="A438" t="s">
        <v>58</v>
      </c>
      <c r="E438" s="39" t="s">
        <v>5</v>
      </c>
    </row>
    <row r="439" spans="1:16" ht="12.75">
      <c r="A439" t="s">
        <v>50</v>
      </c>
      <c s="34" t="s">
        <v>1606</v>
      </c>
      <c s="34" t="s">
        <v>2709</v>
      </c>
      <c s="35" t="s">
        <v>5</v>
      </c>
      <c s="6" t="s">
        <v>2710</v>
      </c>
      <c s="36" t="s">
        <v>522</v>
      </c>
      <c s="37">
        <v>16</v>
      </c>
      <c s="36">
        <v>0</v>
      </c>
      <c s="36">
        <f>ROUND(G439*H439,6)</f>
      </c>
      <c r="L439" s="38">
        <v>0</v>
      </c>
      <c s="32">
        <f>ROUND(ROUND(L439,2)*ROUND(G439,3),2)</f>
      </c>
      <c s="36" t="s">
        <v>55</v>
      </c>
      <c>
        <f>(M439*21)/100</f>
      </c>
      <c t="s">
        <v>28</v>
      </c>
    </row>
    <row r="440" spans="1:5" ht="12.75">
      <c r="A440" s="35" t="s">
        <v>56</v>
      </c>
      <c r="E440" s="39" t="s">
        <v>2710</v>
      </c>
    </row>
    <row r="441" spans="1:5" ht="12.75">
      <c r="A441" s="35" t="s">
        <v>57</v>
      </c>
      <c r="E441" s="40" t="s">
        <v>5</v>
      </c>
    </row>
    <row r="442" spans="1:5" ht="12.75">
      <c r="A442" t="s">
        <v>58</v>
      </c>
      <c r="E442" s="39" t="s">
        <v>5</v>
      </c>
    </row>
    <row r="443" spans="1:16" ht="12.75">
      <c r="A443" t="s">
        <v>50</v>
      </c>
      <c s="34" t="s">
        <v>1609</v>
      </c>
      <c s="34" t="s">
        <v>2711</v>
      </c>
      <c s="35" t="s">
        <v>5</v>
      </c>
      <c s="6" t="s">
        <v>2712</v>
      </c>
      <c s="36" t="s">
        <v>522</v>
      </c>
      <c s="37">
        <v>18</v>
      </c>
      <c s="36">
        <v>0</v>
      </c>
      <c s="36">
        <f>ROUND(G443*H443,6)</f>
      </c>
      <c r="L443" s="38">
        <v>0</v>
      </c>
      <c s="32">
        <f>ROUND(ROUND(L443,2)*ROUND(G443,3),2)</f>
      </c>
      <c s="36" t="s">
        <v>55</v>
      </c>
      <c>
        <f>(M443*21)/100</f>
      </c>
      <c t="s">
        <v>28</v>
      </c>
    </row>
    <row r="444" spans="1:5" ht="12.75">
      <c r="A444" s="35" t="s">
        <v>56</v>
      </c>
      <c r="E444" s="39" t="s">
        <v>2712</v>
      </c>
    </row>
    <row r="445" spans="1:5" ht="12.75">
      <c r="A445" s="35" t="s">
        <v>57</v>
      </c>
      <c r="E445" s="40" t="s">
        <v>5</v>
      </c>
    </row>
    <row r="446" spans="1:5" ht="12.75">
      <c r="A446" t="s">
        <v>58</v>
      </c>
      <c r="E446" s="39" t="s">
        <v>5</v>
      </c>
    </row>
    <row r="447" spans="1:16" ht="12.75">
      <c r="A447" t="s">
        <v>50</v>
      </c>
      <c s="34" t="s">
        <v>1612</v>
      </c>
      <c s="34" t="s">
        <v>2713</v>
      </c>
      <c s="35" t="s">
        <v>5</v>
      </c>
      <c s="6" t="s">
        <v>2714</v>
      </c>
      <c s="36" t="s">
        <v>522</v>
      </c>
      <c s="37">
        <v>14</v>
      </c>
      <c s="36">
        <v>0</v>
      </c>
      <c s="36">
        <f>ROUND(G447*H447,6)</f>
      </c>
      <c r="L447" s="38">
        <v>0</v>
      </c>
      <c s="32">
        <f>ROUND(ROUND(L447,2)*ROUND(G447,3),2)</f>
      </c>
      <c s="36" t="s">
        <v>55</v>
      </c>
      <c>
        <f>(M447*21)/100</f>
      </c>
      <c t="s">
        <v>28</v>
      </c>
    </row>
    <row r="448" spans="1:5" ht="12.75">
      <c r="A448" s="35" t="s">
        <v>56</v>
      </c>
      <c r="E448" s="39" t="s">
        <v>2714</v>
      </c>
    </row>
    <row r="449" spans="1:5" ht="12.75">
      <c r="A449" s="35" t="s">
        <v>57</v>
      </c>
      <c r="E449" s="40" t="s">
        <v>5</v>
      </c>
    </row>
    <row r="450" spans="1:5" ht="12.75">
      <c r="A450" t="s">
        <v>58</v>
      </c>
      <c r="E450" s="39" t="s">
        <v>5</v>
      </c>
    </row>
    <row r="451" spans="1:16" ht="12.75">
      <c r="A451" t="s">
        <v>50</v>
      </c>
      <c s="34" t="s">
        <v>1615</v>
      </c>
      <c s="34" t="s">
        <v>2715</v>
      </c>
      <c s="35" t="s">
        <v>5</v>
      </c>
      <c s="6" t="s">
        <v>2716</v>
      </c>
      <c s="36" t="s">
        <v>522</v>
      </c>
      <c s="37">
        <v>230</v>
      </c>
      <c s="36">
        <v>0</v>
      </c>
      <c s="36">
        <f>ROUND(G451*H451,6)</f>
      </c>
      <c r="L451" s="38">
        <v>0</v>
      </c>
      <c s="32">
        <f>ROUND(ROUND(L451,2)*ROUND(G451,3),2)</f>
      </c>
      <c s="36" t="s">
        <v>55</v>
      </c>
      <c>
        <f>(M451*21)/100</f>
      </c>
      <c t="s">
        <v>28</v>
      </c>
    </row>
    <row r="452" spans="1:5" ht="12.75">
      <c r="A452" s="35" t="s">
        <v>56</v>
      </c>
      <c r="E452" s="39" t="s">
        <v>2716</v>
      </c>
    </row>
    <row r="453" spans="1:5" ht="12.75">
      <c r="A453" s="35" t="s">
        <v>57</v>
      </c>
      <c r="E453" s="40" t="s">
        <v>5</v>
      </c>
    </row>
    <row r="454" spans="1:5" ht="12.75">
      <c r="A454" t="s">
        <v>58</v>
      </c>
      <c r="E454" s="39" t="s">
        <v>5</v>
      </c>
    </row>
    <row r="455" spans="1:16" ht="12.75">
      <c r="A455" t="s">
        <v>50</v>
      </c>
      <c s="34" t="s">
        <v>1619</v>
      </c>
      <c s="34" t="s">
        <v>2717</v>
      </c>
      <c s="35" t="s">
        <v>5</v>
      </c>
      <c s="6" t="s">
        <v>2718</v>
      </c>
      <c s="36" t="s">
        <v>522</v>
      </c>
      <c s="37">
        <v>16</v>
      </c>
      <c s="36">
        <v>0</v>
      </c>
      <c s="36">
        <f>ROUND(G455*H455,6)</f>
      </c>
      <c r="L455" s="38">
        <v>0</v>
      </c>
      <c s="32">
        <f>ROUND(ROUND(L455,2)*ROUND(G455,3),2)</f>
      </c>
      <c s="36" t="s">
        <v>55</v>
      </c>
      <c>
        <f>(M455*21)/100</f>
      </c>
      <c t="s">
        <v>28</v>
      </c>
    </row>
    <row r="456" spans="1:5" ht="12.75">
      <c r="A456" s="35" t="s">
        <v>56</v>
      </c>
      <c r="E456" s="39" t="s">
        <v>2718</v>
      </c>
    </row>
    <row r="457" spans="1:5" ht="12.75">
      <c r="A457" s="35" t="s">
        <v>57</v>
      </c>
      <c r="E457" s="40" t="s">
        <v>5</v>
      </c>
    </row>
    <row r="458" spans="1:5" ht="12.75">
      <c r="A458" t="s">
        <v>58</v>
      </c>
      <c r="E458" s="39" t="s">
        <v>5</v>
      </c>
    </row>
    <row r="459" spans="1:16" ht="12.75">
      <c r="A459" t="s">
        <v>50</v>
      </c>
      <c s="34" t="s">
        <v>1622</v>
      </c>
      <c s="34" t="s">
        <v>2719</v>
      </c>
      <c s="35" t="s">
        <v>5</v>
      </c>
      <c s="6" t="s">
        <v>2720</v>
      </c>
      <c s="36" t="s">
        <v>522</v>
      </c>
      <c s="37">
        <v>24</v>
      </c>
      <c s="36">
        <v>0</v>
      </c>
      <c s="36">
        <f>ROUND(G459*H459,6)</f>
      </c>
      <c r="L459" s="38">
        <v>0</v>
      </c>
      <c s="32">
        <f>ROUND(ROUND(L459,2)*ROUND(G459,3),2)</f>
      </c>
      <c s="36" t="s">
        <v>55</v>
      </c>
      <c>
        <f>(M459*21)/100</f>
      </c>
      <c t="s">
        <v>28</v>
      </c>
    </row>
    <row r="460" spans="1:5" ht="12.75">
      <c r="A460" s="35" t="s">
        <v>56</v>
      </c>
      <c r="E460" s="39" t="s">
        <v>2720</v>
      </c>
    </row>
    <row r="461" spans="1:5" ht="12.75">
      <c r="A461" s="35" t="s">
        <v>57</v>
      </c>
      <c r="E461" s="40" t="s">
        <v>5</v>
      </c>
    </row>
    <row r="462" spans="1:5" ht="12.75">
      <c r="A462" t="s">
        <v>58</v>
      </c>
      <c r="E462" s="39" t="s">
        <v>5</v>
      </c>
    </row>
    <row r="463" spans="1:13" ht="12.75">
      <c r="A463" t="s">
        <v>47</v>
      </c>
      <c r="C463" s="31" t="s">
        <v>225</v>
      </c>
      <c r="E463" s="33" t="s">
        <v>2721</v>
      </c>
      <c r="J463" s="32">
        <f>0</f>
      </c>
      <c s="32">
        <f>0</f>
      </c>
      <c s="32">
        <f>0+L464+L468</f>
      </c>
      <c s="32">
        <f>0+M464+M468</f>
      </c>
    </row>
    <row r="464" spans="1:16" ht="12.75">
      <c r="A464" t="s">
        <v>50</v>
      </c>
      <c s="34" t="s">
        <v>1627</v>
      </c>
      <c s="34" t="s">
        <v>2722</v>
      </c>
      <c s="35" t="s">
        <v>5</v>
      </c>
      <c s="6" t="s">
        <v>2723</v>
      </c>
      <c s="36" t="s">
        <v>2519</v>
      </c>
      <c s="37">
        <v>20</v>
      </c>
      <c s="36">
        <v>0</v>
      </c>
      <c s="36">
        <f>ROUND(G464*H464,6)</f>
      </c>
      <c r="L464" s="38">
        <v>0</v>
      </c>
      <c s="32">
        <f>ROUND(ROUND(L464,2)*ROUND(G464,3),2)</f>
      </c>
      <c s="36" t="s">
        <v>55</v>
      </c>
      <c>
        <f>(M464*21)/100</f>
      </c>
      <c t="s">
        <v>28</v>
      </c>
    </row>
    <row r="465" spans="1:5" ht="12.75">
      <c r="A465" s="35" t="s">
        <v>56</v>
      </c>
      <c r="E465" s="39" t="s">
        <v>2723</v>
      </c>
    </row>
    <row r="466" spans="1:5" ht="12.75">
      <c r="A466" s="35" t="s">
        <v>57</v>
      </c>
      <c r="E466" s="40" t="s">
        <v>5</v>
      </c>
    </row>
    <row r="467" spans="1:5" ht="12.75">
      <c r="A467" t="s">
        <v>58</v>
      </c>
      <c r="E467" s="39" t="s">
        <v>5</v>
      </c>
    </row>
    <row r="468" spans="1:16" ht="12.75">
      <c r="A468" t="s">
        <v>50</v>
      </c>
      <c s="34" t="s">
        <v>1633</v>
      </c>
      <c s="34" t="s">
        <v>2724</v>
      </c>
      <c s="35" t="s">
        <v>5</v>
      </c>
      <c s="6" t="s">
        <v>2725</v>
      </c>
      <c s="36" t="s">
        <v>414</v>
      </c>
      <c s="37">
        <v>18.655</v>
      </c>
      <c s="36">
        <v>0</v>
      </c>
      <c s="36">
        <f>ROUND(G468*H468,6)</f>
      </c>
      <c r="L468" s="38">
        <v>0</v>
      </c>
      <c s="32">
        <f>ROUND(ROUND(L468,2)*ROUND(G468,3),2)</f>
      </c>
      <c s="36" t="s">
        <v>55</v>
      </c>
      <c>
        <f>(M468*21)/100</f>
      </c>
      <c t="s">
        <v>28</v>
      </c>
    </row>
    <row r="469" spans="1:5" ht="12.75">
      <c r="A469" s="35" t="s">
        <v>56</v>
      </c>
      <c r="E469" s="39" t="s">
        <v>2725</v>
      </c>
    </row>
    <row r="470" spans="1:5" ht="12.75">
      <c r="A470" s="35" t="s">
        <v>57</v>
      </c>
      <c r="E470" s="40" t="s">
        <v>5</v>
      </c>
    </row>
    <row r="471" spans="1:5" ht="12.75">
      <c r="A471" t="s">
        <v>58</v>
      </c>
      <c r="E4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507</v>
      </c>
      <c s="41">
        <f>Rekapitulace!C17</f>
      </c>
      <c s="20" t="s">
        <v>0</v>
      </c>
      <c t="s">
        <v>23</v>
      </c>
      <c t="s">
        <v>28</v>
      </c>
    </row>
    <row r="4" spans="1:16" ht="32" customHeight="1">
      <c r="A4" s="24" t="s">
        <v>20</v>
      </c>
      <c s="25" t="s">
        <v>29</v>
      </c>
      <c s="27" t="s">
        <v>507</v>
      </c>
      <c r="E4" s="26" t="s">
        <v>508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COUNTIFS(L8:L43,"=0",A8:A43,"P")+COUNTIFS(L8:L43,"",A8:A43,"P")+SUM(Q8:Q43)</f>
      </c>
    </row>
    <row r="8" spans="1:13" ht="12.75">
      <c r="A8" t="s">
        <v>45</v>
      </c>
      <c r="C8" s="28" t="s">
        <v>2728</v>
      </c>
      <c r="E8" s="30" t="s">
        <v>2727</v>
      </c>
      <c r="J8" s="29">
        <f>0+J9+J34</f>
      </c>
      <c s="29">
        <f>0+K9+K34</f>
      </c>
      <c s="29">
        <f>0+L9+L34</f>
      </c>
      <c s="29">
        <f>0+M9+M34</f>
      </c>
    </row>
    <row r="9" spans="1:13" ht="12.75">
      <c r="A9" t="s">
        <v>47</v>
      </c>
      <c r="C9" s="31" t="s">
        <v>2729</v>
      </c>
      <c r="E9" s="33" t="s">
        <v>2730</v>
      </c>
      <c r="J9" s="32">
        <f>0</f>
      </c>
      <c s="32">
        <f>0</f>
      </c>
      <c s="32">
        <f>0+L10+L14+L18+L22+L26+L30</f>
      </c>
      <c s="32">
        <f>0+M10+M14+M18+M22+M26+M30</f>
      </c>
    </row>
    <row r="10" spans="1:16" ht="12.75">
      <c r="A10" t="s">
        <v>50</v>
      </c>
      <c s="34" t="s">
        <v>228</v>
      </c>
      <c s="34" t="s">
        <v>2731</v>
      </c>
      <c s="35" t="s">
        <v>5</v>
      </c>
      <c s="6" t="s">
        <v>2732</v>
      </c>
      <c s="36" t="s">
        <v>72</v>
      </c>
      <c s="37">
        <v>1</v>
      </c>
      <c s="36">
        <v>0</v>
      </c>
      <c s="36">
        <f>ROUND(G10*H10,6)</f>
      </c>
      <c r="L10" s="38">
        <v>0</v>
      </c>
      <c s="32">
        <f>ROUND(ROUND(L10,2)*ROUND(G10,3),2)</f>
      </c>
      <c s="36" t="s">
        <v>55</v>
      </c>
      <c>
        <f>(M10*21)/100</f>
      </c>
      <c t="s">
        <v>28</v>
      </c>
    </row>
    <row r="11" spans="1:5" ht="12.75">
      <c r="A11" s="35" t="s">
        <v>56</v>
      </c>
      <c r="E11" s="39" t="s">
        <v>2732</v>
      </c>
    </row>
    <row r="12" spans="1:5" ht="12.75">
      <c r="A12" s="35" t="s">
        <v>57</v>
      </c>
      <c r="E12" s="40" t="s">
        <v>1380</v>
      </c>
    </row>
    <row r="13" spans="1:5" ht="12.75">
      <c r="A13" t="s">
        <v>58</v>
      </c>
      <c r="E13" s="39" t="s">
        <v>5</v>
      </c>
    </row>
    <row r="14" spans="1:16" ht="12.75">
      <c r="A14" t="s">
        <v>50</v>
      </c>
      <c s="34" t="s">
        <v>231</v>
      </c>
      <c s="34" t="s">
        <v>2733</v>
      </c>
      <c s="35" t="s">
        <v>5</v>
      </c>
      <c s="6" t="s">
        <v>2734</v>
      </c>
      <c s="36" t="s">
        <v>72</v>
      </c>
      <c s="37">
        <v>1</v>
      </c>
      <c s="36">
        <v>0</v>
      </c>
      <c s="36">
        <f>ROUND(G14*H14,6)</f>
      </c>
      <c r="L14" s="38">
        <v>0</v>
      </c>
      <c s="32">
        <f>ROUND(ROUND(L14,2)*ROUND(G14,3),2)</f>
      </c>
      <c s="36" t="s">
        <v>55</v>
      </c>
      <c>
        <f>(M14*21)/100</f>
      </c>
      <c t="s">
        <v>28</v>
      </c>
    </row>
    <row r="15" spans="1:5" ht="12.75">
      <c r="A15" s="35" t="s">
        <v>56</v>
      </c>
      <c r="E15" s="39" t="s">
        <v>2734</v>
      </c>
    </row>
    <row r="16" spans="1:5" ht="12.75">
      <c r="A16" s="35" t="s">
        <v>57</v>
      </c>
      <c r="E16" s="40" t="s">
        <v>1380</v>
      </c>
    </row>
    <row r="17" spans="1:5" ht="12.75">
      <c r="A17" t="s">
        <v>58</v>
      </c>
      <c r="E17" s="39" t="s">
        <v>5</v>
      </c>
    </row>
    <row r="18" spans="1:16" ht="12.75">
      <c r="A18" t="s">
        <v>50</v>
      </c>
      <c s="34" t="s">
        <v>234</v>
      </c>
      <c s="34" t="s">
        <v>2735</v>
      </c>
      <c s="35" t="s">
        <v>5</v>
      </c>
      <c s="6" t="s">
        <v>2736</v>
      </c>
      <c s="36" t="s">
        <v>72</v>
      </c>
      <c s="37">
        <v>1</v>
      </c>
      <c s="36">
        <v>0</v>
      </c>
      <c s="36">
        <f>ROUND(G18*H18,6)</f>
      </c>
      <c r="L18" s="38">
        <v>0</v>
      </c>
      <c s="32">
        <f>ROUND(ROUND(L18,2)*ROUND(G18,3),2)</f>
      </c>
      <c s="36" t="s">
        <v>55</v>
      </c>
      <c>
        <f>(M18*21)/100</f>
      </c>
      <c t="s">
        <v>28</v>
      </c>
    </row>
    <row r="19" spans="1:5" ht="12.75">
      <c r="A19" s="35" t="s">
        <v>56</v>
      </c>
      <c r="E19" s="39" t="s">
        <v>2736</v>
      </c>
    </row>
    <row r="20" spans="1:5" ht="12.75">
      <c r="A20" s="35" t="s">
        <v>57</v>
      </c>
      <c r="E20" s="40" t="s">
        <v>1380</v>
      </c>
    </row>
    <row r="21" spans="1:5" ht="12.75">
      <c r="A21" t="s">
        <v>58</v>
      </c>
      <c r="E21" s="39" t="s">
        <v>5</v>
      </c>
    </row>
    <row r="22" spans="1:16" ht="12.75">
      <c r="A22" t="s">
        <v>50</v>
      </c>
      <c s="34" t="s">
        <v>237</v>
      </c>
      <c s="34" t="s">
        <v>2737</v>
      </c>
      <c s="35" t="s">
        <v>5</v>
      </c>
      <c s="6" t="s">
        <v>2738</v>
      </c>
      <c s="36" t="s">
        <v>72</v>
      </c>
      <c s="37">
        <v>1</v>
      </c>
      <c s="36">
        <v>0</v>
      </c>
      <c s="36">
        <f>ROUND(G22*H22,6)</f>
      </c>
      <c r="L22" s="38">
        <v>0</v>
      </c>
      <c s="32">
        <f>ROUND(ROUND(L22,2)*ROUND(G22,3),2)</f>
      </c>
      <c s="36" t="s">
        <v>55</v>
      </c>
      <c>
        <f>(M22*21)/100</f>
      </c>
      <c t="s">
        <v>28</v>
      </c>
    </row>
    <row r="23" spans="1:5" ht="12.75">
      <c r="A23" s="35" t="s">
        <v>56</v>
      </c>
      <c r="E23" s="39" t="s">
        <v>2738</v>
      </c>
    </row>
    <row r="24" spans="1:5" ht="12.75">
      <c r="A24" s="35" t="s">
        <v>57</v>
      </c>
      <c r="E24" s="40" t="s">
        <v>1380</v>
      </c>
    </row>
    <row r="25" spans="1:5" ht="12.75">
      <c r="A25" t="s">
        <v>58</v>
      </c>
      <c r="E25" s="39" t="s">
        <v>5</v>
      </c>
    </row>
    <row r="26" spans="1:16" ht="12.75">
      <c r="A26" t="s">
        <v>50</v>
      </c>
      <c s="34" t="s">
        <v>240</v>
      </c>
      <c s="34" t="s">
        <v>2739</v>
      </c>
      <c s="35" t="s">
        <v>5</v>
      </c>
      <c s="6" t="s">
        <v>2740</v>
      </c>
      <c s="36" t="s">
        <v>72</v>
      </c>
      <c s="37">
        <v>1</v>
      </c>
      <c s="36">
        <v>0</v>
      </c>
      <c s="36">
        <f>ROUND(G26*H26,6)</f>
      </c>
      <c r="L26" s="38">
        <v>0</v>
      </c>
      <c s="32">
        <f>ROUND(ROUND(L26,2)*ROUND(G26,3),2)</f>
      </c>
      <c s="36" t="s">
        <v>55</v>
      </c>
      <c>
        <f>(M26*21)/100</f>
      </c>
      <c t="s">
        <v>28</v>
      </c>
    </row>
    <row r="27" spans="1:5" ht="12.75">
      <c r="A27" s="35" t="s">
        <v>56</v>
      </c>
      <c r="E27" s="39" t="s">
        <v>2740</v>
      </c>
    </row>
    <row r="28" spans="1:5" ht="12.75">
      <c r="A28" s="35" t="s">
        <v>57</v>
      </c>
      <c r="E28" s="40" t="s">
        <v>1380</v>
      </c>
    </row>
    <row r="29" spans="1:5" ht="12.75">
      <c r="A29" t="s">
        <v>58</v>
      </c>
      <c r="E29" s="39" t="s">
        <v>5</v>
      </c>
    </row>
    <row r="30" spans="1:16" ht="12.75">
      <c r="A30" t="s">
        <v>50</v>
      </c>
      <c s="34" t="s">
        <v>243</v>
      </c>
      <c s="34" t="s">
        <v>2741</v>
      </c>
      <c s="35" t="s">
        <v>5</v>
      </c>
      <c s="6" t="s">
        <v>2742</v>
      </c>
      <c s="36" t="s">
        <v>72</v>
      </c>
      <c s="37">
        <v>1</v>
      </c>
      <c s="36">
        <v>0</v>
      </c>
      <c s="36">
        <f>ROUND(G30*H30,6)</f>
      </c>
      <c r="L30" s="38">
        <v>0</v>
      </c>
      <c s="32">
        <f>ROUND(ROUND(L30,2)*ROUND(G30,3),2)</f>
      </c>
      <c s="36" t="s">
        <v>55</v>
      </c>
      <c>
        <f>(M30*21)/100</f>
      </c>
      <c t="s">
        <v>28</v>
      </c>
    </row>
    <row r="31" spans="1:5" ht="12.75">
      <c r="A31" s="35" t="s">
        <v>56</v>
      </c>
      <c r="E31" s="39" t="s">
        <v>2742</v>
      </c>
    </row>
    <row r="32" spans="1:5" ht="12.75">
      <c r="A32" s="35" t="s">
        <v>57</v>
      </c>
      <c r="E32" s="40" t="s">
        <v>1380</v>
      </c>
    </row>
    <row r="33" spans="1:5" ht="12.75">
      <c r="A33" t="s">
        <v>58</v>
      </c>
      <c r="E33" s="39" t="s">
        <v>5</v>
      </c>
    </row>
    <row r="34" spans="1:13" ht="12.75">
      <c r="A34" t="s">
        <v>47</v>
      </c>
      <c r="C34" s="31" t="s">
        <v>2743</v>
      </c>
      <c r="E34" s="33" t="s">
        <v>2744</v>
      </c>
      <c r="J34" s="32">
        <f>0</f>
      </c>
      <c s="32">
        <f>0</f>
      </c>
      <c s="32">
        <f>0+L35+L39+L43</f>
      </c>
      <c s="32">
        <f>0+M35+M39+M43</f>
      </c>
    </row>
    <row r="35" spans="1:16" ht="25.5">
      <c r="A35" t="s">
        <v>50</v>
      </c>
      <c s="34" t="s">
        <v>1641</v>
      </c>
      <c s="34" t="s">
        <v>2745</v>
      </c>
      <c s="35" t="s">
        <v>5</v>
      </c>
      <c s="6" t="s">
        <v>2746</v>
      </c>
      <c s="36" t="s">
        <v>72</v>
      </c>
      <c s="37">
        <v>2</v>
      </c>
      <c s="36">
        <v>0</v>
      </c>
      <c s="36">
        <f>ROUND(G35*H35,6)</f>
      </c>
      <c r="L35" s="38">
        <v>0</v>
      </c>
      <c s="32">
        <f>ROUND(ROUND(L35,2)*ROUND(G35,3),2)</f>
      </c>
      <c s="36" t="s">
        <v>55</v>
      </c>
      <c>
        <f>(M35*21)/100</f>
      </c>
      <c t="s">
        <v>28</v>
      </c>
    </row>
    <row r="36" spans="1:5" ht="25.5">
      <c r="A36" s="35" t="s">
        <v>56</v>
      </c>
      <c r="E36" s="39" t="s">
        <v>2746</v>
      </c>
    </row>
    <row r="37" spans="1:5" ht="25.5">
      <c r="A37" s="35" t="s">
        <v>57</v>
      </c>
      <c r="E37" s="40" t="s">
        <v>1631</v>
      </c>
    </row>
    <row r="38" spans="1:5" ht="12.75">
      <c r="A38" t="s">
        <v>58</v>
      </c>
      <c r="E38" s="39" t="s">
        <v>5</v>
      </c>
    </row>
    <row r="39" spans="1:16" ht="25.5">
      <c r="A39" t="s">
        <v>50</v>
      </c>
      <c s="34" t="s">
        <v>1645</v>
      </c>
      <c s="34" t="s">
        <v>2747</v>
      </c>
      <c s="35" t="s">
        <v>5</v>
      </c>
      <c s="6" t="s">
        <v>2748</v>
      </c>
      <c s="36" t="s">
        <v>72</v>
      </c>
      <c s="37">
        <v>2</v>
      </c>
      <c s="36">
        <v>0</v>
      </c>
      <c s="36">
        <f>ROUND(G39*H39,6)</f>
      </c>
      <c r="L39" s="38">
        <v>0</v>
      </c>
      <c s="32">
        <f>ROUND(ROUND(L39,2)*ROUND(G39,3),2)</f>
      </c>
      <c s="36" t="s">
        <v>55</v>
      </c>
      <c>
        <f>(M39*21)/100</f>
      </c>
      <c t="s">
        <v>28</v>
      </c>
    </row>
    <row r="40" spans="1:5" ht="25.5">
      <c r="A40" s="35" t="s">
        <v>56</v>
      </c>
      <c r="E40" s="39" t="s">
        <v>2748</v>
      </c>
    </row>
    <row r="41" spans="1:5" ht="25.5">
      <c r="A41" s="35" t="s">
        <v>57</v>
      </c>
      <c r="E41" s="40" t="s">
        <v>1631</v>
      </c>
    </row>
    <row r="42" spans="1:5" ht="12.75">
      <c r="A42" t="s">
        <v>58</v>
      </c>
      <c r="E42" s="39" t="s">
        <v>5</v>
      </c>
    </row>
    <row r="43" spans="1:16" ht="25.5">
      <c r="A43" t="s">
        <v>50</v>
      </c>
      <c s="34" t="s">
        <v>1684</v>
      </c>
      <c s="34" t="s">
        <v>2749</v>
      </c>
      <c s="35" t="s">
        <v>5</v>
      </c>
      <c s="6" t="s">
        <v>2750</v>
      </c>
      <c s="36" t="s">
        <v>72</v>
      </c>
      <c s="37">
        <v>1</v>
      </c>
      <c s="36">
        <v>0</v>
      </c>
      <c s="36">
        <f>ROUND(G43*H43,6)</f>
      </c>
      <c r="L43" s="38">
        <v>0</v>
      </c>
      <c s="32">
        <f>ROUND(ROUND(L43,2)*ROUND(G43,3),2)</f>
      </c>
      <c s="36" t="s">
        <v>55</v>
      </c>
      <c>
        <f>(M43*21)/100</f>
      </c>
      <c t="s">
        <v>28</v>
      </c>
    </row>
    <row r="44" spans="1:5" ht="25.5">
      <c r="A44" s="35" t="s">
        <v>56</v>
      </c>
      <c r="E44" s="39" t="s">
        <v>2750</v>
      </c>
    </row>
    <row r="45" spans="1:5" ht="12.75">
      <c r="A45" s="35" t="s">
        <v>57</v>
      </c>
      <c r="E45" s="40" t="s">
        <v>1380</v>
      </c>
    </row>
    <row r="46" spans="1:5" ht="12.75">
      <c r="A46" t="s">
        <v>58</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507</v>
      </c>
      <c s="41">
        <f>Rekapitulace!C17</f>
      </c>
      <c s="20" t="s">
        <v>0</v>
      </c>
      <c t="s">
        <v>23</v>
      </c>
      <c t="s">
        <v>28</v>
      </c>
    </row>
    <row r="4" spans="1:16" ht="32" customHeight="1">
      <c r="A4" s="24" t="s">
        <v>20</v>
      </c>
      <c s="25" t="s">
        <v>29</v>
      </c>
      <c s="27" t="s">
        <v>507</v>
      </c>
      <c r="E4" s="26" t="s">
        <v>508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COUNTIFS(L8:L86,"=0",A8:A86,"P")+COUNTIFS(L8:L86,"",A8:A86,"P")+SUM(Q8:Q86)</f>
      </c>
    </row>
    <row r="8" spans="1:13" ht="12.75">
      <c r="A8" t="s">
        <v>45</v>
      </c>
      <c r="C8" s="28" t="s">
        <v>2753</v>
      </c>
      <c r="E8" s="30" t="s">
        <v>2752</v>
      </c>
      <c r="J8" s="29">
        <f>0+J9</f>
      </c>
      <c s="29">
        <f>0+K9</f>
      </c>
      <c s="29">
        <f>0+L9</f>
      </c>
      <c s="29">
        <f>0+M9</f>
      </c>
    </row>
    <row r="9" spans="1:13" ht="12.75">
      <c r="A9" t="s">
        <v>47</v>
      </c>
      <c r="C9" s="31" t="s">
        <v>198</v>
      </c>
      <c r="E9" s="33" t="s">
        <v>199</v>
      </c>
      <c r="J9" s="32">
        <f>0</f>
      </c>
      <c s="32">
        <f>0</f>
      </c>
      <c s="32">
        <f>0+L10+L14+L18+L22+L26+L30+L34+L38+L42+L46+L50+L54+L58+L62+L66+L70+L74+L78+L82+L86</f>
      </c>
      <c s="32">
        <f>0+M10+M14+M18+M22+M26+M30+M34+M38+M42+M46+M50+M54+M58+M62+M66+M70+M74+M78+M82+M86</f>
      </c>
    </row>
    <row r="10" spans="1:16" ht="12.75">
      <c r="A10" t="s">
        <v>50</v>
      </c>
      <c s="34" t="s">
        <v>28</v>
      </c>
      <c s="34" t="s">
        <v>2754</v>
      </c>
      <c s="35" t="s">
        <v>5</v>
      </c>
      <c s="6" t="s">
        <v>2755</v>
      </c>
      <c s="36" t="s">
        <v>203</v>
      </c>
      <c s="37">
        <v>7</v>
      </c>
      <c s="36">
        <v>0</v>
      </c>
      <c s="36">
        <f>ROUND(G10*H10,6)</f>
      </c>
      <c r="L10" s="38">
        <v>0</v>
      </c>
      <c s="32">
        <f>ROUND(ROUND(L10,2)*ROUND(G10,3),2)</f>
      </c>
      <c s="36" t="s">
        <v>204</v>
      </c>
      <c>
        <f>(M10*21)/100</f>
      </c>
      <c t="s">
        <v>28</v>
      </c>
    </row>
    <row r="11" spans="1:5" ht="12.75">
      <c r="A11" s="35" t="s">
        <v>56</v>
      </c>
      <c r="E11" s="39" t="s">
        <v>2755</v>
      </c>
    </row>
    <row r="12" spans="1:5" ht="12.75">
      <c r="A12" s="35" t="s">
        <v>57</v>
      </c>
      <c r="E12" s="40" t="s">
        <v>5</v>
      </c>
    </row>
    <row r="13" spans="1:5" ht="12.75">
      <c r="A13" t="s">
        <v>58</v>
      </c>
      <c r="E13" s="39" t="s">
        <v>5</v>
      </c>
    </row>
    <row r="14" spans="1:16" ht="12.75">
      <c r="A14" t="s">
        <v>50</v>
      </c>
      <c s="34" t="s">
        <v>26</v>
      </c>
      <c s="34" t="s">
        <v>2756</v>
      </c>
      <c s="35" t="s">
        <v>5</v>
      </c>
      <c s="6" t="s">
        <v>2757</v>
      </c>
      <c s="36" t="s">
        <v>203</v>
      </c>
      <c s="37">
        <v>1</v>
      </c>
      <c s="36">
        <v>0</v>
      </c>
      <c s="36">
        <f>ROUND(G14*H14,6)</f>
      </c>
      <c r="L14" s="38">
        <v>0</v>
      </c>
      <c s="32">
        <f>ROUND(ROUND(L14,2)*ROUND(G14,3),2)</f>
      </c>
      <c s="36" t="s">
        <v>204</v>
      </c>
      <c>
        <f>(M14*21)/100</f>
      </c>
      <c t="s">
        <v>28</v>
      </c>
    </row>
    <row r="15" spans="1:5" ht="12.75">
      <c r="A15" s="35" t="s">
        <v>56</v>
      </c>
      <c r="E15" s="39" t="s">
        <v>2757</v>
      </c>
    </row>
    <row r="16" spans="1:5" ht="12.75">
      <c r="A16" s="35" t="s">
        <v>57</v>
      </c>
      <c r="E16" s="40" t="s">
        <v>5</v>
      </c>
    </row>
    <row r="17" spans="1:5" ht="12.75">
      <c r="A17" t="s">
        <v>58</v>
      </c>
      <c r="E17" s="39" t="s">
        <v>5</v>
      </c>
    </row>
    <row r="18" spans="1:16" ht="12.75">
      <c r="A18" t="s">
        <v>50</v>
      </c>
      <c s="34" t="s">
        <v>212</v>
      </c>
      <c s="34" t="s">
        <v>2758</v>
      </c>
      <c s="35" t="s">
        <v>5</v>
      </c>
      <c s="6" t="s">
        <v>2759</v>
      </c>
      <c s="36" t="s">
        <v>203</v>
      </c>
      <c s="37">
        <v>1</v>
      </c>
      <c s="36">
        <v>0</v>
      </c>
      <c s="36">
        <f>ROUND(G18*H18,6)</f>
      </c>
      <c r="L18" s="38">
        <v>0</v>
      </c>
      <c s="32">
        <f>ROUND(ROUND(L18,2)*ROUND(G18,3),2)</f>
      </c>
      <c s="36" t="s">
        <v>204</v>
      </c>
      <c>
        <f>(M18*21)/100</f>
      </c>
      <c t="s">
        <v>28</v>
      </c>
    </row>
    <row r="19" spans="1:5" ht="12.75">
      <c r="A19" s="35" t="s">
        <v>56</v>
      </c>
      <c r="E19" s="39" t="s">
        <v>2759</v>
      </c>
    </row>
    <row r="20" spans="1:5" ht="12.75">
      <c r="A20" s="35" t="s">
        <v>57</v>
      </c>
      <c r="E20" s="40" t="s">
        <v>5</v>
      </c>
    </row>
    <row r="21" spans="1:5" ht="12.75">
      <c r="A21" t="s">
        <v>58</v>
      </c>
      <c r="E21" s="39" t="s">
        <v>5</v>
      </c>
    </row>
    <row r="22" spans="1:16" ht="12.75">
      <c r="A22" t="s">
        <v>50</v>
      </c>
      <c s="34" t="s">
        <v>215</v>
      </c>
      <c s="34" t="s">
        <v>2760</v>
      </c>
      <c s="35" t="s">
        <v>5</v>
      </c>
      <c s="6" t="s">
        <v>2761</v>
      </c>
      <c s="36" t="s">
        <v>203</v>
      </c>
      <c s="37">
        <v>1</v>
      </c>
      <c s="36">
        <v>0</v>
      </c>
      <c s="36">
        <f>ROUND(G22*H22,6)</f>
      </c>
      <c r="L22" s="38">
        <v>0</v>
      </c>
      <c s="32">
        <f>ROUND(ROUND(L22,2)*ROUND(G22,3),2)</f>
      </c>
      <c s="36" t="s">
        <v>204</v>
      </c>
      <c>
        <f>(M22*21)/100</f>
      </c>
      <c t="s">
        <v>28</v>
      </c>
    </row>
    <row r="23" spans="1:5" ht="12.75">
      <c r="A23" s="35" t="s">
        <v>56</v>
      </c>
      <c r="E23" s="39" t="s">
        <v>2761</v>
      </c>
    </row>
    <row r="24" spans="1:5" ht="12.75">
      <c r="A24" s="35" t="s">
        <v>57</v>
      </c>
      <c r="E24" s="40" t="s">
        <v>5</v>
      </c>
    </row>
    <row r="25" spans="1:5" ht="12.75">
      <c r="A25" t="s">
        <v>58</v>
      </c>
      <c r="E25" s="39" t="s">
        <v>5</v>
      </c>
    </row>
    <row r="26" spans="1:16" ht="12.75">
      <c r="A26" t="s">
        <v>50</v>
      </c>
      <c s="34" t="s">
        <v>27</v>
      </c>
      <c s="34" t="s">
        <v>2762</v>
      </c>
      <c s="35" t="s">
        <v>5</v>
      </c>
      <c s="6" t="s">
        <v>2763</v>
      </c>
      <c s="36" t="s">
        <v>203</v>
      </c>
      <c s="37">
        <v>1</v>
      </c>
      <c s="36">
        <v>0</v>
      </c>
      <c s="36">
        <f>ROUND(G26*H26,6)</f>
      </c>
      <c r="L26" s="38">
        <v>0</v>
      </c>
      <c s="32">
        <f>ROUND(ROUND(L26,2)*ROUND(G26,3),2)</f>
      </c>
      <c s="36" t="s">
        <v>204</v>
      </c>
      <c>
        <f>(M26*21)/100</f>
      </c>
      <c t="s">
        <v>28</v>
      </c>
    </row>
    <row r="27" spans="1:5" ht="12.75">
      <c r="A27" s="35" t="s">
        <v>56</v>
      </c>
      <c r="E27" s="39" t="s">
        <v>2763</v>
      </c>
    </row>
    <row r="28" spans="1:5" ht="12.75">
      <c r="A28" s="35" t="s">
        <v>57</v>
      </c>
      <c r="E28" s="40" t="s">
        <v>5</v>
      </c>
    </row>
    <row r="29" spans="1:5" ht="12.75">
      <c r="A29" t="s">
        <v>58</v>
      </c>
      <c r="E29" s="39" t="s">
        <v>5</v>
      </c>
    </row>
    <row r="30" spans="1:16" ht="12.75">
      <c r="A30" t="s">
        <v>50</v>
      </c>
      <c s="34" t="s">
        <v>48</v>
      </c>
      <c s="34" t="s">
        <v>2764</v>
      </c>
      <c s="35" t="s">
        <v>5</v>
      </c>
      <c s="6" t="s">
        <v>2765</v>
      </c>
      <c s="36" t="s">
        <v>203</v>
      </c>
      <c s="37">
        <v>3</v>
      </c>
      <c s="36">
        <v>0</v>
      </c>
      <c s="36">
        <f>ROUND(G30*H30,6)</f>
      </c>
      <c r="L30" s="38">
        <v>0</v>
      </c>
      <c s="32">
        <f>ROUND(ROUND(L30,2)*ROUND(G30,3),2)</f>
      </c>
      <c s="36" t="s">
        <v>204</v>
      </c>
      <c>
        <f>(M30*21)/100</f>
      </c>
      <c t="s">
        <v>28</v>
      </c>
    </row>
    <row r="31" spans="1:5" ht="12.75">
      <c r="A31" s="35" t="s">
        <v>56</v>
      </c>
      <c r="E31" s="39" t="s">
        <v>2765</v>
      </c>
    </row>
    <row r="32" spans="1:5" ht="12.75">
      <c r="A32" s="35" t="s">
        <v>57</v>
      </c>
      <c r="E32" s="40" t="s">
        <v>5</v>
      </c>
    </row>
    <row r="33" spans="1:5" ht="12.75">
      <c r="A33" t="s">
        <v>58</v>
      </c>
      <c r="E33" s="39" t="s">
        <v>5</v>
      </c>
    </row>
    <row r="34" spans="1:16" ht="12.75">
      <c r="A34" t="s">
        <v>50</v>
      </c>
      <c s="34" t="s">
        <v>222</v>
      </c>
      <c s="34" t="s">
        <v>2766</v>
      </c>
      <c s="35" t="s">
        <v>5</v>
      </c>
      <c s="6" t="s">
        <v>2767</v>
      </c>
      <c s="36" t="s">
        <v>203</v>
      </c>
      <c s="37">
        <v>3</v>
      </c>
      <c s="36">
        <v>0</v>
      </c>
      <c s="36">
        <f>ROUND(G34*H34,6)</f>
      </c>
      <c r="L34" s="38">
        <v>0</v>
      </c>
      <c s="32">
        <f>ROUND(ROUND(L34,2)*ROUND(G34,3),2)</f>
      </c>
      <c s="36" t="s">
        <v>204</v>
      </c>
      <c>
        <f>(M34*21)/100</f>
      </c>
      <c t="s">
        <v>28</v>
      </c>
    </row>
    <row r="35" spans="1:5" ht="12.75">
      <c r="A35" s="35" t="s">
        <v>56</v>
      </c>
      <c r="E35" s="39" t="s">
        <v>2767</v>
      </c>
    </row>
    <row r="36" spans="1:5" ht="12.75">
      <c r="A36" s="35" t="s">
        <v>57</v>
      </c>
      <c r="E36" s="40" t="s">
        <v>5</v>
      </c>
    </row>
    <row r="37" spans="1:5" ht="12.75">
      <c r="A37" t="s">
        <v>58</v>
      </c>
      <c r="E37" s="39" t="s">
        <v>5</v>
      </c>
    </row>
    <row r="38" spans="1:16" ht="12.75">
      <c r="A38" t="s">
        <v>50</v>
      </c>
      <c s="34" t="s">
        <v>225</v>
      </c>
      <c s="34" t="s">
        <v>2768</v>
      </c>
      <c s="35" t="s">
        <v>5</v>
      </c>
      <c s="6" t="s">
        <v>2769</v>
      </c>
      <c s="36" t="s">
        <v>203</v>
      </c>
      <c s="37">
        <v>3</v>
      </c>
      <c s="36">
        <v>0</v>
      </c>
      <c s="36">
        <f>ROUND(G38*H38,6)</f>
      </c>
      <c r="L38" s="38">
        <v>0</v>
      </c>
      <c s="32">
        <f>ROUND(ROUND(L38,2)*ROUND(G38,3),2)</f>
      </c>
      <c s="36" t="s">
        <v>204</v>
      </c>
      <c>
        <f>(M38*21)/100</f>
      </c>
      <c t="s">
        <v>28</v>
      </c>
    </row>
    <row r="39" spans="1:5" ht="12.75">
      <c r="A39" s="35" t="s">
        <v>56</v>
      </c>
      <c r="E39" s="39" t="s">
        <v>2769</v>
      </c>
    </row>
    <row r="40" spans="1:5" ht="12.75">
      <c r="A40" s="35" t="s">
        <v>57</v>
      </c>
      <c r="E40" s="40" t="s">
        <v>5</v>
      </c>
    </row>
    <row r="41" spans="1:5" ht="12.75">
      <c r="A41" t="s">
        <v>58</v>
      </c>
      <c r="E41" s="39" t="s">
        <v>5</v>
      </c>
    </row>
    <row r="42" spans="1:16" ht="12.75">
      <c r="A42" t="s">
        <v>50</v>
      </c>
      <c s="34" t="s">
        <v>228</v>
      </c>
      <c s="34" t="s">
        <v>2770</v>
      </c>
      <c s="35" t="s">
        <v>5</v>
      </c>
      <c s="6" t="s">
        <v>2771</v>
      </c>
      <c s="36" t="s">
        <v>203</v>
      </c>
      <c s="37">
        <v>5</v>
      </c>
      <c s="36">
        <v>0</v>
      </c>
      <c s="36">
        <f>ROUND(G42*H42,6)</f>
      </c>
      <c r="L42" s="38">
        <v>0</v>
      </c>
      <c s="32">
        <f>ROUND(ROUND(L42,2)*ROUND(G42,3),2)</f>
      </c>
      <c s="36" t="s">
        <v>204</v>
      </c>
      <c>
        <f>(M42*21)/100</f>
      </c>
      <c t="s">
        <v>28</v>
      </c>
    </row>
    <row r="43" spans="1:5" ht="12.75">
      <c r="A43" s="35" t="s">
        <v>56</v>
      </c>
      <c r="E43" s="39" t="s">
        <v>2771</v>
      </c>
    </row>
    <row r="44" spans="1:5" ht="12.75">
      <c r="A44" s="35" t="s">
        <v>57</v>
      </c>
      <c r="E44" s="40" t="s">
        <v>5</v>
      </c>
    </row>
    <row r="45" spans="1:5" ht="12.75">
      <c r="A45" t="s">
        <v>58</v>
      </c>
      <c r="E45" s="39" t="s">
        <v>5</v>
      </c>
    </row>
    <row r="46" spans="1:16" ht="12.75">
      <c r="A46" t="s">
        <v>50</v>
      </c>
      <c s="34" t="s">
        <v>231</v>
      </c>
      <c s="34" t="s">
        <v>2772</v>
      </c>
      <c s="35" t="s">
        <v>5</v>
      </c>
      <c s="6" t="s">
        <v>2773</v>
      </c>
      <c s="36" t="s">
        <v>203</v>
      </c>
      <c s="37">
        <v>3</v>
      </c>
      <c s="36">
        <v>0</v>
      </c>
      <c s="36">
        <f>ROUND(G46*H46,6)</f>
      </c>
      <c r="L46" s="38">
        <v>0</v>
      </c>
      <c s="32">
        <f>ROUND(ROUND(L46,2)*ROUND(G46,3),2)</f>
      </c>
      <c s="36" t="s">
        <v>204</v>
      </c>
      <c>
        <f>(M46*21)/100</f>
      </c>
      <c t="s">
        <v>28</v>
      </c>
    </row>
    <row r="47" spans="1:5" ht="12.75">
      <c r="A47" s="35" t="s">
        <v>56</v>
      </c>
      <c r="E47" s="39" t="s">
        <v>2773</v>
      </c>
    </row>
    <row r="48" spans="1:5" ht="12.75">
      <c r="A48" s="35" t="s">
        <v>57</v>
      </c>
      <c r="E48" s="40" t="s">
        <v>5</v>
      </c>
    </row>
    <row r="49" spans="1:5" ht="12.75">
      <c r="A49" t="s">
        <v>58</v>
      </c>
      <c r="E49" s="39" t="s">
        <v>5</v>
      </c>
    </row>
    <row r="50" spans="1:16" ht="12.75">
      <c r="A50" t="s">
        <v>50</v>
      </c>
      <c s="34" t="s">
        <v>234</v>
      </c>
      <c s="34" t="s">
        <v>2774</v>
      </c>
      <c s="35" t="s">
        <v>5</v>
      </c>
      <c s="6" t="s">
        <v>2775</v>
      </c>
      <c s="36" t="s">
        <v>203</v>
      </c>
      <c s="37">
        <v>2</v>
      </c>
      <c s="36">
        <v>0</v>
      </c>
      <c s="36">
        <f>ROUND(G50*H50,6)</f>
      </c>
      <c r="L50" s="38">
        <v>0</v>
      </c>
      <c s="32">
        <f>ROUND(ROUND(L50,2)*ROUND(G50,3),2)</f>
      </c>
      <c s="36" t="s">
        <v>204</v>
      </c>
      <c>
        <f>(M50*21)/100</f>
      </c>
      <c t="s">
        <v>28</v>
      </c>
    </row>
    <row r="51" spans="1:5" ht="12.75">
      <c r="A51" s="35" t="s">
        <v>56</v>
      </c>
      <c r="E51" s="39" t="s">
        <v>2775</v>
      </c>
    </row>
    <row r="52" spans="1:5" ht="12.75">
      <c r="A52" s="35" t="s">
        <v>57</v>
      </c>
      <c r="E52" s="40" t="s">
        <v>5</v>
      </c>
    </row>
    <row r="53" spans="1:5" ht="12.75">
      <c r="A53" t="s">
        <v>58</v>
      </c>
      <c r="E53" s="39" t="s">
        <v>5</v>
      </c>
    </row>
    <row r="54" spans="1:16" ht="12.75">
      <c r="A54" t="s">
        <v>50</v>
      </c>
      <c s="34" t="s">
        <v>237</v>
      </c>
      <c s="34" t="s">
        <v>2776</v>
      </c>
      <c s="35" t="s">
        <v>5</v>
      </c>
      <c s="6" t="s">
        <v>2777</v>
      </c>
      <c s="36" t="s">
        <v>203</v>
      </c>
      <c s="37">
        <v>2</v>
      </c>
      <c s="36">
        <v>0</v>
      </c>
      <c s="36">
        <f>ROUND(G54*H54,6)</f>
      </c>
      <c r="L54" s="38">
        <v>0</v>
      </c>
      <c s="32">
        <f>ROUND(ROUND(L54,2)*ROUND(G54,3),2)</f>
      </c>
      <c s="36" t="s">
        <v>204</v>
      </c>
      <c>
        <f>(M54*21)/100</f>
      </c>
      <c t="s">
        <v>28</v>
      </c>
    </row>
    <row r="55" spans="1:5" ht="12.75">
      <c r="A55" s="35" t="s">
        <v>56</v>
      </c>
      <c r="E55" s="39" t="s">
        <v>2777</v>
      </c>
    </row>
    <row r="56" spans="1:5" ht="12.75">
      <c r="A56" s="35" t="s">
        <v>57</v>
      </c>
      <c r="E56" s="40" t="s">
        <v>5</v>
      </c>
    </row>
    <row r="57" spans="1:5" ht="12.75">
      <c r="A57" t="s">
        <v>58</v>
      </c>
      <c r="E57" s="39" t="s">
        <v>5</v>
      </c>
    </row>
    <row r="58" spans="1:16" ht="12.75">
      <c r="A58" t="s">
        <v>50</v>
      </c>
      <c s="34" t="s">
        <v>240</v>
      </c>
      <c s="34" t="s">
        <v>2778</v>
      </c>
      <c s="35" t="s">
        <v>5</v>
      </c>
      <c s="6" t="s">
        <v>2779</v>
      </c>
      <c s="36" t="s">
        <v>203</v>
      </c>
      <c s="37">
        <v>2</v>
      </c>
      <c s="36">
        <v>0</v>
      </c>
      <c s="36">
        <f>ROUND(G58*H58,6)</f>
      </c>
      <c r="L58" s="38">
        <v>0</v>
      </c>
      <c s="32">
        <f>ROUND(ROUND(L58,2)*ROUND(G58,3),2)</f>
      </c>
      <c s="36" t="s">
        <v>204</v>
      </c>
      <c>
        <f>(M58*21)/100</f>
      </c>
      <c t="s">
        <v>28</v>
      </c>
    </row>
    <row r="59" spans="1:5" ht="12.75">
      <c r="A59" s="35" t="s">
        <v>56</v>
      </c>
      <c r="E59" s="39" t="s">
        <v>2779</v>
      </c>
    </row>
    <row r="60" spans="1:5" ht="12.75">
      <c r="A60" s="35" t="s">
        <v>57</v>
      </c>
      <c r="E60" s="40" t="s">
        <v>5</v>
      </c>
    </row>
    <row r="61" spans="1:5" ht="12.75">
      <c r="A61" t="s">
        <v>58</v>
      </c>
      <c r="E61" s="39" t="s">
        <v>5</v>
      </c>
    </row>
    <row r="62" spans="1:16" ht="12.75">
      <c r="A62" t="s">
        <v>50</v>
      </c>
      <c s="34" t="s">
        <v>243</v>
      </c>
      <c s="34" t="s">
        <v>2780</v>
      </c>
      <c s="35" t="s">
        <v>5</v>
      </c>
      <c s="6" t="s">
        <v>2781</v>
      </c>
      <c s="36" t="s">
        <v>203</v>
      </c>
      <c s="37">
        <v>2</v>
      </c>
      <c s="36">
        <v>0</v>
      </c>
      <c s="36">
        <f>ROUND(G62*H62,6)</f>
      </c>
      <c r="L62" s="38">
        <v>0</v>
      </c>
      <c s="32">
        <f>ROUND(ROUND(L62,2)*ROUND(G62,3),2)</f>
      </c>
      <c s="36" t="s">
        <v>204</v>
      </c>
      <c>
        <f>(M62*21)/100</f>
      </c>
      <c t="s">
        <v>28</v>
      </c>
    </row>
    <row r="63" spans="1:5" ht="12.75">
      <c r="A63" s="35" t="s">
        <v>56</v>
      </c>
      <c r="E63" s="39" t="s">
        <v>2781</v>
      </c>
    </row>
    <row r="64" spans="1:5" ht="12.75">
      <c r="A64" s="35" t="s">
        <v>57</v>
      </c>
      <c r="E64" s="40" t="s">
        <v>5</v>
      </c>
    </row>
    <row r="65" spans="1:5" ht="12.75">
      <c r="A65" t="s">
        <v>58</v>
      </c>
      <c r="E65" s="39" t="s">
        <v>5</v>
      </c>
    </row>
    <row r="66" spans="1:16" ht="12.75">
      <c r="A66" t="s">
        <v>50</v>
      </c>
      <c s="34" t="s">
        <v>246</v>
      </c>
      <c s="34" t="s">
        <v>2782</v>
      </c>
      <c s="35" t="s">
        <v>5</v>
      </c>
      <c s="6" t="s">
        <v>2783</v>
      </c>
      <c s="36" t="s">
        <v>203</v>
      </c>
      <c s="37">
        <v>2</v>
      </c>
      <c s="36">
        <v>0</v>
      </c>
      <c s="36">
        <f>ROUND(G66*H66,6)</f>
      </c>
      <c r="L66" s="38">
        <v>0</v>
      </c>
      <c s="32">
        <f>ROUND(ROUND(L66,2)*ROUND(G66,3),2)</f>
      </c>
      <c s="36" t="s">
        <v>204</v>
      </c>
      <c>
        <f>(M66*21)/100</f>
      </c>
      <c t="s">
        <v>28</v>
      </c>
    </row>
    <row r="67" spans="1:5" ht="12.75">
      <c r="A67" s="35" t="s">
        <v>56</v>
      </c>
      <c r="E67" s="39" t="s">
        <v>2783</v>
      </c>
    </row>
    <row r="68" spans="1:5" ht="12.75">
      <c r="A68" s="35" t="s">
        <v>57</v>
      </c>
      <c r="E68" s="40" t="s">
        <v>5</v>
      </c>
    </row>
    <row r="69" spans="1:5" ht="12.75">
      <c r="A69" t="s">
        <v>58</v>
      </c>
      <c r="E69" s="39" t="s">
        <v>5</v>
      </c>
    </row>
    <row r="70" spans="1:16" ht="12.75">
      <c r="A70" t="s">
        <v>50</v>
      </c>
      <c s="34" t="s">
        <v>247</v>
      </c>
      <c s="34" t="s">
        <v>2784</v>
      </c>
      <c s="35" t="s">
        <v>5</v>
      </c>
      <c s="6" t="s">
        <v>2785</v>
      </c>
      <c s="36" t="s">
        <v>203</v>
      </c>
      <c s="37">
        <v>2</v>
      </c>
      <c s="36">
        <v>0</v>
      </c>
      <c s="36">
        <f>ROUND(G70*H70,6)</f>
      </c>
      <c r="L70" s="38">
        <v>0</v>
      </c>
      <c s="32">
        <f>ROUND(ROUND(L70,2)*ROUND(G70,3),2)</f>
      </c>
      <c s="36" t="s">
        <v>204</v>
      </c>
      <c>
        <f>(M70*21)/100</f>
      </c>
      <c t="s">
        <v>28</v>
      </c>
    </row>
    <row r="71" spans="1:5" ht="12.75">
      <c r="A71" s="35" t="s">
        <v>56</v>
      </c>
      <c r="E71" s="39" t="s">
        <v>2785</v>
      </c>
    </row>
    <row r="72" spans="1:5" ht="12.75">
      <c r="A72" s="35" t="s">
        <v>57</v>
      </c>
      <c r="E72" s="40" t="s">
        <v>5</v>
      </c>
    </row>
    <row r="73" spans="1:5" ht="12.75">
      <c r="A73" t="s">
        <v>58</v>
      </c>
      <c r="E73" s="39" t="s">
        <v>5</v>
      </c>
    </row>
    <row r="74" spans="1:16" ht="12.75">
      <c r="A74" t="s">
        <v>50</v>
      </c>
      <c s="34" t="s">
        <v>250</v>
      </c>
      <c s="34" t="s">
        <v>2786</v>
      </c>
      <c s="35" t="s">
        <v>5</v>
      </c>
      <c s="6" t="s">
        <v>2787</v>
      </c>
      <c s="36" t="s">
        <v>203</v>
      </c>
      <c s="37">
        <v>2</v>
      </c>
      <c s="36">
        <v>0</v>
      </c>
      <c s="36">
        <f>ROUND(G74*H74,6)</f>
      </c>
      <c r="L74" s="38">
        <v>0</v>
      </c>
      <c s="32">
        <f>ROUND(ROUND(L74,2)*ROUND(G74,3),2)</f>
      </c>
      <c s="36" t="s">
        <v>204</v>
      </c>
      <c>
        <f>(M74*21)/100</f>
      </c>
      <c t="s">
        <v>28</v>
      </c>
    </row>
    <row r="75" spans="1:5" ht="12.75">
      <c r="A75" s="35" t="s">
        <v>56</v>
      </c>
      <c r="E75" s="39" t="s">
        <v>2787</v>
      </c>
    </row>
    <row r="76" spans="1:5" ht="12.75">
      <c r="A76" s="35" t="s">
        <v>57</v>
      </c>
      <c r="E76" s="40" t="s">
        <v>5</v>
      </c>
    </row>
    <row r="77" spans="1:5" ht="12.75">
      <c r="A77" t="s">
        <v>58</v>
      </c>
      <c r="E77" s="39" t="s">
        <v>5</v>
      </c>
    </row>
    <row r="78" spans="1:16" ht="12.75">
      <c r="A78" t="s">
        <v>50</v>
      </c>
      <c s="34" t="s">
        <v>253</v>
      </c>
      <c s="34" t="s">
        <v>2788</v>
      </c>
      <c s="35" t="s">
        <v>5</v>
      </c>
      <c s="6" t="s">
        <v>2789</v>
      </c>
      <c s="36" t="s">
        <v>203</v>
      </c>
      <c s="37">
        <v>2</v>
      </c>
      <c s="36">
        <v>0</v>
      </c>
      <c s="36">
        <f>ROUND(G78*H78,6)</f>
      </c>
      <c r="L78" s="38">
        <v>0</v>
      </c>
      <c s="32">
        <f>ROUND(ROUND(L78,2)*ROUND(G78,3),2)</f>
      </c>
      <c s="36" t="s">
        <v>204</v>
      </c>
      <c>
        <f>(M78*21)/100</f>
      </c>
      <c t="s">
        <v>28</v>
      </c>
    </row>
    <row r="79" spans="1:5" ht="12.75">
      <c r="A79" s="35" t="s">
        <v>56</v>
      </c>
      <c r="E79" s="39" t="s">
        <v>2789</v>
      </c>
    </row>
    <row r="80" spans="1:5" ht="12.75">
      <c r="A80" s="35" t="s">
        <v>57</v>
      </c>
      <c r="E80" s="40" t="s">
        <v>5</v>
      </c>
    </row>
    <row r="81" spans="1:5" ht="12.75">
      <c r="A81" t="s">
        <v>58</v>
      </c>
      <c r="E81" s="39" t="s">
        <v>5</v>
      </c>
    </row>
    <row r="82" spans="1:16" ht="12.75">
      <c r="A82" t="s">
        <v>50</v>
      </c>
      <c s="34" t="s">
        <v>256</v>
      </c>
      <c s="34" t="s">
        <v>2790</v>
      </c>
      <c s="35" t="s">
        <v>5</v>
      </c>
      <c s="6" t="s">
        <v>2791</v>
      </c>
      <c s="36" t="s">
        <v>203</v>
      </c>
      <c s="37">
        <v>2</v>
      </c>
      <c s="36">
        <v>0</v>
      </c>
      <c s="36">
        <f>ROUND(G82*H82,6)</f>
      </c>
      <c r="L82" s="38">
        <v>0</v>
      </c>
      <c s="32">
        <f>ROUND(ROUND(L82,2)*ROUND(G82,3),2)</f>
      </c>
      <c s="36" t="s">
        <v>204</v>
      </c>
      <c>
        <f>(M82*21)/100</f>
      </c>
      <c t="s">
        <v>28</v>
      </c>
    </row>
    <row r="83" spans="1:5" ht="12.75">
      <c r="A83" s="35" t="s">
        <v>56</v>
      </c>
      <c r="E83" s="39" t="s">
        <v>2791</v>
      </c>
    </row>
    <row r="84" spans="1:5" ht="12.75">
      <c r="A84" s="35" t="s">
        <v>57</v>
      </c>
      <c r="E84" s="40" t="s">
        <v>5</v>
      </c>
    </row>
    <row r="85" spans="1:5" ht="12.75">
      <c r="A85" t="s">
        <v>58</v>
      </c>
      <c r="E85" s="39" t="s">
        <v>5</v>
      </c>
    </row>
    <row r="86" spans="1:16" ht="12.75">
      <c r="A86" t="s">
        <v>50</v>
      </c>
      <c s="34" t="s">
        <v>259</v>
      </c>
      <c s="34" t="s">
        <v>2792</v>
      </c>
      <c s="35" t="s">
        <v>5</v>
      </c>
      <c s="6" t="s">
        <v>2793</v>
      </c>
      <c s="36" t="s">
        <v>203</v>
      </c>
      <c s="37">
        <v>1</v>
      </c>
      <c s="36">
        <v>0</v>
      </c>
      <c s="36">
        <f>ROUND(G86*H86,6)</f>
      </c>
      <c r="L86" s="38">
        <v>0</v>
      </c>
      <c s="32">
        <f>ROUND(ROUND(L86,2)*ROUND(G86,3),2)</f>
      </c>
      <c s="36" t="s">
        <v>204</v>
      </c>
      <c>
        <f>(M86*21)/100</f>
      </c>
      <c t="s">
        <v>28</v>
      </c>
    </row>
    <row r="87" spans="1:5" ht="12.75">
      <c r="A87" s="35" t="s">
        <v>56</v>
      </c>
      <c r="E87" s="39" t="s">
        <v>2793</v>
      </c>
    </row>
    <row r="88" spans="1:5" ht="12.75">
      <c r="A88" s="35" t="s">
        <v>57</v>
      </c>
      <c r="E88" s="40" t="s">
        <v>1380</v>
      </c>
    </row>
    <row r="89" spans="1:5" ht="12.75">
      <c r="A89" t="s">
        <v>58</v>
      </c>
      <c r="E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507</v>
      </c>
      <c s="41">
        <f>Rekapitulace!C17</f>
      </c>
      <c s="20" t="s">
        <v>0</v>
      </c>
      <c t="s">
        <v>23</v>
      </c>
      <c t="s">
        <v>28</v>
      </c>
    </row>
    <row r="4" spans="1:16" ht="32" customHeight="1">
      <c r="A4" s="24" t="s">
        <v>20</v>
      </c>
      <c s="25" t="s">
        <v>29</v>
      </c>
      <c s="27" t="s">
        <v>507</v>
      </c>
      <c r="E4" s="26" t="s">
        <v>508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COUNTIFS(L8:L27,"=0",A8:A27,"P")+COUNTIFS(L8:L27,"",A8:A27,"P")+SUM(Q8:Q27)</f>
      </c>
    </row>
    <row r="8" spans="1:13" ht="12.75">
      <c r="A8" t="s">
        <v>45</v>
      </c>
      <c r="C8" s="28" t="s">
        <v>2796</v>
      </c>
      <c r="E8" s="30" t="s">
        <v>2795</v>
      </c>
      <c r="J8" s="29">
        <f>0+J9+J26</f>
      </c>
      <c s="29">
        <f>0+K9+K26</f>
      </c>
      <c s="29">
        <f>0+L9+L26</f>
      </c>
      <c s="29">
        <f>0+M9+M26</f>
      </c>
    </row>
    <row r="9" spans="1:13" ht="12.75">
      <c r="A9" t="s">
        <v>47</v>
      </c>
      <c r="C9" s="31" t="s">
        <v>2797</v>
      </c>
      <c r="E9" s="33" t="s">
        <v>2798</v>
      </c>
      <c r="J9" s="32">
        <f>0</f>
      </c>
      <c s="32">
        <f>0</f>
      </c>
      <c s="32">
        <f>0+L10+L14+L18+L22</f>
      </c>
      <c s="32">
        <f>0+M10+M14+M18+M22</f>
      </c>
    </row>
    <row r="10" spans="1:16" ht="25.5">
      <c r="A10" t="s">
        <v>50</v>
      </c>
      <c s="34" t="s">
        <v>225</v>
      </c>
      <c s="34" t="s">
        <v>2799</v>
      </c>
      <c s="35" t="s">
        <v>5</v>
      </c>
      <c s="6" t="s">
        <v>2800</v>
      </c>
      <c s="36" t="s">
        <v>203</v>
      </c>
      <c s="37">
        <v>1</v>
      </c>
      <c s="36">
        <v>0</v>
      </c>
      <c s="36">
        <f>ROUND(G10*H10,6)</f>
      </c>
      <c r="L10" s="38">
        <v>0</v>
      </c>
      <c s="32">
        <f>ROUND(ROUND(L10,2)*ROUND(G10,3),2)</f>
      </c>
      <c s="36" t="s">
        <v>204</v>
      </c>
      <c>
        <f>(M10*21)/100</f>
      </c>
      <c t="s">
        <v>28</v>
      </c>
    </row>
    <row r="11" spans="1:5" ht="25.5">
      <c r="A11" s="35" t="s">
        <v>56</v>
      </c>
      <c r="E11" s="39" t="s">
        <v>2800</v>
      </c>
    </row>
    <row r="12" spans="1:5" ht="25.5">
      <c r="A12" s="35" t="s">
        <v>57</v>
      </c>
      <c r="E12" s="40" t="s">
        <v>205</v>
      </c>
    </row>
    <row r="13" spans="1:5" ht="12.75">
      <c r="A13" t="s">
        <v>58</v>
      </c>
      <c r="E13" s="39" t="s">
        <v>5</v>
      </c>
    </row>
    <row r="14" spans="1:16" ht="25.5">
      <c r="A14" t="s">
        <v>50</v>
      </c>
      <c s="34" t="s">
        <v>228</v>
      </c>
      <c s="34" t="s">
        <v>2801</v>
      </c>
      <c s="35" t="s">
        <v>5</v>
      </c>
      <c s="6" t="s">
        <v>2802</v>
      </c>
      <c s="36" t="s">
        <v>203</v>
      </c>
      <c s="37">
        <v>1</v>
      </c>
      <c s="36">
        <v>0</v>
      </c>
      <c s="36">
        <f>ROUND(G14*H14,6)</f>
      </c>
      <c r="L14" s="38">
        <v>0</v>
      </c>
      <c s="32">
        <f>ROUND(ROUND(L14,2)*ROUND(G14,3),2)</f>
      </c>
      <c s="36" t="s">
        <v>204</v>
      </c>
      <c>
        <f>(M14*21)/100</f>
      </c>
      <c t="s">
        <v>28</v>
      </c>
    </row>
    <row r="15" spans="1:5" ht="25.5">
      <c r="A15" s="35" t="s">
        <v>56</v>
      </c>
      <c r="E15" s="39" t="s">
        <v>2802</v>
      </c>
    </row>
    <row r="16" spans="1:5" ht="25.5">
      <c r="A16" s="35" t="s">
        <v>57</v>
      </c>
      <c r="E16" s="40" t="s">
        <v>205</v>
      </c>
    </row>
    <row r="17" spans="1:5" ht="12.75">
      <c r="A17" t="s">
        <v>58</v>
      </c>
      <c r="E17" s="39" t="s">
        <v>5</v>
      </c>
    </row>
    <row r="18" spans="1:16" ht="38.25">
      <c r="A18" t="s">
        <v>50</v>
      </c>
      <c s="34" t="s">
        <v>231</v>
      </c>
      <c s="34" t="s">
        <v>2803</v>
      </c>
      <c s="35" t="s">
        <v>5</v>
      </c>
      <c s="6" t="s">
        <v>2804</v>
      </c>
      <c s="36" t="s">
        <v>203</v>
      </c>
      <c s="37">
        <v>3</v>
      </c>
      <c s="36">
        <v>0</v>
      </c>
      <c s="36">
        <f>ROUND(G18*H18,6)</f>
      </c>
      <c r="L18" s="38">
        <v>0</v>
      </c>
      <c s="32">
        <f>ROUND(ROUND(L18,2)*ROUND(G18,3),2)</f>
      </c>
      <c s="36" t="s">
        <v>204</v>
      </c>
      <c>
        <f>(M18*21)/100</f>
      </c>
      <c t="s">
        <v>28</v>
      </c>
    </row>
    <row r="19" spans="1:5" ht="38.25">
      <c r="A19" s="35" t="s">
        <v>56</v>
      </c>
      <c r="E19" s="39" t="s">
        <v>2805</v>
      </c>
    </row>
    <row r="20" spans="1:5" ht="12.75">
      <c r="A20" s="35" t="s">
        <v>57</v>
      </c>
      <c r="E20" s="40" t="s">
        <v>607</v>
      </c>
    </row>
    <row r="21" spans="1:5" ht="12.75">
      <c r="A21" t="s">
        <v>58</v>
      </c>
      <c r="E21" s="39" t="s">
        <v>5</v>
      </c>
    </row>
    <row r="22" spans="1:16" ht="12.75">
      <c r="A22" t="s">
        <v>50</v>
      </c>
      <c s="34" t="s">
        <v>234</v>
      </c>
      <c s="34" t="s">
        <v>2806</v>
      </c>
      <c s="35" t="s">
        <v>5</v>
      </c>
      <c s="6" t="s">
        <v>2807</v>
      </c>
      <c s="36" t="s">
        <v>72</v>
      </c>
      <c s="37">
        <v>8</v>
      </c>
      <c s="36">
        <v>0</v>
      </c>
      <c s="36">
        <f>ROUND(G22*H22,6)</f>
      </c>
      <c r="L22" s="38">
        <v>0</v>
      </c>
      <c s="32">
        <f>ROUND(ROUND(L22,2)*ROUND(G22,3),2)</f>
      </c>
      <c s="36" t="s">
        <v>204</v>
      </c>
      <c>
        <f>(M22*21)/100</f>
      </c>
      <c t="s">
        <v>28</v>
      </c>
    </row>
    <row r="23" spans="1:5" ht="12.75">
      <c r="A23" s="35" t="s">
        <v>56</v>
      </c>
      <c r="E23" s="39" t="s">
        <v>2807</v>
      </c>
    </row>
    <row r="24" spans="1:5" ht="63.75">
      <c r="A24" s="35" t="s">
        <v>57</v>
      </c>
      <c r="E24" s="40" t="s">
        <v>2808</v>
      </c>
    </row>
    <row r="25" spans="1:5" ht="12.75">
      <c r="A25" t="s">
        <v>58</v>
      </c>
      <c r="E25" s="39" t="s">
        <v>5</v>
      </c>
    </row>
    <row r="26" spans="1:13" ht="12.75">
      <c r="A26" t="s">
        <v>47</v>
      </c>
      <c r="C26" s="31" t="s">
        <v>198</v>
      </c>
      <c r="E26" s="33" t="s">
        <v>199</v>
      </c>
      <c r="J26" s="32">
        <f>0</f>
      </c>
      <c s="32">
        <f>0</f>
      </c>
      <c s="32">
        <f>0+L27</f>
      </c>
      <c s="32">
        <f>0+M27</f>
      </c>
    </row>
    <row r="27" spans="1:16" ht="12.75">
      <c r="A27" t="s">
        <v>50</v>
      </c>
      <c s="34" t="s">
        <v>262</v>
      </c>
      <c s="34" t="s">
        <v>2809</v>
      </c>
      <c s="35" t="s">
        <v>5</v>
      </c>
      <c s="6" t="s">
        <v>2810</v>
      </c>
      <c s="36" t="s">
        <v>203</v>
      </c>
      <c s="37">
        <v>1</v>
      </c>
      <c s="36">
        <v>0</v>
      </c>
      <c s="36">
        <f>ROUND(G27*H27,6)</f>
      </c>
      <c r="L27" s="38">
        <v>0</v>
      </c>
      <c s="32">
        <f>ROUND(ROUND(L27,2)*ROUND(G27,3),2)</f>
      </c>
      <c s="36" t="s">
        <v>204</v>
      </c>
      <c>
        <f>(M27*21)/100</f>
      </c>
      <c t="s">
        <v>28</v>
      </c>
    </row>
    <row r="28" spans="1:5" ht="12.75">
      <c r="A28" s="35" t="s">
        <v>56</v>
      </c>
      <c r="E28" s="39" t="s">
        <v>2810</v>
      </c>
    </row>
    <row r="29" spans="1:5" ht="12.75">
      <c r="A29" s="35" t="s">
        <v>57</v>
      </c>
      <c r="E29" s="40" t="s">
        <v>1380</v>
      </c>
    </row>
    <row r="30" spans="1:5" ht="12.75">
      <c r="A30" t="s">
        <v>58</v>
      </c>
      <c r="E3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507</v>
      </c>
      <c s="41">
        <f>Rekapitulace!C17</f>
      </c>
      <c s="20" t="s">
        <v>0</v>
      </c>
      <c t="s">
        <v>23</v>
      </c>
      <c t="s">
        <v>28</v>
      </c>
    </row>
    <row r="4" spans="1:16" ht="32" customHeight="1">
      <c r="A4" s="24" t="s">
        <v>20</v>
      </c>
      <c s="25" t="s">
        <v>29</v>
      </c>
      <c s="27" t="s">
        <v>507</v>
      </c>
      <c r="E4" s="26" t="s">
        <v>508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COUNTIFS(L8:L42,"=0",A8:A42,"P")+COUNTIFS(L8:L42,"",A8:A42,"P")+SUM(Q8:Q42)</f>
      </c>
    </row>
    <row r="8" spans="1:13" ht="12.75">
      <c r="A8" t="s">
        <v>45</v>
      </c>
      <c r="C8" s="28" t="s">
        <v>2813</v>
      </c>
      <c r="E8" s="30" t="s">
        <v>2812</v>
      </c>
      <c r="J8" s="29">
        <f>0+J9+J18+J27+J36+J41</f>
      </c>
      <c s="29">
        <f>0+K9+K18+K27+K36+K41</f>
      </c>
      <c s="29">
        <f>0+L9+L18+L27+L36+L41</f>
      </c>
      <c s="29">
        <f>0+M9+M18+M27+M36+M41</f>
      </c>
    </row>
    <row r="9" spans="1:13" ht="12.75">
      <c r="A9" t="s">
        <v>47</v>
      </c>
      <c r="C9" s="31" t="s">
        <v>237</v>
      </c>
      <c r="E9" s="33" t="s">
        <v>538</v>
      </c>
      <c r="J9" s="32">
        <f>0</f>
      </c>
      <c s="32">
        <f>0</f>
      </c>
      <c s="32">
        <f>0+L10+L14</f>
      </c>
      <c s="32">
        <f>0+M10+M14</f>
      </c>
    </row>
    <row r="10" spans="1:16" ht="12.75">
      <c r="A10" t="s">
        <v>50</v>
      </c>
      <c s="34" t="s">
        <v>209</v>
      </c>
      <c s="34" t="s">
        <v>544</v>
      </c>
      <c s="35" t="s">
        <v>5</v>
      </c>
      <c s="6" t="s">
        <v>545</v>
      </c>
      <c s="36" t="s">
        <v>414</v>
      </c>
      <c s="37">
        <v>1.216</v>
      </c>
      <c s="36">
        <v>0</v>
      </c>
      <c s="36">
        <f>ROUND(G10*H10,6)</f>
      </c>
      <c r="L10" s="38">
        <v>0</v>
      </c>
      <c s="32">
        <f>ROUND(ROUND(L10,2)*ROUND(G10,3),2)</f>
      </c>
      <c s="36" t="s">
        <v>327</v>
      </c>
      <c>
        <f>(M10*21)/100</f>
      </c>
      <c t="s">
        <v>28</v>
      </c>
    </row>
    <row r="11" spans="1:5" ht="12.75">
      <c r="A11" s="35" t="s">
        <v>56</v>
      </c>
      <c r="E11" s="39" t="s">
        <v>545</v>
      </c>
    </row>
    <row r="12" spans="1:5" ht="178.5">
      <c r="A12" s="35" t="s">
        <v>57</v>
      </c>
      <c r="E12" s="42" t="s">
        <v>2814</v>
      </c>
    </row>
    <row r="13" spans="1:5" ht="12.75">
      <c r="A13" t="s">
        <v>58</v>
      </c>
      <c r="E13" s="39" t="s">
        <v>5</v>
      </c>
    </row>
    <row r="14" spans="1:16" ht="25.5">
      <c r="A14" t="s">
        <v>50</v>
      </c>
      <c s="34" t="s">
        <v>28</v>
      </c>
      <c s="34" t="s">
        <v>2815</v>
      </c>
      <c s="35" t="s">
        <v>5</v>
      </c>
      <c s="6" t="s">
        <v>2816</v>
      </c>
      <c s="36" t="s">
        <v>414</v>
      </c>
      <c s="37">
        <v>1.357</v>
      </c>
      <c s="36">
        <v>0</v>
      </c>
      <c s="36">
        <f>ROUND(G14*H14,6)</f>
      </c>
      <c r="L14" s="38">
        <v>0</v>
      </c>
      <c s="32">
        <f>ROUND(ROUND(L14,2)*ROUND(G14,3),2)</f>
      </c>
      <c s="36" t="s">
        <v>327</v>
      </c>
      <c>
        <f>(M14*21)/100</f>
      </c>
      <c t="s">
        <v>28</v>
      </c>
    </row>
    <row r="15" spans="1:5" ht="25.5">
      <c r="A15" s="35" t="s">
        <v>56</v>
      </c>
      <c r="E15" s="39" t="s">
        <v>2816</v>
      </c>
    </row>
    <row r="16" spans="1:5" ht="102">
      <c r="A16" s="35" t="s">
        <v>57</v>
      </c>
      <c r="E16" s="42" t="s">
        <v>2817</v>
      </c>
    </row>
    <row r="17" spans="1:5" ht="12.75">
      <c r="A17" t="s">
        <v>58</v>
      </c>
      <c r="E17" s="39" t="s">
        <v>5</v>
      </c>
    </row>
    <row r="18" spans="1:13" ht="12.75">
      <c r="A18" t="s">
        <v>47</v>
      </c>
      <c r="C18" s="31" t="s">
        <v>246</v>
      </c>
      <c r="E18" s="33" t="s">
        <v>487</v>
      </c>
      <c r="J18" s="32">
        <f>0</f>
      </c>
      <c s="32">
        <f>0</f>
      </c>
      <c s="32">
        <f>0+L19+L23</f>
      </c>
      <c s="32">
        <f>0+M19+M23</f>
      </c>
    </row>
    <row r="19" spans="1:16" ht="38.25">
      <c r="A19" t="s">
        <v>50</v>
      </c>
      <c s="34" t="s">
        <v>26</v>
      </c>
      <c s="34" t="s">
        <v>488</v>
      </c>
      <c s="35" t="s">
        <v>5</v>
      </c>
      <c s="6" t="s">
        <v>489</v>
      </c>
      <c s="36" t="s">
        <v>414</v>
      </c>
      <c s="37">
        <v>2.573</v>
      </c>
      <c s="36">
        <v>0</v>
      </c>
      <c s="36">
        <f>ROUND(G19*H19,6)</f>
      </c>
      <c r="L19" s="38">
        <v>0</v>
      </c>
      <c s="32">
        <f>ROUND(ROUND(L19,2)*ROUND(G19,3),2)</f>
      </c>
      <c s="36" t="s">
        <v>327</v>
      </c>
      <c>
        <f>(M19*21)/100</f>
      </c>
      <c t="s">
        <v>28</v>
      </c>
    </row>
    <row r="20" spans="1:5" ht="38.25">
      <c r="A20" s="35" t="s">
        <v>56</v>
      </c>
      <c r="E20" s="39" t="s">
        <v>490</v>
      </c>
    </row>
    <row r="21" spans="1:5" ht="25.5">
      <c r="A21" s="35" t="s">
        <v>57</v>
      </c>
      <c r="E21" s="40" t="s">
        <v>2818</v>
      </c>
    </row>
    <row r="22" spans="1:5" ht="12.75">
      <c r="A22" t="s">
        <v>58</v>
      </c>
      <c r="E22" s="39" t="s">
        <v>5</v>
      </c>
    </row>
    <row r="23" spans="1:16" ht="38.25">
      <c r="A23" t="s">
        <v>50</v>
      </c>
      <c s="34" t="s">
        <v>212</v>
      </c>
      <c s="34" t="s">
        <v>492</v>
      </c>
      <c s="35" t="s">
        <v>5</v>
      </c>
      <c s="6" t="s">
        <v>489</v>
      </c>
      <c s="36" t="s">
        <v>414</v>
      </c>
      <c s="37">
        <v>25.73</v>
      </c>
      <c s="36">
        <v>0</v>
      </c>
      <c s="36">
        <f>ROUND(G23*H23,6)</f>
      </c>
      <c r="L23" s="38">
        <v>0</v>
      </c>
      <c s="32">
        <f>ROUND(ROUND(L23,2)*ROUND(G23,3),2)</f>
      </c>
      <c s="36" t="s">
        <v>327</v>
      </c>
      <c>
        <f>(M23*21)/100</f>
      </c>
      <c t="s">
        <v>28</v>
      </c>
    </row>
    <row r="24" spans="1:5" ht="51">
      <c r="A24" s="35" t="s">
        <v>56</v>
      </c>
      <c r="E24" s="39" t="s">
        <v>493</v>
      </c>
    </row>
    <row r="25" spans="1:5" ht="25.5">
      <c r="A25" s="35" t="s">
        <v>57</v>
      </c>
      <c r="E25" s="40" t="s">
        <v>2819</v>
      </c>
    </row>
    <row r="26" spans="1:5" ht="12.75">
      <c r="A26" t="s">
        <v>58</v>
      </c>
      <c r="E26" s="39" t="s">
        <v>5</v>
      </c>
    </row>
    <row r="27" spans="1:13" ht="12.75">
      <c r="A27" t="s">
        <v>47</v>
      </c>
      <c r="C27" s="31" t="s">
        <v>247</v>
      </c>
      <c r="E27" s="33" t="s">
        <v>495</v>
      </c>
      <c r="J27" s="32">
        <f>0</f>
      </c>
      <c s="32">
        <f>0</f>
      </c>
      <c s="32">
        <f>0+L28+L32</f>
      </c>
      <c s="32">
        <f>0+M28+M32</f>
      </c>
    </row>
    <row r="28" spans="1:16" ht="25.5">
      <c r="A28" t="s">
        <v>50</v>
      </c>
      <c s="34" t="s">
        <v>215</v>
      </c>
      <c s="34" t="s">
        <v>2820</v>
      </c>
      <c s="35" t="s">
        <v>5</v>
      </c>
      <c s="6" t="s">
        <v>500</v>
      </c>
      <c s="36" t="s">
        <v>414</v>
      </c>
      <c s="37">
        <v>2.573</v>
      </c>
      <c s="36">
        <v>0</v>
      </c>
      <c s="36">
        <f>ROUND(G28*H28,6)</f>
      </c>
      <c r="L28" s="38">
        <v>0</v>
      </c>
      <c s="32">
        <f>ROUND(ROUND(L28,2)*ROUND(G28,3),2)</f>
      </c>
      <c s="36" t="s">
        <v>327</v>
      </c>
      <c>
        <f>(M28*21)/100</f>
      </c>
      <c t="s">
        <v>28</v>
      </c>
    </row>
    <row r="29" spans="1:5" ht="25.5">
      <c r="A29" s="35" t="s">
        <v>56</v>
      </c>
      <c r="E29" s="39" t="s">
        <v>500</v>
      </c>
    </row>
    <row r="30" spans="1:5" ht="12.75">
      <c r="A30" s="35" t="s">
        <v>57</v>
      </c>
      <c r="E30" s="40" t="s">
        <v>2821</v>
      </c>
    </row>
    <row r="31" spans="1:5" ht="12.75">
      <c r="A31" t="s">
        <v>58</v>
      </c>
      <c r="E31" s="39" t="s">
        <v>5</v>
      </c>
    </row>
    <row r="32" spans="1:16" ht="25.5">
      <c r="A32" t="s">
        <v>50</v>
      </c>
      <c s="34" t="s">
        <v>27</v>
      </c>
      <c s="34" t="s">
        <v>496</v>
      </c>
      <c s="35" t="s">
        <v>5</v>
      </c>
      <c s="6" t="s">
        <v>497</v>
      </c>
      <c s="36" t="s">
        <v>396</v>
      </c>
      <c s="37">
        <v>4.374</v>
      </c>
      <c s="36">
        <v>0</v>
      </c>
      <c s="36">
        <f>ROUND(G32*H32,6)</f>
      </c>
      <c r="L32" s="38">
        <v>0</v>
      </c>
      <c s="32">
        <f>ROUND(ROUND(L32,2)*ROUND(G32,3),2)</f>
      </c>
      <c s="36" t="s">
        <v>327</v>
      </c>
      <c>
        <f>(M32*21)/100</f>
      </c>
      <c t="s">
        <v>28</v>
      </c>
    </row>
    <row r="33" spans="1:5" ht="25.5">
      <c r="A33" s="35" t="s">
        <v>56</v>
      </c>
      <c r="E33" s="39" t="s">
        <v>497</v>
      </c>
    </row>
    <row r="34" spans="1:5" ht="12.75">
      <c r="A34" s="35" t="s">
        <v>57</v>
      </c>
      <c r="E34" s="40" t="s">
        <v>2822</v>
      </c>
    </row>
    <row r="35" spans="1:5" ht="12.75">
      <c r="A35" t="s">
        <v>58</v>
      </c>
      <c r="E35" s="39" t="s">
        <v>5</v>
      </c>
    </row>
    <row r="36" spans="1:13" ht="12.75">
      <c r="A36" t="s">
        <v>47</v>
      </c>
      <c r="C36" s="31" t="s">
        <v>277</v>
      </c>
      <c r="E36" s="33" t="s">
        <v>2823</v>
      </c>
      <c r="J36" s="32">
        <f>0</f>
      </c>
      <c s="32">
        <f>0</f>
      </c>
      <c s="32">
        <f>0+L37</f>
      </c>
      <c s="32">
        <f>0+M37</f>
      </c>
    </row>
    <row r="37" spans="1:16" ht="25.5">
      <c r="A37" t="s">
        <v>50</v>
      </c>
      <c s="34" t="s">
        <v>48</v>
      </c>
      <c s="34" t="s">
        <v>2824</v>
      </c>
      <c s="35" t="s">
        <v>5</v>
      </c>
      <c s="6" t="s">
        <v>2825</v>
      </c>
      <c s="36" t="s">
        <v>414</v>
      </c>
      <c s="37">
        <v>2.573</v>
      </c>
      <c s="36">
        <v>2.50187</v>
      </c>
      <c s="36">
        <f>ROUND(G37*H37,6)</f>
      </c>
      <c r="L37" s="38">
        <v>0</v>
      </c>
      <c s="32">
        <f>ROUND(ROUND(L37,2)*ROUND(G37,3),2)</f>
      </c>
      <c s="36" t="s">
        <v>327</v>
      </c>
      <c>
        <f>(M37*21)/100</f>
      </c>
      <c t="s">
        <v>28</v>
      </c>
    </row>
    <row r="38" spans="1:5" ht="25.5">
      <c r="A38" s="35" t="s">
        <v>56</v>
      </c>
      <c r="E38" s="39" t="s">
        <v>2825</v>
      </c>
    </row>
    <row r="39" spans="1:5" ht="255">
      <c r="A39" s="35" t="s">
        <v>57</v>
      </c>
      <c r="E39" s="42" t="s">
        <v>2826</v>
      </c>
    </row>
    <row r="40" spans="1:5" ht="12.75">
      <c r="A40" t="s">
        <v>58</v>
      </c>
      <c r="E40" s="39" t="s">
        <v>5</v>
      </c>
    </row>
    <row r="41" spans="1:13" ht="12.75">
      <c r="A41" t="s">
        <v>47</v>
      </c>
      <c r="C41" s="31" t="s">
        <v>404</v>
      </c>
      <c r="E41" s="33" t="s">
        <v>405</v>
      </c>
      <c r="J41" s="32">
        <f>0</f>
      </c>
      <c s="32">
        <f>0</f>
      </c>
      <c s="32">
        <f>0+L42</f>
      </c>
      <c s="32">
        <f>0+M42</f>
      </c>
    </row>
    <row r="42" spans="1:16" ht="38.25">
      <c r="A42" t="s">
        <v>50</v>
      </c>
      <c s="34" t="s">
        <v>222</v>
      </c>
      <c s="34" t="s">
        <v>2827</v>
      </c>
      <c s="35" t="s">
        <v>5</v>
      </c>
      <c s="6" t="s">
        <v>2828</v>
      </c>
      <c s="36" t="s">
        <v>396</v>
      </c>
      <c s="37">
        <v>6.437</v>
      </c>
      <c s="36">
        <v>0</v>
      </c>
      <c s="36">
        <f>ROUND(G42*H42,6)</f>
      </c>
      <c r="L42" s="38">
        <v>0</v>
      </c>
      <c s="32">
        <f>ROUND(ROUND(L42,2)*ROUND(G42,3),2)</f>
      </c>
      <c s="36" t="s">
        <v>327</v>
      </c>
      <c>
        <f>(M42*21)/100</f>
      </c>
      <c t="s">
        <v>28</v>
      </c>
    </row>
    <row r="43" spans="1:5" ht="51">
      <c r="A43" s="35" t="s">
        <v>56</v>
      </c>
      <c r="E43" s="39" t="s">
        <v>2829</v>
      </c>
    </row>
    <row r="44" spans="1:5" ht="12.75">
      <c r="A44" s="35" t="s">
        <v>57</v>
      </c>
      <c r="E44" s="40" t="s">
        <v>5</v>
      </c>
    </row>
    <row r="45" spans="1:5" ht="12.75">
      <c r="A45" t="s">
        <v>58</v>
      </c>
      <c r="E4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2830</v>
      </c>
      <c s="41">
        <f>Rekapitulace!C29</f>
      </c>
      <c s="20" t="s">
        <v>0</v>
      </c>
      <c t="s">
        <v>23</v>
      </c>
      <c t="s">
        <v>28</v>
      </c>
    </row>
    <row r="4" spans="1:16" ht="32" customHeight="1">
      <c r="A4" s="24" t="s">
        <v>20</v>
      </c>
      <c s="25" t="s">
        <v>29</v>
      </c>
      <c s="27" t="s">
        <v>2830</v>
      </c>
      <c r="E4" s="26" t="s">
        <v>2831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2830</v>
      </c>
      <c r="E8" s="30" t="s">
        <v>2831</v>
      </c>
      <c r="J8" s="29">
        <f>0+J9</f>
      </c>
      <c s="29">
        <f>0+K9</f>
      </c>
      <c s="29">
        <f>0+L9</f>
      </c>
      <c s="29">
        <f>0+M9</f>
      </c>
    </row>
    <row r="9" spans="1:13" ht="12.75">
      <c r="A9" t="s">
        <v>47</v>
      </c>
      <c r="C9" s="31" t="s">
        <v>2833</v>
      </c>
      <c r="E9" s="33" t="s">
        <v>2834</v>
      </c>
      <c r="J9" s="32">
        <f>0</f>
      </c>
      <c s="32">
        <f>0</f>
      </c>
      <c s="32">
        <f>0+L10</f>
      </c>
      <c s="32">
        <f>0+M10</f>
      </c>
    </row>
    <row r="10" spans="1:16" ht="25.5">
      <c r="A10" t="s">
        <v>50</v>
      </c>
      <c s="34" t="s">
        <v>26</v>
      </c>
      <c s="34" t="s">
        <v>2835</v>
      </c>
      <c s="35" t="s">
        <v>5</v>
      </c>
      <c s="6" t="s">
        <v>2836</v>
      </c>
      <c s="36" t="s">
        <v>203</v>
      </c>
      <c s="37">
        <v>1</v>
      </c>
      <c s="36">
        <v>0</v>
      </c>
      <c s="36">
        <f>ROUND(G10*H10,6)</f>
      </c>
      <c r="L10" s="38">
        <v>0</v>
      </c>
      <c s="32">
        <f>ROUND(ROUND(L10,2)*ROUND(G10,3),2)</f>
      </c>
      <c s="36" t="s">
        <v>204</v>
      </c>
      <c>
        <f>(M10*21)/100</f>
      </c>
      <c t="s">
        <v>28</v>
      </c>
    </row>
    <row r="11" spans="1:5" ht="25.5">
      <c r="A11" s="35" t="s">
        <v>56</v>
      </c>
      <c r="E11" s="39" t="s">
        <v>2836</v>
      </c>
    </row>
    <row r="12" spans="1:5" ht="25.5">
      <c r="A12" s="35" t="s">
        <v>57</v>
      </c>
      <c r="E12" s="40" t="s">
        <v>205</v>
      </c>
    </row>
    <row r="13" spans="1:5" ht="12.75">
      <c r="A13" t="s">
        <v>58</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2837</v>
      </c>
      <c s="41">
        <f>Rekapitulace!C31</f>
      </c>
      <c s="20" t="s">
        <v>0</v>
      </c>
      <c t="s">
        <v>23</v>
      </c>
      <c t="s">
        <v>28</v>
      </c>
    </row>
    <row r="4" spans="1:16" ht="32" customHeight="1">
      <c r="A4" s="24" t="s">
        <v>20</v>
      </c>
      <c s="25" t="s">
        <v>29</v>
      </c>
      <c s="27" t="s">
        <v>2837</v>
      </c>
      <c r="E4" s="26" t="s">
        <v>2838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COUNTIFS(L8:L54,"=0",A8:A54,"P")+COUNTIFS(L8:L54,"",A8:A54,"P")+SUM(Q8:Q54)</f>
      </c>
    </row>
    <row r="8" spans="1:13" ht="12.75">
      <c r="A8" t="s">
        <v>45</v>
      </c>
      <c r="C8" s="28" t="s">
        <v>2837</v>
      </c>
      <c r="E8" s="30" t="s">
        <v>2838</v>
      </c>
      <c r="J8" s="29">
        <f>0+J9</f>
      </c>
      <c s="29">
        <f>0+K9</f>
      </c>
      <c s="29">
        <f>0+L9</f>
      </c>
      <c s="29">
        <f>0+M9</f>
      </c>
    </row>
    <row r="9" spans="1:13" ht="12.75">
      <c r="A9" t="s">
        <v>47</v>
      </c>
      <c r="C9" s="31" t="s">
        <v>392</v>
      </c>
      <c r="E9" s="33" t="s">
        <v>393</v>
      </c>
      <c r="J9" s="32">
        <f>0</f>
      </c>
      <c s="32">
        <f>0</f>
      </c>
      <c s="32">
        <f>0+L10+L14+L18+L22+L26+L30+L34+L38+L42+L46+L50+L54</f>
      </c>
      <c s="32">
        <f>0+M10+M14+M18+M22+M26+M30+M34+M38+M42+M46+M50+M54</f>
      </c>
    </row>
    <row r="10" spans="1:16" ht="25.5">
      <c r="A10" t="s">
        <v>50</v>
      </c>
      <c s="34" t="s">
        <v>209</v>
      </c>
      <c s="34" t="s">
        <v>394</v>
      </c>
      <c s="35" t="s">
        <v>5</v>
      </c>
      <c s="6" t="s">
        <v>395</v>
      </c>
      <c s="36" t="s">
        <v>396</v>
      </c>
      <c s="37">
        <v>1078.069</v>
      </c>
      <c s="36">
        <v>0</v>
      </c>
      <c s="36">
        <f>ROUND(G10*H10,6)</f>
      </c>
      <c r="L10" s="38">
        <v>0</v>
      </c>
      <c s="32">
        <f>ROUND(ROUND(L10,2)*ROUND(G10,3),2)</f>
      </c>
      <c s="36" t="s">
        <v>327</v>
      </c>
      <c>
        <f>(M10*21)/100</f>
      </c>
      <c t="s">
        <v>28</v>
      </c>
    </row>
    <row r="11" spans="1:5" ht="25.5">
      <c r="A11" s="35" t="s">
        <v>56</v>
      </c>
      <c r="E11" s="39" t="s">
        <v>395</v>
      </c>
    </row>
    <row r="12" spans="1:5" ht="63.75">
      <c r="A12" s="35" t="s">
        <v>57</v>
      </c>
      <c r="E12" s="40" t="s">
        <v>2840</v>
      </c>
    </row>
    <row r="13" spans="1:5" ht="25.5">
      <c r="A13" t="s">
        <v>58</v>
      </c>
      <c r="E13" s="39" t="s">
        <v>2841</v>
      </c>
    </row>
    <row r="14" spans="1:16" ht="25.5">
      <c r="A14" t="s">
        <v>50</v>
      </c>
      <c s="34" t="s">
        <v>28</v>
      </c>
      <c s="34" t="s">
        <v>398</v>
      </c>
      <c s="35" t="s">
        <v>5</v>
      </c>
      <c s="6" t="s">
        <v>399</v>
      </c>
      <c s="36" t="s">
        <v>396</v>
      </c>
      <c s="37">
        <v>16171.035</v>
      </c>
      <c s="36">
        <v>0</v>
      </c>
      <c s="36">
        <f>ROUND(G14*H14,6)</f>
      </c>
      <c r="L14" s="38">
        <v>0</v>
      </c>
      <c s="32">
        <f>ROUND(ROUND(L14,2)*ROUND(G14,3),2)</f>
      </c>
      <c s="36" t="s">
        <v>327</v>
      </c>
      <c>
        <f>(M14*21)/100</f>
      </c>
      <c t="s">
        <v>28</v>
      </c>
    </row>
    <row r="15" spans="1:5" ht="25.5">
      <c r="A15" s="35" t="s">
        <v>56</v>
      </c>
      <c r="E15" s="39" t="s">
        <v>399</v>
      </c>
    </row>
    <row r="16" spans="1:5" ht="63.75">
      <c r="A16" s="35" t="s">
        <v>57</v>
      </c>
      <c r="E16" s="40" t="s">
        <v>2842</v>
      </c>
    </row>
    <row r="17" spans="1:5" ht="25.5">
      <c r="A17" t="s">
        <v>58</v>
      </c>
      <c r="E17" s="39" t="s">
        <v>2841</v>
      </c>
    </row>
    <row r="18" spans="1:16" ht="25.5">
      <c r="A18" t="s">
        <v>50</v>
      </c>
      <c s="34" t="s">
        <v>26</v>
      </c>
      <c s="34" t="s">
        <v>2843</v>
      </c>
      <c s="35" t="s">
        <v>5</v>
      </c>
      <c s="6" t="s">
        <v>402</v>
      </c>
      <c s="36" t="s">
        <v>396</v>
      </c>
      <c s="37">
        <v>20</v>
      </c>
      <c s="36">
        <v>0</v>
      </c>
      <c s="36">
        <f>ROUND(G18*H18,6)</f>
      </c>
      <c r="L18" s="38">
        <v>0</v>
      </c>
      <c s="32">
        <f>ROUND(ROUND(L18,2)*ROUND(G18,3),2)</f>
      </c>
      <c s="36" t="s">
        <v>327</v>
      </c>
      <c>
        <f>(M18*21)/100</f>
      </c>
      <c t="s">
        <v>28</v>
      </c>
    </row>
    <row r="19" spans="1:5" ht="25.5">
      <c r="A19" s="35" t="s">
        <v>56</v>
      </c>
      <c r="E19" s="39" t="s">
        <v>402</v>
      </c>
    </row>
    <row r="20" spans="1:5" ht="12.75">
      <c r="A20" s="35" t="s">
        <v>57</v>
      </c>
      <c r="E20" s="40" t="s">
        <v>435</v>
      </c>
    </row>
    <row r="21" spans="1:5" ht="76.5">
      <c r="A21" t="s">
        <v>58</v>
      </c>
      <c r="E21" s="39" t="s">
        <v>2844</v>
      </c>
    </row>
    <row r="22" spans="1:16" ht="25.5">
      <c r="A22" t="s">
        <v>50</v>
      </c>
      <c s="34" t="s">
        <v>212</v>
      </c>
      <c s="34" t="s">
        <v>2845</v>
      </c>
      <c s="35" t="s">
        <v>5</v>
      </c>
      <c s="6" t="s">
        <v>2846</v>
      </c>
      <c s="36" t="s">
        <v>396</v>
      </c>
      <c s="37">
        <v>20</v>
      </c>
      <c s="36">
        <v>0</v>
      </c>
      <c s="36">
        <f>ROUND(G22*H22,6)</f>
      </c>
      <c r="L22" s="38">
        <v>0</v>
      </c>
      <c s="32">
        <f>ROUND(ROUND(L22,2)*ROUND(G22,3),2)</f>
      </c>
      <c s="36" t="s">
        <v>327</v>
      </c>
      <c>
        <f>(M22*21)/100</f>
      </c>
      <c t="s">
        <v>28</v>
      </c>
    </row>
    <row r="23" spans="1:5" ht="25.5">
      <c r="A23" s="35" t="s">
        <v>56</v>
      </c>
      <c r="E23" s="39" t="s">
        <v>2846</v>
      </c>
    </row>
    <row r="24" spans="1:5" ht="12.75">
      <c r="A24" s="35" t="s">
        <v>57</v>
      </c>
      <c r="E24" s="40" t="s">
        <v>435</v>
      </c>
    </row>
    <row r="25" spans="1:5" ht="76.5">
      <c r="A25" t="s">
        <v>58</v>
      </c>
      <c r="E25" s="39" t="s">
        <v>2844</v>
      </c>
    </row>
    <row r="26" spans="1:16" ht="25.5">
      <c r="A26" t="s">
        <v>50</v>
      </c>
      <c s="34" t="s">
        <v>215</v>
      </c>
      <c s="34" t="s">
        <v>2847</v>
      </c>
      <c s="35" t="s">
        <v>5</v>
      </c>
      <c s="6" t="s">
        <v>2848</v>
      </c>
      <c s="36" t="s">
        <v>396</v>
      </c>
      <c s="37">
        <v>100</v>
      </c>
      <c s="36">
        <v>0</v>
      </c>
      <c s="36">
        <f>ROUND(G26*H26,6)</f>
      </c>
      <c r="L26" s="38">
        <v>0</v>
      </c>
      <c s="32">
        <f>ROUND(ROUND(L26,2)*ROUND(G26,3),2)</f>
      </c>
      <c s="36" t="s">
        <v>327</v>
      </c>
      <c>
        <f>(M26*21)/100</f>
      </c>
      <c t="s">
        <v>28</v>
      </c>
    </row>
    <row r="27" spans="1:5" ht="25.5">
      <c r="A27" s="35" t="s">
        <v>56</v>
      </c>
      <c r="E27" s="39" t="s">
        <v>2848</v>
      </c>
    </row>
    <row r="28" spans="1:5" ht="12.75">
      <c r="A28" s="35" t="s">
        <v>57</v>
      </c>
      <c r="E28" s="40" t="s">
        <v>354</v>
      </c>
    </row>
    <row r="29" spans="1:5" ht="76.5">
      <c r="A29" t="s">
        <v>58</v>
      </c>
      <c r="E29" s="39" t="s">
        <v>2844</v>
      </c>
    </row>
    <row r="30" spans="1:16" ht="25.5">
      <c r="A30" t="s">
        <v>50</v>
      </c>
      <c s="34" t="s">
        <v>27</v>
      </c>
      <c s="34" t="s">
        <v>2849</v>
      </c>
      <c s="35" t="s">
        <v>5</v>
      </c>
      <c s="6" t="s">
        <v>2850</v>
      </c>
      <c s="36" t="s">
        <v>396</v>
      </c>
      <c s="37">
        <v>173.069</v>
      </c>
      <c s="36">
        <v>0</v>
      </c>
      <c s="36">
        <f>ROUND(G30*H30,6)</f>
      </c>
      <c r="L30" s="38">
        <v>0</v>
      </c>
      <c s="32">
        <f>ROUND(ROUND(L30,2)*ROUND(G30,3),2)</f>
      </c>
      <c s="36" t="s">
        <v>327</v>
      </c>
      <c>
        <f>(M30*21)/100</f>
      </c>
      <c t="s">
        <v>28</v>
      </c>
    </row>
    <row r="31" spans="1:5" ht="25.5">
      <c r="A31" s="35" t="s">
        <v>56</v>
      </c>
      <c r="E31" s="39" t="s">
        <v>2850</v>
      </c>
    </row>
    <row r="32" spans="1:5" ht="51">
      <c r="A32" s="35" t="s">
        <v>57</v>
      </c>
      <c r="E32" s="40" t="s">
        <v>2851</v>
      </c>
    </row>
    <row r="33" spans="1:5" ht="76.5">
      <c r="A33" t="s">
        <v>58</v>
      </c>
      <c r="E33" s="39" t="s">
        <v>2844</v>
      </c>
    </row>
    <row r="34" spans="1:16" ht="25.5">
      <c r="A34" t="s">
        <v>50</v>
      </c>
      <c s="34" t="s">
        <v>48</v>
      </c>
      <c s="34" t="s">
        <v>2852</v>
      </c>
      <c s="35" t="s">
        <v>5</v>
      </c>
      <c s="6" t="s">
        <v>2853</v>
      </c>
      <c s="36" t="s">
        <v>396</v>
      </c>
      <c s="37">
        <v>10</v>
      </c>
      <c s="36">
        <v>0</v>
      </c>
      <c s="36">
        <f>ROUND(G34*H34,6)</f>
      </c>
      <c r="L34" s="38">
        <v>0</v>
      </c>
      <c s="32">
        <f>ROUND(ROUND(L34,2)*ROUND(G34,3),2)</f>
      </c>
      <c s="36" t="s">
        <v>327</v>
      </c>
      <c>
        <f>(M34*21)/100</f>
      </c>
      <c t="s">
        <v>28</v>
      </c>
    </row>
    <row r="35" spans="1:5" ht="25.5">
      <c r="A35" s="35" t="s">
        <v>56</v>
      </c>
      <c r="E35" s="39" t="s">
        <v>2853</v>
      </c>
    </row>
    <row r="36" spans="1:5" ht="25.5">
      <c r="A36" s="35" t="s">
        <v>57</v>
      </c>
      <c r="E36" s="40" t="s">
        <v>2854</v>
      </c>
    </row>
    <row r="37" spans="1:5" ht="12.75">
      <c r="A37" t="s">
        <v>58</v>
      </c>
      <c r="E37" s="39" t="s">
        <v>5</v>
      </c>
    </row>
    <row r="38" spans="1:16" ht="25.5">
      <c r="A38" t="s">
        <v>50</v>
      </c>
      <c s="34" t="s">
        <v>222</v>
      </c>
      <c s="34" t="s">
        <v>2855</v>
      </c>
      <c s="35" t="s">
        <v>5</v>
      </c>
      <c s="6" t="s">
        <v>2856</v>
      </c>
      <c s="36" t="s">
        <v>396</v>
      </c>
      <c s="37">
        <v>1</v>
      </c>
      <c s="36">
        <v>0</v>
      </c>
      <c s="36">
        <f>ROUND(G38*H38,6)</f>
      </c>
      <c r="L38" s="38">
        <v>0</v>
      </c>
      <c s="32">
        <f>ROUND(ROUND(L38,2)*ROUND(G38,3),2)</f>
      </c>
      <c s="36" t="s">
        <v>327</v>
      </c>
      <c>
        <f>(M38*21)/100</f>
      </c>
      <c t="s">
        <v>28</v>
      </c>
    </row>
    <row r="39" spans="1:5" ht="25.5">
      <c r="A39" s="35" t="s">
        <v>56</v>
      </c>
      <c r="E39" s="39" t="s">
        <v>2856</v>
      </c>
    </row>
    <row r="40" spans="1:5" ht="12.75">
      <c r="A40" s="35" t="s">
        <v>57</v>
      </c>
      <c r="E40" s="40" t="s">
        <v>1380</v>
      </c>
    </row>
    <row r="41" spans="1:5" ht="76.5">
      <c r="A41" t="s">
        <v>58</v>
      </c>
      <c r="E41" s="39" t="s">
        <v>2844</v>
      </c>
    </row>
    <row r="42" spans="1:16" ht="25.5">
      <c r="A42" t="s">
        <v>50</v>
      </c>
      <c s="34" t="s">
        <v>225</v>
      </c>
      <c s="34" t="s">
        <v>2857</v>
      </c>
      <c s="35" t="s">
        <v>5</v>
      </c>
      <c s="6" t="s">
        <v>2858</v>
      </c>
      <c s="36" t="s">
        <v>396</v>
      </c>
      <c s="37">
        <v>80</v>
      </c>
      <c s="36">
        <v>0</v>
      </c>
      <c s="36">
        <f>ROUND(G42*H42,6)</f>
      </c>
      <c r="L42" s="38">
        <v>0</v>
      </c>
      <c s="32">
        <f>ROUND(ROUND(L42,2)*ROUND(G42,3),2)</f>
      </c>
      <c s="36" t="s">
        <v>327</v>
      </c>
      <c>
        <f>(M42*21)/100</f>
      </c>
      <c t="s">
        <v>28</v>
      </c>
    </row>
    <row r="43" spans="1:5" ht="25.5">
      <c r="A43" s="35" t="s">
        <v>56</v>
      </c>
      <c r="E43" s="39" t="s">
        <v>2858</v>
      </c>
    </row>
    <row r="44" spans="1:5" ht="12.75">
      <c r="A44" s="35" t="s">
        <v>57</v>
      </c>
      <c r="E44" s="40" t="s">
        <v>2859</v>
      </c>
    </row>
    <row r="45" spans="1:5" ht="12.75">
      <c r="A45" t="s">
        <v>58</v>
      </c>
      <c r="E45" s="39" t="s">
        <v>5</v>
      </c>
    </row>
    <row r="46" spans="1:16" ht="25.5">
      <c r="A46" t="s">
        <v>50</v>
      </c>
      <c s="34" t="s">
        <v>228</v>
      </c>
      <c s="34" t="s">
        <v>2860</v>
      </c>
      <c s="35" t="s">
        <v>5</v>
      </c>
      <c s="6" t="s">
        <v>2861</v>
      </c>
      <c s="36" t="s">
        <v>396</v>
      </c>
      <c s="37">
        <v>500</v>
      </c>
      <c s="36">
        <v>0</v>
      </c>
      <c s="36">
        <f>ROUND(G46*H46,6)</f>
      </c>
      <c r="L46" s="38">
        <v>0</v>
      </c>
      <c s="32">
        <f>ROUND(ROUND(L46,2)*ROUND(G46,3),2)</f>
      </c>
      <c s="36" t="s">
        <v>327</v>
      </c>
      <c>
        <f>(M46*21)/100</f>
      </c>
      <c t="s">
        <v>28</v>
      </c>
    </row>
    <row r="47" spans="1:5" ht="25.5">
      <c r="A47" s="35" t="s">
        <v>56</v>
      </c>
      <c r="E47" s="39" t="s">
        <v>2861</v>
      </c>
    </row>
    <row r="48" spans="1:5" ht="12.75">
      <c r="A48" s="35" t="s">
        <v>57</v>
      </c>
      <c r="E48" s="40" t="s">
        <v>1648</v>
      </c>
    </row>
    <row r="49" spans="1:5" ht="12.75">
      <c r="A49" t="s">
        <v>58</v>
      </c>
      <c r="E49" s="39" t="s">
        <v>5</v>
      </c>
    </row>
    <row r="50" spans="1:16" ht="25.5">
      <c r="A50" t="s">
        <v>50</v>
      </c>
      <c s="34" t="s">
        <v>231</v>
      </c>
      <c s="34" t="s">
        <v>2862</v>
      </c>
      <c s="35" t="s">
        <v>5</v>
      </c>
      <c s="6" t="s">
        <v>2863</v>
      </c>
      <c s="36" t="s">
        <v>396</v>
      </c>
      <c s="37">
        <v>20</v>
      </c>
      <c s="36">
        <v>0</v>
      </c>
      <c s="36">
        <f>ROUND(G50*H50,6)</f>
      </c>
      <c r="L50" s="38">
        <v>0</v>
      </c>
      <c s="32">
        <f>ROUND(ROUND(L50,2)*ROUND(G50,3),2)</f>
      </c>
      <c s="36" t="s">
        <v>327</v>
      </c>
      <c>
        <f>(M50*21)/100</f>
      </c>
      <c t="s">
        <v>28</v>
      </c>
    </row>
    <row r="51" spans="1:5" ht="38.25">
      <c r="A51" s="35" t="s">
        <v>56</v>
      </c>
      <c r="E51" s="39" t="s">
        <v>2864</v>
      </c>
    </row>
    <row r="52" spans="1:5" ht="12.75">
      <c r="A52" s="35" t="s">
        <v>57</v>
      </c>
      <c r="E52" s="40" t="s">
        <v>435</v>
      </c>
    </row>
    <row r="53" spans="1:5" ht="12.75">
      <c r="A53" t="s">
        <v>58</v>
      </c>
      <c r="E53" s="39" t="s">
        <v>5</v>
      </c>
    </row>
    <row r="54" spans="1:16" ht="38.25">
      <c r="A54" t="s">
        <v>50</v>
      </c>
      <c s="34" t="s">
        <v>234</v>
      </c>
      <c s="34" t="s">
        <v>2865</v>
      </c>
      <c s="35" t="s">
        <v>5</v>
      </c>
      <c s="6" t="s">
        <v>2866</v>
      </c>
      <c s="36" t="s">
        <v>396</v>
      </c>
      <c s="37">
        <v>154</v>
      </c>
      <c s="36">
        <v>0</v>
      </c>
      <c s="36">
        <f>ROUND(G54*H54,6)</f>
      </c>
      <c r="L54" s="38">
        <v>0</v>
      </c>
      <c s="32">
        <f>ROUND(ROUND(L54,2)*ROUND(G54,3),2)</f>
      </c>
      <c s="36" t="s">
        <v>327</v>
      </c>
      <c>
        <f>(M54*21)/100</f>
      </c>
      <c t="s">
        <v>28</v>
      </c>
    </row>
    <row r="55" spans="1:5" ht="38.25">
      <c r="A55" s="35" t="s">
        <v>56</v>
      </c>
      <c r="E55" s="39" t="s">
        <v>2866</v>
      </c>
    </row>
    <row r="56" spans="1:5" ht="12.75">
      <c r="A56" s="35" t="s">
        <v>57</v>
      </c>
      <c r="E56" s="40" t="s">
        <v>2867</v>
      </c>
    </row>
    <row r="57" spans="1:5" ht="12.75">
      <c r="A57" t="s">
        <v>58</v>
      </c>
      <c r="E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COUNTIFS(L8:L195,"=0",A8:A195,"P")+COUNTIFS(L8:L195,"",A8:A195,"P")+SUM(Q8:Q195)</f>
      </c>
    </row>
    <row r="8" spans="1:13" ht="12.75">
      <c r="A8" t="s">
        <v>45</v>
      </c>
      <c r="C8" s="28" t="s">
        <v>46</v>
      </c>
      <c r="E8" s="30" t="s">
        <v>17</v>
      </c>
      <c r="J8" s="29">
        <f>0+J9+J194</f>
      </c>
      <c s="29">
        <f>0+K9+K194</f>
      </c>
      <c s="29">
        <f>0+L9+L194</f>
      </c>
      <c s="29">
        <f>0+M9+M194</f>
      </c>
    </row>
    <row r="9" spans="1:13" ht="12.75">
      <c r="A9" t="s">
        <v>47</v>
      </c>
      <c r="C9" s="31" t="s">
        <v>48</v>
      </c>
      <c r="E9" s="33" t="s">
        <v>49</v>
      </c>
      <c r="J9" s="32">
        <f>0</f>
      </c>
      <c s="32">
        <f>0</f>
      </c>
      <c s="32">
        <f>0+L10+L14+L18+L22+L26+L30+L34+L38+L42+L46+L50+L54+L58+L62+L66+L70+L74+L78+L82+L86+L90+L94+L98+L102+L106+L110+L114+L118+L122+L126+L130+L134+L138+L142+L146+L150+L154+L158+L162+L166+L170+L174+L178+L182+L186+L190</f>
      </c>
      <c s="32">
        <f>0+M10+M14+M18+M22+M26+M30+M34+M38+M42+M46+M50+M54+M58+M62+M66+M70+M74+M78+M82+M86+M90+M94+M98+M102+M106+M110+M114+M118+M122+M126+M130+M134+M138+M142+M146+M150+M154+M158+M162+M166+M170+M174+M178+M182+M186+M190</f>
      </c>
    </row>
    <row r="10" spans="1:16" ht="25.5">
      <c r="A10" t="s">
        <v>50</v>
      </c>
      <c s="34" t="s">
        <v>51</v>
      </c>
      <c s="34" t="s">
        <v>52</v>
      </c>
      <c s="35" t="s">
        <v>5</v>
      </c>
      <c s="6" t="s">
        <v>53</v>
      </c>
      <c s="36" t="s">
        <v>54</v>
      </c>
      <c s="37">
        <v>10</v>
      </c>
      <c s="36">
        <v>0</v>
      </c>
      <c s="36">
        <f>ROUND(G10*H10,6)</f>
      </c>
      <c r="L10" s="38">
        <v>0</v>
      </c>
      <c s="32">
        <f>ROUND(ROUND(L10,2)*ROUND(G10,3),2)</f>
      </c>
      <c s="36" t="s">
        <v>55</v>
      </c>
      <c>
        <f>(M10*21)/100</f>
      </c>
      <c t="s">
        <v>28</v>
      </c>
    </row>
    <row r="11" spans="1:5" ht="25.5">
      <c r="A11" s="35" t="s">
        <v>56</v>
      </c>
      <c r="E11" s="39" t="s">
        <v>53</v>
      </c>
    </row>
    <row r="12" spans="1:5" ht="12.75">
      <c r="A12" s="35" t="s">
        <v>57</v>
      </c>
      <c r="E12" s="40" t="s">
        <v>5</v>
      </c>
    </row>
    <row r="13" spans="1:5" ht="12.75">
      <c r="A13" t="s">
        <v>58</v>
      </c>
      <c r="E13" s="39" t="s">
        <v>5</v>
      </c>
    </row>
    <row r="14" spans="1:16" ht="25.5">
      <c r="A14" t="s">
        <v>50</v>
      </c>
      <c s="34" t="s">
        <v>59</v>
      </c>
      <c s="34" t="s">
        <v>60</v>
      </c>
      <c s="35" t="s">
        <v>5</v>
      </c>
      <c s="6" t="s">
        <v>61</v>
      </c>
      <c s="36" t="s">
        <v>54</v>
      </c>
      <c s="37">
        <v>4</v>
      </c>
      <c s="36">
        <v>0</v>
      </c>
      <c s="36">
        <f>ROUND(G14*H14,6)</f>
      </c>
      <c r="L14" s="38">
        <v>0</v>
      </c>
      <c s="32">
        <f>ROUND(ROUND(L14,2)*ROUND(G14,3),2)</f>
      </c>
      <c s="36" t="s">
        <v>55</v>
      </c>
      <c>
        <f>(M14*21)/100</f>
      </c>
      <c t="s">
        <v>28</v>
      </c>
    </row>
    <row r="15" spans="1:5" ht="25.5">
      <c r="A15" s="35" t="s">
        <v>56</v>
      </c>
      <c r="E15" s="39" t="s">
        <v>61</v>
      </c>
    </row>
    <row r="16" spans="1:5" ht="12.75">
      <c r="A16" s="35" t="s">
        <v>57</v>
      </c>
      <c r="E16" s="40" t="s">
        <v>5</v>
      </c>
    </row>
    <row r="17" spans="1:5" ht="12.75">
      <c r="A17" t="s">
        <v>58</v>
      </c>
      <c r="E17" s="39" t="s">
        <v>5</v>
      </c>
    </row>
    <row r="18" spans="1:16" ht="25.5">
      <c r="A18" t="s">
        <v>50</v>
      </c>
      <c s="34" t="s">
        <v>62</v>
      </c>
      <c s="34" t="s">
        <v>63</v>
      </c>
      <c s="35" t="s">
        <v>5</v>
      </c>
      <c s="6" t="s">
        <v>64</v>
      </c>
      <c s="36" t="s">
        <v>54</v>
      </c>
      <c s="37">
        <v>475</v>
      </c>
      <c s="36">
        <v>0</v>
      </c>
      <c s="36">
        <f>ROUND(G18*H18,6)</f>
      </c>
      <c r="L18" s="38">
        <v>0</v>
      </c>
      <c s="32">
        <f>ROUND(ROUND(L18,2)*ROUND(G18,3),2)</f>
      </c>
      <c s="36" t="s">
        <v>55</v>
      </c>
      <c>
        <f>(M18*21)/100</f>
      </c>
      <c t="s">
        <v>28</v>
      </c>
    </row>
    <row r="19" spans="1:5" ht="25.5">
      <c r="A19" s="35" t="s">
        <v>56</v>
      </c>
      <c r="E19" s="39" t="s">
        <v>64</v>
      </c>
    </row>
    <row r="20" spans="1:5" ht="12.75">
      <c r="A20" s="35" t="s">
        <v>57</v>
      </c>
      <c r="E20" s="40" t="s">
        <v>5</v>
      </c>
    </row>
    <row r="21" spans="1:5" ht="12.75">
      <c r="A21" t="s">
        <v>58</v>
      </c>
      <c r="E21" s="39" t="s">
        <v>5</v>
      </c>
    </row>
    <row r="22" spans="1:16" ht="12.75">
      <c r="A22" t="s">
        <v>50</v>
      </c>
      <c s="34" t="s">
        <v>65</v>
      </c>
      <c s="34" t="s">
        <v>66</v>
      </c>
      <c s="35" t="s">
        <v>5</v>
      </c>
      <c s="6" t="s">
        <v>67</v>
      </c>
      <c s="36" t="s">
        <v>68</v>
      </c>
      <c s="37">
        <v>1</v>
      </c>
      <c s="36">
        <v>0</v>
      </c>
      <c s="36">
        <f>ROUND(G22*H22,6)</f>
      </c>
      <c r="L22" s="38">
        <v>0</v>
      </c>
      <c s="32">
        <f>ROUND(ROUND(L22,2)*ROUND(G22,3),2)</f>
      </c>
      <c s="36" t="s">
        <v>55</v>
      </c>
      <c>
        <f>(M22*21)/100</f>
      </c>
      <c t="s">
        <v>28</v>
      </c>
    </row>
    <row r="23" spans="1:5" ht="12.75">
      <c r="A23" s="35" t="s">
        <v>56</v>
      </c>
      <c r="E23" s="39" t="s">
        <v>67</v>
      </c>
    </row>
    <row r="24" spans="1:5" ht="12.75">
      <c r="A24" s="35" t="s">
        <v>57</v>
      </c>
      <c r="E24" s="40" t="s">
        <v>5</v>
      </c>
    </row>
    <row r="25" spans="1:5" ht="12.75">
      <c r="A25" t="s">
        <v>58</v>
      </c>
      <c r="E25" s="39" t="s">
        <v>5</v>
      </c>
    </row>
    <row r="26" spans="1:16" ht="12.75">
      <c r="A26" t="s">
        <v>50</v>
      </c>
      <c s="34" t="s">
        <v>69</v>
      </c>
      <c s="34" t="s">
        <v>70</v>
      </c>
      <c s="35" t="s">
        <v>5</v>
      </c>
      <c s="6" t="s">
        <v>71</v>
      </c>
      <c s="36" t="s">
        <v>72</v>
      </c>
      <c s="37">
        <v>3</v>
      </c>
      <c s="36">
        <v>0</v>
      </c>
      <c s="36">
        <f>ROUND(G26*H26,6)</f>
      </c>
      <c r="L26" s="38">
        <v>0</v>
      </c>
      <c s="32">
        <f>ROUND(ROUND(L26,2)*ROUND(G26,3),2)</f>
      </c>
      <c s="36" t="s">
        <v>55</v>
      </c>
      <c>
        <f>(M26*21)/100</f>
      </c>
      <c t="s">
        <v>28</v>
      </c>
    </row>
    <row r="27" spans="1:5" ht="12.75">
      <c r="A27" s="35" t="s">
        <v>56</v>
      </c>
      <c r="E27" s="39" t="s">
        <v>71</v>
      </c>
    </row>
    <row r="28" spans="1:5" ht="12.75">
      <c r="A28" s="35" t="s">
        <v>57</v>
      </c>
      <c r="E28" s="40" t="s">
        <v>5</v>
      </c>
    </row>
    <row r="29" spans="1:5" ht="12.75">
      <c r="A29" t="s">
        <v>58</v>
      </c>
      <c r="E29" s="39" t="s">
        <v>5</v>
      </c>
    </row>
    <row r="30" spans="1:16" ht="25.5">
      <c r="A30" t="s">
        <v>50</v>
      </c>
      <c s="34" t="s">
        <v>73</v>
      </c>
      <c s="34" t="s">
        <v>74</v>
      </c>
      <c s="35" t="s">
        <v>5</v>
      </c>
      <c s="6" t="s">
        <v>75</v>
      </c>
      <c s="36" t="s">
        <v>72</v>
      </c>
      <c s="37">
        <v>3</v>
      </c>
      <c s="36">
        <v>0</v>
      </c>
      <c s="36">
        <f>ROUND(G30*H30,6)</f>
      </c>
      <c r="L30" s="38">
        <v>0</v>
      </c>
      <c s="32">
        <f>ROUND(ROUND(L30,2)*ROUND(G30,3),2)</f>
      </c>
      <c s="36" t="s">
        <v>55</v>
      </c>
      <c>
        <f>(M30*21)/100</f>
      </c>
      <c t="s">
        <v>28</v>
      </c>
    </row>
    <row r="31" spans="1:5" ht="25.5">
      <c r="A31" s="35" t="s">
        <v>56</v>
      </c>
      <c r="E31" s="39" t="s">
        <v>75</v>
      </c>
    </row>
    <row r="32" spans="1:5" ht="12.75">
      <c r="A32" s="35" t="s">
        <v>57</v>
      </c>
      <c r="E32" s="40" t="s">
        <v>5</v>
      </c>
    </row>
    <row r="33" spans="1:5" ht="12.75">
      <c r="A33" t="s">
        <v>58</v>
      </c>
      <c r="E33" s="39" t="s">
        <v>5</v>
      </c>
    </row>
    <row r="34" spans="1:16" ht="12.75">
      <c r="A34" t="s">
        <v>50</v>
      </c>
      <c s="34" t="s">
        <v>76</v>
      </c>
      <c s="34" t="s">
        <v>77</v>
      </c>
      <c s="35" t="s">
        <v>5</v>
      </c>
      <c s="6" t="s">
        <v>78</v>
      </c>
      <c s="36" t="s">
        <v>72</v>
      </c>
      <c s="37">
        <v>7</v>
      </c>
      <c s="36">
        <v>0</v>
      </c>
      <c s="36">
        <f>ROUND(G34*H34,6)</f>
      </c>
      <c r="L34" s="38">
        <v>0</v>
      </c>
      <c s="32">
        <f>ROUND(ROUND(L34,2)*ROUND(G34,3),2)</f>
      </c>
      <c s="36" t="s">
        <v>55</v>
      </c>
      <c>
        <f>(M34*21)/100</f>
      </c>
      <c t="s">
        <v>28</v>
      </c>
    </row>
    <row r="35" spans="1:5" ht="12.75">
      <c r="A35" s="35" t="s">
        <v>56</v>
      </c>
      <c r="E35" s="39" t="s">
        <v>78</v>
      </c>
    </row>
    <row r="36" spans="1:5" ht="12.75">
      <c r="A36" s="35" t="s">
        <v>57</v>
      </c>
      <c r="E36" s="40" t="s">
        <v>5</v>
      </c>
    </row>
    <row r="37" spans="1:5" ht="12.75">
      <c r="A37" t="s">
        <v>58</v>
      </c>
      <c r="E37" s="39" t="s">
        <v>5</v>
      </c>
    </row>
    <row r="38" spans="1:16" ht="25.5">
      <c r="A38" t="s">
        <v>50</v>
      </c>
      <c s="34" t="s">
        <v>79</v>
      </c>
      <c s="34" t="s">
        <v>80</v>
      </c>
      <c s="35" t="s">
        <v>5</v>
      </c>
      <c s="6" t="s">
        <v>81</v>
      </c>
      <c s="36" t="s">
        <v>72</v>
      </c>
      <c s="37">
        <v>5</v>
      </c>
      <c s="36">
        <v>0</v>
      </c>
      <c s="36">
        <f>ROUND(G38*H38,6)</f>
      </c>
      <c r="L38" s="38">
        <v>0</v>
      </c>
      <c s="32">
        <f>ROUND(ROUND(L38,2)*ROUND(G38,3),2)</f>
      </c>
      <c s="36" t="s">
        <v>55</v>
      </c>
      <c>
        <f>(M38*21)/100</f>
      </c>
      <c t="s">
        <v>28</v>
      </c>
    </row>
    <row r="39" spans="1:5" ht="25.5">
      <c r="A39" s="35" t="s">
        <v>56</v>
      </c>
      <c r="E39" s="39" t="s">
        <v>81</v>
      </c>
    </row>
    <row r="40" spans="1:5" ht="12.75">
      <c r="A40" s="35" t="s">
        <v>57</v>
      </c>
      <c r="E40" s="40" t="s">
        <v>5</v>
      </c>
    </row>
    <row r="41" spans="1:5" ht="12.75">
      <c r="A41" t="s">
        <v>58</v>
      </c>
      <c r="E41" s="39" t="s">
        <v>5</v>
      </c>
    </row>
    <row r="42" spans="1:16" ht="25.5">
      <c r="A42" t="s">
        <v>50</v>
      </c>
      <c s="34" t="s">
        <v>82</v>
      </c>
      <c s="34" t="s">
        <v>83</v>
      </c>
      <c s="35" t="s">
        <v>5</v>
      </c>
      <c s="6" t="s">
        <v>84</v>
      </c>
      <c s="36" t="s">
        <v>54</v>
      </c>
      <c s="37">
        <v>110</v>
      </c>
      <c s="36">
        <v>0</v>
      </c>
      <c s="36">
        <f>ROUND(G42*H42,6)</f>
      </c>
      <c r="L42" s="38">
        <v>0</v>
      </c>
      <c s="32">
        <f>ROUND(ROUND(L42,2)*ROUND(G42,3),2)</f>
      </c>
      <c s="36" t="s">
        <v>55</v>
      </c>
      <c>
        <f>(M42*21)/100</f>
      </c>
      <c t="s">
        <v>28</v>
      </c>
    </row>
    <row r="43" spans="1:5" ht="25.5">
      <c r="A43" s="35" t="s">
        <v>56</v>
      </c>
      <c r="E43" s="39" t="s">
        <v>84</v>
      </c>
    </row>
    <row r="44" spans="1:5" ht="12.75">
      <c r="A44" s="35" t="s">
        <v>57</v>
      </c>
      <c r="E44" s="40" t="s">
        <v>5</v>
      </c>
    </row>
    <row r="45" spans="1:5" ht="12.75">
      <c r="A45" t="s">
        <v>58</v>
      </c>
      <c r="E45" s="39" t="s">
        <v>5</v>
      </c>
    </row>
    <row r="46" spans="1:16" ht="25.5">
      <c r="A46" t="s">
        <v>50</v>
      </c>
      <c s="34" t="s">
        <v>85</v>
      </c>
      <c s="34" t="s">
        <v>86</v>
      </c>
      <c s="35" t="s">
        <v>5</v>
      </c>
      <c s="6" t="s">
        <v>87</v>
      </c>
      <c s="36" t="s">
        <v>72</v>
      </c>
      <c s="37">
        <v>8</v>
      </c>
      <c s="36">
        <v>0</v>
      </c>
      <c s="36">
        <f>ROUND(G46*H46,6)</f>
      </c>
      <c r="L46" s="38">
        <v>0</v>
      </c>
      <c s="32">
        <f>ROUND(ROUND(L46,2)*ROUND(G46,3),2)</f>
      </c>
      <c s="36" t="s">
        <v>55</v>
      </c>
      <c>
        <f>(M46*21)/100</f>
      </c>
      <c t="s">
        <v>28</v>
      </c>
    </row>
    <row r="47" spans="1:5" ht="25.5">
      <c r="A47" s="35" t="s">
        <v>56</v>
      </c>
      <c r="E47" s="39" t="s">
        <v>87</v>
      </c>
    </row>
    <row r="48" spans="1:5" ht="12.75">
      <c r="A48" s="35" t="s">
        <v>57</v>
      </c>
      <c r="E48" s="40" t="s">
        <v>5</v>
      </c>
    </row>
    <row r="49" spans="1:5" ht="12.75">
      <c r="A49" t="s">
        <v>58</v>
      </c>
      <c r="E49" s="39" t="s">
        <v>5</v>
      </c>
    </row>
    <row r="50" spans="1:16" ht="12.75">
      <c r="A50" t="s">
        <v>50</v>
      </c>
      <c s="34" t="s">
        <v>88</v>
      </c>
      <c s="34" t="s">
        <v>89</v>
      </c>
      <c s="35" t="s">
        <v>5</v>
      </c>
      <c s="6" t="s">
        <v>90</v>
      </c>
      <c s="36" t="s">
        <v>54</v>
      </c>
      <c s="37">
        <v>118</v>
      </c>
      <c s="36">
        <v>0</v>
      </c>
      <c s="36">
        <f>ROUND(G50*H50,6)</f>
      </c>
      <c r="L50" s="38">
        <v>0</v>
      </c>
      <c s="32">
        <f>ROUND(ROUND(L50,2)*ROUND(G50,3),2)</f>
      </c>
      <c s="36" t="s">
        <v>55</v>
      </c>
      <c>
        <f>(M50*21)/100</f>
      </c>
      <c t="s">
        <v>28</v>
      </c>
    </row>
    <row r="51" spans="1:5" ht="12.75">
      <c r="A51" s="35" t="s">
        <v>56</v>
      </c>
      <c r="E51" s="39" t="s">
        <v>90</v>
      </c>
    </row>
    <row r="52" spans="1:5" ht="12.75">
      <c r="A52" s="35" t="s">
        <v>57</v>
      </c>
      <c r="E52" s="40" t="s">
        <v>5</v>
      </c>
    </row>
    <row r="53" spans="1:5" ht="12.75">
      <c r="A53" t="s">
        <v>58</v>
      </c>
      <c r="E53" s="39" t="s">
        <v>5</v>
      </c>
    </row>
    <row r="54" spans="1:16" ht="12.75">
      <c r="A54" t="s">
        <v>50</v>
      </c>
      <c s="34" t="s">
        <v>91</v>
      </c>
      <c s="34" t="s">
        <v>92</v>
      </c>
      <c s="35" t="s">
        <v>5</v>
      </c>
      <c s="6" t="s">
        <v>93</v>
      </c>
      <c s="36" t="s">
        <v>54</v>
      </c>
      <c s="37">
        <v>118</v>
      </c>
      <c s="36">
        <v>0</v>
      </c>
      <c s="36">
        <f>ROUND(G54*H54,6)</f>
      </c>
      <c r="L54" s="38">
        <v>0</v>
      </c>
      <c s="32">
        <f>ROUND(ROUND(L54,2)*ROUND(G54,3),2)</f>
      </c>
      <c s="36" t="s">
        <v>55</v>
      </c>
      <c>
        <f>(M54*21)/100</f>
      </c>
      <c t="s">
        <v>28</v>
      </c>
    </row>
    <row r="55" spans="1:5" ht="12.75">
      <c r="A55" s="35" t="s">
        <v>56</v>
      </c>
      <c r="E55" s="39" t="s">
        <v>93</v>
      </c>
    </row>
    <row r="56" spans="1:5" ht="12.75">
      <c r="A56" s="35" t="s">
        <v>57</v>
      </c>
      <c r="E56" s="40" t="s">
        <v>5</v>
      </c>
    </row>
    <row r="57" spans="1:5" ht="12.75">
      <c r="A57" t="s">
        <v>58</v>
      </c>
      <c r="E57" s="39" t="s">
        <v>5</v>
      </c>
    </row>
    <row r="58" spans="1:16" ht="12.75">
      <c r="A58" t="s">
        <v>50</v>
      </c>
      <c s="34" t="s">
        <v>94</v>
      </c>
      <c s="34" t="s">
        <v>95</v>
      </c>
      <c s="35" t="s">
        <v>5</v>
      </c>
      <c s="6" t="s">
        <v>96</v>
      </c>
      <c s="36" t="s">
        <v>54</v>
      </c>
      <c s="37">
        <v>20</v>
      </c>
      <c s="36">
        <v>0</v>
      </c>
      <c s="36">
        <f>ROUND(G58*H58,6)</f>
      </c>
      <c r="L58" s="38">
        <v>0</v>
      </c>
      <c s="32">
        <f>ROUND(ROUND(L58,2)*ROUND(G58,3),2)</f>
      </c>
      <c s="36" t="s">
        <v>55</v>
      </c>
      <c>
        <f>(M58*21)/100</f>
      </c>
      <c t="s">
        <v>28</v>
      </c>
    </row>
    <row r="59" spans="1:5" ht="12.75">
      <c r="A59" s="35" t="s">
        <v>56</v>
      </c>
      <c r="E59" s="39" t="s">
        <v>96</v>
      </c>
    </row>
    <row r="60" spans="1:5" ht="12.75">
      <c r="A60" s="35" t="s">
        <v>57</v>
      </c>
      <c r="E60" s="40" t="s">
        <v>5</v>
      </c>
    </row>
    <row r="61" spans="1:5" ht="12.75">
      <c r="A61" t="s">
        <v>58</v>
      </c>
      <c r="E61" s="39" t="s">
        <v>5</v>
      </c>
    </row>
    <row r="62" spans="1:16" ht="12.75">
      <c r="A62" t="s">
        <v>50</v>
      </c>
      <c s="34" t="s">
        <v>97</v>
      </c>
      <c s="34" t="s">
        <v>98</v>
      </c>
      <c s="35" t="s">
        <v>5</v>
      </c>
      <c s="6" t="s">
        <v>99</v>
      </c>
      <c s="36" t="s">
        <v>54</v>
      </c>
      <c s="37">
        <v>20</v>
      </c>
      <c s="36">
        <v>0</v>
      </c>
      <c s="36">
        <f>ROUND(G62*H62,6)</f>
      </c>
      <c r="L62" s="38">
        <v>0</v>
      </c>
      <c s="32">
        <f>ROUND(ROUND(L62,2)*ROUND(G62,3),2)</f>
      </c>
      <c s="36" t="s">
        <v>55</v>
      </c>
      <c>
        <f>(M62*21)/100</f>
      </c>
      <c t="s">
        <v>28</v>
      </c>
    </row>
    <row r="63" spans="1:5" ht="12.75">
      <c r="A63" s="35" t="s">
        <v>56</v>
      </c>
      <c r="E63" s="39" t="s">
        <v>99</v>
      </c>
    </row>
    <row r="64" spans="1:5" ht="12.75">
      <c r="A64" s="35" t="s">
        <v>57</v>
      </c>
      <c r="E64" s="40" t="s">
        <v>5</v>
      </c>
    </row>
    <row r="65" spans="1:5" ht="12.75">
      <c r="A65" t="s">
        <v>58</v>
      </c>
      <c r="E65" s="39" t="s">
        <v>5</v>
      </c>
    </row>
    <row r="66" spans="1:16" ht="12.75">
      <c r="A66" t="s">
        <v>50</v>
      </c>
      <c s="34" t="s">
        <v>100</v>
      </c>
      <c s="34" t="s">
        <v>101</v>
      </c>
      <c s="35" t="s">
        <v>5</v>
      </c>
      <c s="6" t="s">
        <v>102</v>
      </c>
      <c s="36" t="s">
        <v>72</v>
      </c>
      <c s="37">
        <v>4</v>
      </c>
      <c s="36">
        <v>0</v>
      </c>
      <c s="36">
        <f>ROUND(G66*H66,6)</f>
      </c>
      <c r="L66" s="38">
        <v>0</v>
      </c>
      <c s="32">
        <f>ROUND(ROUND(L66,2)*ROUND(G66,3),2)</f>
      </c>
      <c s="36" t="s">
        <v>55</v>
      </c>
      <c>
        <f>(M66*21)/100</f>
      </c>
      <c t="s">
        <v>28</v>
      </c>
    </row>
    <row r="67" spans="1:5" ht="12.75">
      <c r="A67" s="35" t="s">
        <v>56</v>
      </c>
      <c r="E67" s="39" t="s">
        <v>102</v>
      </c>
    </row>
    <row r="68" spans="1:5" ht="12.75">
      <c r="A68" s="35" t="s">
        <v>57</v>
      </c>
      <c r="E68" s="40" t="s">
        <v>5</v>
      </c>
    </row>
    <row r="69" spans="1:5" ht="12.75">
      <c r="A69" t="s">
        <v>58</v>
      </c>
      <c r="E69" s="39" t="s">
        <v>5</v>
      </c>
    </row>
    <row r="70" spans="1:16" ht="12.75">
      <c r="A70" t="s">
        <v>50</v>
      </c>
      <c s="34" t="s">
        <v>103</v>
      </c>
      <c s="34" t="s">
        <v>104</v>
      </c>
      <c s="35" t="s">
        <v>5</v>
      </c>
      <c s="6" t="s">
        <v>105</v>
      </c>
      <c s="36" t="s">
        <v>106</v>
      </c>
      <c s="37">
        <v>0.6</v>
      </c>
      <c s="36">
        <v>0</v>
      </c>
      <c s="36">
        <f>ROUND(G70*H70,6)</f>
      </c>
      <c r="L70" s="38">
        <v>0</v>
      </c>
      <c s="32">
        <f>ROUND(ROUND(L70,2)*ROUND(G70,3),2)</f>
      </c>
      <c s="36" t="s">
        <v>55</v>
      </c>
      <c>
        <f>(M70*21)/100</f>
      </c>
      <c t="s">
        <v>28</v>
      </c>
    </row>
    <row r="71" spans="1:5" ht="12.75">
      <c r="A71" s="35" t="s">
        <v>56</v>
      </c>
      <c r="E71" s="39" t="s">
        <v>105</v>
      </c>
    </row>
    <row r="72" spans="1:5" ht="12.75">
      <c r="A72" s="35" t="s">
        <v>57</v>
      </c>
      <c r="E72" s="40" t="s">
        <v>5</v>
      </c>
    </row>
    <row r="73" spans="1:5" ht="12.75">
      <c r="A73" t="s">
        <v>58</v>
      </c>
      <c r="E73" s="39" t="s">
        <v>5</v>
      </c>
    </row>
    <row r="74" spans="1:16" ht="12.75">
      <c r="A74" t="s">
        <v>50</v>
      </c>
      <c s="34" t="s">
        <v>107</v>
      </c>
      <c s="34" t="s">
        <v>108</v>
      </c>
      <c s="35" t="s">
        <v>5</v>
      </c>
      <c s="6" t="s">
        <v>109</v>
      </c>
      <c s="36" t="s">
        <v>106</v>
      </c>
      <c s="37">
        <v>5.648</v>
      </c>
      <c s="36">
        <v>0</v>
      </c>
      <c s="36">
        <f>ROUND(G74*H74,6)</f>
      </c>
      <c r="L74" s="38">
        <v>0</v>
      </c>
      <c s="32">
        <f>ROUND(ROUND(L74,2)*ROUND(G74,3),2)</f>
      </c>
      <c s="36" t="s">
        <v>55</v>
      </c>
      <c>
        <f>(M74*21)/100</f>
      </c>
      <c t="s">
        <v>28</v>
      </c>
    </row>
    <row r="75" spans="1:5" ht="12.75">
      <c r="A75" s="35" t="s">
        <v>56</v>
      </c>
      <c r="E75" s="39" t="s">
        <v>109</v>
      </c>
    </row>
    <row r="76" spans="1:5" ht="12.75">
      <c r="A76" s="35" t="s">
        <v>57</v>
      </c>
      <c r="E76" s="40" t="s">
        <v>5</v>
      </c>
    </row>
    <row r="77" spans="1:5" ht="12.75">
      <c r="A77" t="s">
        <v>58</v>
      </c>
      <c r="E77" s="39" t="s">
        <v>5</v>
      </c>
    </row>
    <row r="78" spans="1:16" ht="12.75">
      <c r="A78" t="s">
        <v>50</v>
      </c>
      <c s="34" t="s">
        <v>110</v>
      </c>
      <c s="34" t="s">
        <v>111</v>
      </c>
      <c s="35" t="s">
        <v>5</v>
      </c>
      <c s="6" t="s">
        <v>112</v>
      </c>
      <c s="36" t="s">
        <v>106</v>
      </c>
      <c s="37">
        <v>5.648</v>
      </c>
      <c s="36">
        <v>0</v>
      </c>
      <c s="36">
        <f>ROUND(G78*H78,6)</f>
      </c>
      <c r="L78" s="38">
        <v>0</v>
      </c>
      <c s="32">
        <f>ROUND(ROUND(L78,2)*ROUND(G78,3),2)</f>
      </c>
      <c s="36" t="s">
        <v>55</v>
      </c>
      <c>
        <f>(M78*21)/100</f>
      </c>
      <c t="s">
        <v>28</v>
      </c>
    </row>
    <row r="79" spans="1:5" ht="12.75">
      <c r="A79" s="35" t="s">
        <v>56</v>
      </c>
      <c r="E79" s="39" t="s">
        <v>112</v>
      </c>
    </row>
    <row r="80" spans="1:5" ht="12.75">
      <c r="A80" s="35" t="s">
        <v>57</v>
      </c>
      <c r="E80" s="40" t="s">
        <v>5</v>
      </c>
    </row>
    <row r="81" spans="1:5" ht="12.75">
      <c r="A81" t="s">
        <v>58</v>
      </c>
      <c r="E81" s="39" t="s">
        <v>5</v>
      </c>
    </row>
    <row r="82" spans="1:16" ht="12.75">
      <c r="A82" t="s">
        <v>50</v>
      </c>
      <c s="34" t="s">
        <v>113</v>
      </c>
      <c s="34" t="s">
        <v>114</v>
      </c>
      <c s="35" t="s">
        <v>5</v>
      </c>
      <c s="6" t="s">
        <v>115</v>
      </c>
      <c s="36" t="s">
        <v>72</v>
      </c>
      <c s="37">
        <v>1</v>
      </c>
      <c s="36">
        <v>0</v>
      </c>
      <c s="36">
        <f>ROUND(G82*H82,6)</f>
      </c>
      <c r="L82" s="38">
        <v>0</v>
      </c>
      <c s="32">
        <f>ROUND(ROUND(L82,2)*ROUND(G82,3),2)</f>
      </c>
      <c s="36" t="s">
        <v>55</v>
      </c>
      <c>
        <f>(M82*21)/100</f>
      </c>
      <c t="s">
        <v>28</v>
      </c>
    </row>
    <row r="83" spans="1:5" ht="12.75">
      <c r="A83" s="35" t="s">
        <v>56</v>
      </c>
      <c r="E83" s="39" t="s">
        <v>115</v>
      </c>
    </row>
    <row r="84" spans="1:5" ht="12.75">
      <c r="A84" s="35" t="s">
        <v>57</v>
      </c>
      <c r="E84" s="40" t="s">
        <v>5</v>
      </c>
    </row>
    <row r="85" spans="1:5" ht="12.75">
      <c r="A85" t="s">
        <v>58</v>
      </c>
      <c r="E85" s="39" t="s">
        <v>5</v>
      </c>
    </row>
    <row r="86" spans="1:16" ht="12.75">
      <c r="A86" t="s">
        <v>50</v>
      </c>
      <c s="34" t="s">
        <v>116</v>
      </c>
      <c s="34" t="s">
        <v>117</v>
      </c>
      <c s="35" t="s">
        <v>5</v>
      </c>
      <c s="6" t="s">
        <v>118</v>
      </c>
      <c s="36" t="s">
        <v>72</v>
      </c>
      <c s="37">
        <v>15</v>
      </c>
      <c s="36">
        <v>0</v>
      </c>
      <c s="36">
        <f>ROUND(G86*H86,6)</f>
      </c>
      <c r="L86" s="38">
        <v>0</v>
      </c>
      <c s="32">
        <f>ROUND(ROUND(L86,2)*ROUND(G86,3),2)</f>
      </c>
      <c s="36" t="s">
        <v>55</v>
      </c>
      <c>
        <f>(M86*21)/100</f>
      </c>
      <c t="s">
        <v>28</v>
      </c>
    </row>
    <row r="87" spans="1:5" ht="12.75">
      <c r="A87" s="35" t="s">
        <v>56</v>
      </c>
      <c r="E87" s="39" t="s">
        <v>118</v>
      </c>
    </row>
    <row r="88" spans="1:5" ht="12.75">
      <c r="A88" s="35" t="s">
        <v>57</v>
      </c>
      <c r="E88" s="40" t="s">
        <v>5</v>
      </c>
    </row>
    <row r="89" spans="1:5" ht="12.75">
      <c r="A89" t="s">
        <v>58</v>
      </c>
      <c r="E89" s="39" t="s">
        <v>5</v>
      </c>
    </row>
    <row r="90" spans="1:16" ht="12.75">
      <c r="A90" t="s">
        <v>50</v>
      </c>
      <c s="34" t="s">
        <v>119</v>
      </c>
      <c s="34" t="s">
        <v>120</v>
      </c>
      <c s="35" t="s">
        <v>5</v>
      </c>
      <c s="6" t="s">
        <v>121</v>
      </c>
      <c s="36" t="s">
        <v>72</v>
      </c>
      <c s="37">
        <v>16</v>
      </c>
      <c s="36">
        <v>0</v>
      </c>
      <c s="36">
        <f>ROUND(G90*H90,6)</f>
      </c>
      <c r="L90" s="38">
        <v>0</v>
      </c>
      <c s="32">
        <f>ROUND(ROUND(L90,2)*ROUND(G90,3),2)</f>
      </c>
      <c s="36" t="s">
        <v>55</v>
      </c>
      <c>
        <f>(M90*21)/100</f>
      </c>
      <c t="s">
        <v>28</v>
      </c>
    </row>
    <row r="91" spans="1:5" ht="12.75">
      <c r="A91" s="35" t="s">
        <v>56</v>
      </c>
      <c r="E91" s="39" t="s">
        <v>121</v>
      </c>
    </row>
    <row r="92" spans="1:5" ht="12.75">
      <c r="A92" s="35" t="s">
        <v>57</v>
      </c>
      <c r="E92" s="40" t="s">
        <v>5</v>
      </c>
    </row>
    <row r="93" spans="1:5" ht="12.75">
      <c r="A93" t="s">
        <v>58</v>
      </c>
      <c r="E93" s="39" t="s">
        <v>5</v>
      </c>
    </row>
    <row r="94" spans="1:16" ht="12.75">
      <c r="A94" t="s">
        <v>50</v>
      </c>
      <c s="34" t="s">
        <v>122</v>
      </c>
      <c s="34" t="s">
        <v>123</v>
      </c>
      <c s="35" t="s">
        <v>5</v>
      </c>
      <c s="6" t="s">
        <v>124</v>
      </c>
      <c s="36" t="s">
        <v>72</v>
      </c>
      <c s="37">
        <v>1</v>
      </c>
      <c s="36">
        <v>0</v>
      </c>
      <c s="36">
        <f>ROUND(G94*H94,6)</f>
      </c>
      <c r="L94" s="38">
        <v>0</v>
      </c>
      <c s="32">
        <f>ROUND(ROUND(L94,2)*ROUND(G94,3),2)</f>
      </c>
      <c s="36" t="s">
        <v>55</v>
      </c>
      <c>
        <f>(M94*21)/100</f>
      </c>
      <c t="s">
        <v>28</v>
      </c>
    </row>
    <row r="95" spans="1:5" ht="12.75">
      <c r="A95" s="35" t="s">
        <v>56</v>
      </c>
      <c r="E95" s="39" t="s">
        <v>124</v>
      </c>
    </row>
    <row r="96" spans="1:5" ht="12.75">
      <c r="A96" s="35" t="s">
        <v>57</v>
      </c>
      <c r="E96" s="40" t="s">
        <v>5</v>
      </c>
    </row>
    <row r="97" spans="1:5" ht="12.75">
      <c r="A97" t="s">
        <v>58</v>
      </c>
      <c r="E97" s="39" t="s">
        <v>5</v>
      </c>
    </row>
    <row r="98" spans="1:16" ht="12.75">
      <c r="A98" t="s">
        <v>50</v>
      </c>
      <c s="34" t="s">
        <v>125</v>
      </c>
      <c s="34" t="s">
        <v>126</v>
      </c>
      <c s="35" t="s">
        <v>5</v>
      </c>
      <c s="6" t="s">
        <v>127</v>
      </c>
      <c s="36" t="s">
        <v>72</v>
      </c>
      <c s="37">
        <v>1</v>
      </c>
      <c s="36">
        <v>0</v>
      </c>
      <c s="36">
        <f>ROUND(G98*H98,6)</f>
      </c>
      <c r="L98" s="38">
        <v>0</v>
      </c>
      <c s="32">
        <f>ROUND(ROUND(L98,2)*ROUND(G98,3),2)</f>
      </c>
      <c s="36" t="s">
        <v>55</v>
      </c>
      <c>
        <f>(M98*21)/100</f>
      </c>
      <c t="s">
        <v>28</v>
      </c>
    </row>
    <row r="99" spans="1:5" ht="12.75">
      <c r="A99" s="35" t="s">
        <v>56</v>
      </c>
      <c r="E99" s="39" t="s">
        <v>127</v>
      </c>
    </row>
    <row r="100" spans="1:5" ht="12.75">
      <c r="A100" s="35" t="s">
        <v>57</v>
      </c>
      <c r="E100" s="40" t="s">
        <v>5</v>
      </c>
    </row>
    <row r="101" spans="1:5" ht="12.75">
      <c r="A101" t="s">
        <v>58</v>
      </c>
      <c r="E101" s="39" t="s">
        <v>5</v>
      </c>
    </row>
    <row r="102" spans="1:16" ht="25.5">
      <c r="A102" t="s">
        <v>50</v>
      </c>
      <c s="34" t="s">
        <v>128</v>
      </c>
      <c s="34" t="s">
        <v>129</v>
      </c>
      <c s="35" t="s">
        <v>5</v>
      </c>
      <c s="6" t="s">
        <v>130</v>
      </c>
      <c s="36" t="s">
        <v>72</v>
      </c>
      <c s="37">
        <v>15</v>
      </c>
      <c s="36">
        <v>0</v>
      </c>
      <c s="36">
        <f>ROUND(G102*H102,6)</f>
      </c>
      <c r="L102" s="38">
        <v>0</v>
      </c>
      <c s="32">
        <f>ROUND(ROUND(L102,2)*ROUND(G102,3),2)</f>
      </c>
      <c s="36" t="s">
        <v>55</v>
      </c>
      <c>
        <f>(M102*21)/100</f>
      </c>
      <c t="s">
        <v>28</v>
      </c>
    </row>
    <row r="103" spans="1:5" ht="25.5">
      <c r="A103" s="35" t="s">
        <v>56</v>
      </c>
      <c r="E103" s="39" t="s">
        <v>130</v>
      </c>
    </row>
    <row r="104" spans="1:5" ht="12.75">
      <c r="A104" s="35" t="s">
        <v>57</v>
      </c>
      <c r="E104" s="40" t="s">
        <v>5</v>
      </c>
    </row>
    <row r="105" spans="1:5" ht="12.75">
      <c r="A105" t="s">
        <v>58</v>
      </c>
      <c r="E105" s="39" t="s">
        <v>5</v>
      </c>
    </row>
    <row r="106" spans="1:16" ht="12.75">
      <c r="A106" t="s">
        <v>50</v>
      </c>
      <c s="34" t="s">
        <v>131</v>
      </c>
      <c s="34" t="s">
        <v>132</v>
      </c>
      <c s="35" t="s">
        <v>5</v>
      </c>
      <c s="6" t="s">
        <v>133</v>
      </c>
      <c s="36" t="s">
        <v>72</v>
      </c>
      <c s="37">
        <v>2</v>
      </c>
      <c s="36">
        <v>0</v>
      </c>
      <c s="36">
        <f>ROUND(G106*H106,6)</f>
      </c>
      <c r="L106" s="38">
        <v>0</v>
      </c>
      <c s="32">
        <f>ROUND(ROUND(L106,2)*ROUND(G106,3),2)</f>
      </c>
      <c s="36" t="s">
        <v>55</v>
      </c>
      <c>
        <f>(M106*21)/100</f>
      </c>
      <c t="s">
        <v>28</v>
      </c>
    </row>
    <row r="107" spans="1:5" ht="12.75">
      <c r="A107" s="35" t="s">
        <v>56</v>
      </c>
      <c r="E107" s="39" t="s">
        <v>133</v>
      </c>
    </row>
    <row r="108" spans="1:5" ht="12.75">
      <c r="A108" s="35" t="s">
        <v>57</v>
      </c>
      <c r="E108" s="40" t="s">
        <v>5</v>
      </c>
    </row>
    <row r="109" spans="1:5" ht="12.75">
      <c r="A109" t="s">
        <v>58</v>
      </c>
      <c r="E109" s="39" t="s">
        <v>5</v>
      </c>
    </row>
    <row r="110" spans="1:16" ht="12.75">
      <c r="A110" t="s">
        <v>50</v>
      </c>
      <c s="34" t="s">
        <v>134</v>
      </c>
      <c s="34" t="s">
        <v>135</v>
      </c>
      <c s="35" t="s">
        <v>5</v>
      </c>
      <c s="6" t="s">
        <v>136</v>
      </c>
      <c s="36" t="s">
        <v>72</v>
      </c>
      <c s="37">
        <v>4</v>
      </c>
      <c s="36">
        <v>0</v>
      </c>
      <c s="36">
        <f>ROUND(G110*H110,6)</f>
      </c>
      <c r="L110" s="38">
        <v>0</v>
      </c>
      <c s="32">
        <f>ROUND(ROUND(L110,2)*ROUND(G110,3),2)</f>
      </c>
      <c s="36" t="s">
        <v>55</v>
      </c>
      <c>
        <f>(M110*21)/100</f>
      </c>
      <c t="s">
        <v>28</v>
      </c>
    </row>
    <row r="111" spans="1:5" ht="12.75">
      <c r="A111" s="35" t="s">
        <v>56</v>
      </c>
      <c r="E111" s="39" t="s">
        <v>136</v>
      </c>
    </row>
    <row r="112" spans="1:5" ht="12.75">
      <c r="A112" s="35" t="s">
        <v>57</v>
      </c>
      <c r="E112" s="40" t="s">
        <v>5</v>
      </c>
    </row>
    <row r="113" spans="1:5" ht="12.75">
      <c r="A113" t="s">
        <v>58</v>
      </c>
      <c r="E113" s="39" t="s">
        <v>5</v>
      </c>
    </row>
    <row r="114" spans="1:16" ht="12.75">
      <c r="A114" t="s">
        <v>50</v>
      </c>
      <c s="34" t="s">
        <v>137</v>
      </c>
      <c s="34" t="s">
        <v>138</v>
      </c>
      <c s="35" t="s">
        <v>5</v>
      </c>
      <c s="6" t="s">
        <v>139</v>
      </c>
      <c s="36" t="s">
        <v>72</v>
      </c>
      <c s="37">
        <v>4</v>
      </c>
      <c s="36">
        <v>0</v>
      </c>
      <c s="36">
        <f>ROUND(G114*H114,6)</f>
      </c>
      <c r="L114" s="38">
        <v>0</v>
      </c>
      <c s="32">
        <f>ROUND(ROUND(L114,2)*ROUND(G114,3),2)</f>
      </c>
      <c s="36" t="s">
        <v>55</v>
      </c>
      <c>
        <f>(M114*21)/100</f>
      </c>
      <c t="s">
        <v>28</v>
      </c>
    </row>
    <row r="115" spans="1:5" ht="12.75">
      <c r="A115" s="35" t="s">
        <v>56</v>
      </c>
      <c r="E115" s="39" t="s">
        <v>139</v>
      </c>
    </row>
    <row r="116" spans="1:5" ht="12.75">
      <c r="A116" s="35" t="s">
        <v>57</v>
      </c>
      <c r="E116" s="40" t="s">
        <v>5</v>
      </c>
    </row>
    <row r="117" spans="1:5" ht="12.75">
      <c r="A117" t="s">
        <v>58</v>
      </c>
      <c r="E117" s="39" t="s">
        <v>5</v>
      </c>
    </row>
    <row r="118" spans="1:16" ht="12.75">
      <c r="A118" t="s">
        <v>50</v>
      </c>
      <c s="34" t="s">
        <v>140</v>
      </c>
      <c s="34" t="s">
        <v>141</v>
      </c>
      <c s="35" t="s">
        <v>5</v>
      </c>
      <c s="6" t="s">
        <v>142</v>
      </c>
      <c s="36" t="s">
        <v>72</v>
      </c>
      <c s="37">
        <v>1</v>
      </c>
      <c s="36">
        <v>0</v>
      </c>
      <c s="36">
        <f>ROUND(G118*H118,6)</f>
      </c>
      <c r="L118" s="38">
        <v>0</v>
      </c>
      <c s="32">
        <f>ROUND(ROUND(L118,2)*ROUND(G118,3),2)</f>
      </c>
      <c s="36" t="s">
        <v>55</v>
      </c>
      <c>
        <f>(M118*21)/100</f>
      </c>
      <c t="s">
        <v>28</v>
      </c>
    </row>
    <row r="119" spans="1:5" ht="12.75">
      <c r="A119" s="35" t="s">
        <v>56</v>
      </c>
      <c r="E119" s="39" t="s">
        <v>142</v>
      </c>
    </row>
    <row r="120" spans="1:5" ht="12.75">
      <c r="A120" s="35" t="s">
        <v>57</v>
      </c>
      <c r="E120" s="40" t="s">
        <v>5</v>
      </c>
    </row>
    <row r="121" spans="1:5" ht="12.75">
      <c r="A121" t="s">
        <v>58</v>
      </c>
      <c r="E121" s="39" t="s">
        <v>5</v>
      </c>
    </row>
    <row r="122" spans="1:16" ht="12.75">
      <c r="A122" t="s">
        <v>50</v>
      </c>
      <c s="34" t="s">
        <v>143</v>
      </c>
      <c s="34" t="s">
        <v>144</v>
      </c>
      <c s="35" t="s">
        <v>5</v>
      </c>
      <c s="6" t="s">
        <v>145</v>
      </c>
      <c s="36" t="s">
        <v>72</v>
      </c>
      <c s="37">
        <v>1</v>
      </c>
      <c s="36">
        <v>0</v>
      </c>
      <c s="36">
        <f>ROUND(G122*H122,6)</f>
      </c>
      <c r="L122" s="38">
        <v>0</v>
      </c>
      <c s="32">
        <f>ROUND(ROUND(L122,2)*ROUND(G122,3),2)</f>
      </c>
      <c s="36" t="s">
        <v>55</v>
      </c>
      <c>
        <f>(M122*21)/100</f>
      </c>
      <c t="s">
        <v>28</v>
      </c>
    </row>
    <row r="123" spans="1:5" ht="12.75">
      <c r="A123" s="35" t="s">
        <v>56</v>
      </c>
      <c r="E123" s="39" t="s">
        <v>145</v>
      </c>
    </row>
    <row r="124" spans="1:5" ht="12.75">
      <c r="A124" s="35" t="s">
        <v>57</v>
      </c>
      <c r="E124" s="40" t="s">
        <v>5</v>
      </c>
    </row>
    <row r="125" spans="1:5" ht="12.75">
      <c r="A125" t="s">
        <v>58</v>
      </c>
      <c r="E125" s="39" t="s">
        <v>5</v>
      </c>
    </row>
    <row r="126" spans="1:16" ht="12.75">
      <c r="A126" t="s">
        <v>50</v>
      </c>
      <c s="34" t="s">
        <v>146</v>
      </c>
      <c s="34" t="s">
        <v>147</v>
      </c>
      <c s="35" t="s">
        <v>5</v>
      </c>
      <c s="6" t="s">
        <v>148</v>
      </c>
      <c s="36" t="s">
        <v>72</v>
      </c>
      <c s="37">
        <v>1</v>
      </c>
      <c s="36">
        <v>0</v>
      </c>
      <c s="36">
        <f>ROUND(G126*H126,6)</f>
      </c>
      <c r="L126" s="38">
        <v>0</v>
      </c>
      <c s="32">
        <f>ROUND(ROUND(L126,2)*ROUND(G126,3),2)</f>
      </c>
      <c s="36" t="s">
        <v>55</v>
      </c>
      <c>
        <f>(M126*21)/100</f>
      </c>
      <c t="s">
        <v>28</v>
      </c>
    </row>
    <row r="127" spans="1:5" ht="12.75">
      <c r="A127" s="35" t="s">
        <v>56</v>
      </c>
      <c r="E127" s="39" t="s">
        <v>148</v>
      </c>
    </row>
    <row r="128" spans="1:5" ht="12.75">
      <c r="A128" s="35" t="s">
        <v>57</v>
      </c>
      <c r="E128" s="40" t="s">
        <v>5</v>
      </c>
    </row>
    <row r="129" spans="1:5" ht="12.75">
      <c r="A129" t="s">
        <v>58</v>
      </c>
      <c r="E129" s="39" t="s">
        <v>5</v>
      </c>
    </row>
    <row r="130" spans="1:16" ht="12.75">
      <c r="A130" t="s">
        <v>50</v>
      </c>
      <c s="34" t="s">
        <v>149</v>
      </c>
      <c s="34" t="s">
        <v>150</v>
      </c>
      <c s="35" t="s">
        <v>5</v>
      </c>
      <c s="6" t="s">
        <v>151</v>
      </c>
      <c s="36" t="s">
        <v>72</v>
      </c>
      <c s="37">
        <v>1</v>
      </c>
      <c s="36">
        <v>0</v>
      </c>
      <c s="36">
        <f>ROUND(G130*H130,6)</f>
      </c>
      <c r="L130" s="38">
        <v>0</v>
      </c>
      <c s="32">
        <f>ROUND(ROUND(L130,2)*ROUND(G130,3),2)</f>
      </c>
      <c s="36" t="s">
        <v>55</v>
      </c>
      <c>
        <f>(M130*21)/100</f>
      </c>
      <c t="s">
        <v>28</v>
      </c>
    </row>
    <row r="131" spans="1:5" ht="12.75">
      <c r="A131" s="35" t="s">
        <v>56</v>
      </c>
      <c r="E131" s="39" t="s">
        <v>151</v>
      </c>
    </row>
    <row r="132" spans="1:5" ht="12.75">
      <c r="A132" s="35" t="s">
        <v>57</v>
      </c>
      <c r="E132" s="40" t="s">
        <v>5</v>
      </c>
    </row>
    <row r="133" spans="1:5" ht="12.75">
      <c r="A133" t="s">
        <v>58</v>
      </c>
      <c r="E133" s="39" t="s">
        <v>5</v>
      </c>
    </row>
    <row r="134" spans="1:16" ht="12.75">
      <c r="A134" t="s">
        <v>50</v>
      </c>
      <c s="34" t="s">
        <v>152</v>
      </c>
      <c s="34" t="s">
        <v>153</v>
      </c>
      <c s="35" t="s">
        <v>5</v>
      </c>
      <c s="6" t="s">
        <v>154</v>
      </c>
      <c s="36" t="s">
        <v>72</v>
      </c>
      <c s="37">
        <v>2</v>
      </c>
      <c s="36">
        <v>0</v>
      </c>
      <c s="36">
        <f>ROUND(G134*H134,6)</f>
      </c>
      <c r="L134" s="38">
        <v>0</v>
      </c>
      <c s="32">
        <f>ROUND(ROUND(L134,2)*ROUND(G134,3),2)</f>
      </c>
      <c s="36" t="s">
        <v>55</v>
      </c>
      <c>
        <f>(M134*21)/100</f>
      </c>
      <c t="s">
        <v>28</v>
      </c>
    </row>
    <row r="135" spans="1:5" ht="12.75">
      <c r="A135" s="35" t="s">
        <v>56</v>
      </c>
      <c r="E135" s="39" t="s">
        <v>154</v>
      </c>
    </row>
    <row r="136" spans="1:5" ht="12.75">
      <c r="A136" s="35" t="s">
        <v>57</v>
      </c>
      <c r="E136" s="40" t="s">
        <v>5</v>
      </c>
    </row>
    <row r="137" spans="1:5" ht="12.75">
      <c r="A137" t="s">
        <v>58</v>
      </c>
      <c r="E137" s="39" t="s">
        <v>5</v>
      </c>
    </row>
    <row r="138" spans="1:16" ht="12.75">
      <c r="A138" t="s">
        <v>50</v>
      </c>
      <c s="34" t="s">
        <v>155</v>
      </c>
      <c s="34" t="s">
        <v>156</v>
      </c>
      <c s="35" t="s">
        <v>5</v>
      </c>
      <c s="6" t="s">
        <v>157</v>
      </c>
      <c s="36" t="s">
        <v>72</v>
      </c>
      <c s="37">
        <v>2</v>
      </c>
      <c s="36">
        <v>0</v>
      </c>
      <c s="36">
        <f>ROUND(G138*H138,6)</f>
      </c>
      <c r="L138" s="38">
        <v>0</v>
      </c>
      <c s="32">
        <f>ROUND(ROUND(L138,2)*ROUND(G138,3),2)</f>
      </c>
      <c s="36" t="s">
        <v>55</v>
      </c>
      <c>
        <f>(M138*21)/100</f>
      </c>
      <c t="s">
        <v>28</v>
      </c>
    </row>
    <row r="139" spans="1:5" ht="12.75">
      <c r="A139" s="35" t="s">
        <v>56</v>
      </c>
      <c r="E139" s="39" t="s">
        <v>157</v>
      </c>
    </row>
    <row r="140" spans="1:5" ht="12.75">
      <c r="A140" s="35" t="s">
        <v>57</v>
      </c>
      <c r="E140" s="40" t="s">
        <v>5</v>
      </c>
    </row>
    <row r="141" spans="1:5" ht="12.75">
      <c r="A141" t="s">
        <v>58</v>
      </c>
      <c r="E141" s="39" t="s">
        <v>5</v>
      </c>
    </row>
    <row r="142" spans="1:16" ht="12.75">
      <c r="A142" t="s">
        <v>50</v>
      </c>
      <c s="34" t="s">
        <v>158</v>
      </c>
      <c s="34" t="s">
        <v>159</v>
      </c>
      <c s="35" t="s">
        <v>5</v>
      </c>
      <c s="6" t="s">
        <v>160</v>
      </c>
      <c s="36" t="s">
        <v>72</v>
      </c>
      <c s="37">
        <v>1</v>
      </c>
      <c s="36">
        <v>0</v>
      </c>
      <c s="36">
        <f>ROUND(G142*H142,6)</f>
      </c>
      <c r="L142" s="38">
        <v>0</v>
      </c>
      <c s="32">
        <f>ROUND(ROUND(L142,2)*ROUND(G142,3),2)</f>
      </c>
      <c s="36" t="s">
        <v>55</v>
      </c>
      <c>
        <f>(M142*21)/100</f>
      </c>
      <c t="s">
        <v>28</v>
      </c>
    </row>
    <row r="143" spans="1:5" ht="12.75">
      <c r="A143" s="35" t="s">
        <v>56</v>
      </c>
      <c r="E143" s="39" t="s">
        <v>160</v>
      </c>
    </row>
    <row r="144" spans="1:5" ht="12.75">
      <c r="A144" s="35" t="s">
        <v>57</v>
      </c>
      <c r="E144" s="40" t="s">
        <v>5</v>
      </c>
    </row>
    <row r="145" spans="1:5" ht="12.75">
      <c r="A145" t="s">
        <v>58</v>
      </c>
      <c r="E145" s="39" t="s">
        <v>5</v>
      </c>
    </row>
    <row r="146" spans="1:16" ht="12.75">
      <c r="A146" t="s">
        <v>50</v>
      </c>
      <c s="34" t="s">
        <v>161</v>
      </c>
      <c s="34" t="s">
        <v>162</v>
      </c>
      <c s="35" t="s">
        <v>5</v>
      </c>
      <c s="6" t="s">
        <v>163</v>
      </c>
      <c s="36" t="s">
        <v>72</v>
      </c>
      <c s="37">
        <v>1</v>
      </c>
      <c s="36">
        <v>0</v>
      </c>
      <c s="36">
        <f>ROUND(G146*H146,6)</f>
      </c>
      <c r="L146" s="38">
        <v>0</v>
      </c>
      <c s="32">
        <f>ROUND(ROUND(L146,2)*ROUND(G146,3),2)</f>
      </c>
      <c s="36" t="s">
        <v>55</v>
      </c>
      <c>
        <f>(M146*21)/100</f>
      </c>
      <c t="s">
        <v>28</v>
      </c>
    </row>
    <row r="147" spans="1:5" ht="12.75">
      <c r="A147" s="35" t="s">
        <v>56</v>
      </c>
      <c r="E147" s="39" t="s">
        <v>163</v>
      </c>
    </row>
    <row r="148" spans="1:5" ht="12.75">
      <c r="A148" s="35" t="s">
        <v>57</v>
      </c>
      <c r="E148" s="40" t="s">
        <v>5</v>
      </c>
    </row>
    <row r="149" spans="1:5" ht="12.75">
      <c r="A149" t="s">
        <v>58</v>
      </c>
      <c r="E149" s="39" t="s">
        <v>5</v>
      </c>
    </row>
    <row r="150" spans="1:16" ht="25.5">
      <c r="A150" t="s">
        <v>50</v>
      </c>
      <c s="34" t="s">
        <v>164</v>
      </c>
      <c s="34" t="s">
        <v>165</v>
      </c>
      <c s="35" t="s">
        <v>5</v>
      </c>
      <c s="6" t="s">
        <v>166</v>
      </c>
      <c s="36" t="s">
        <v>72</v>
      </c>
      <c s="37">
        <v>1</v>
      </c>
      <c s="36">
        <v>0</v>
      </c>
      <c s="36">
        <f>ROUND(G150*H150,6)</f>
      </c>
      <c r="L150" s="38">
        <v>0</v>
      </c>
      <c s="32">
        <f>ROUND(ROUND(L150,2)*ROUND(G150,3),2)</f>
      </c>
      <c s="36" t="s">
        <v>55</v>
      </c>
      <c>
        <f>(M150*21)/100</f>
      </c>
      <c t="s">
        <v>28</v>
      </c>
    </row>
    <row r="151" spans="1:5" ht="25.5">
      <c r="A151" s="35" t="s">
        <v>56</v>
      </c>
      <c r="E151" s="39" t="s">
        <v>166</v>
      </c>
    </row>
    <row r="152" spans="1:5" ht="12.75">
      <c r="A152" s="35" t="s">
        <v>57</v>
      </c>
      <c r="E152" s="40" t="s">
        <v>5</v>
      </c>
    </row>
    <row r="153" spans="1:5" ht="12.75">
      <c r="A153" t="s">
        <v>58</v>
      </c>
      <c r="E153" s="39" t="s">
        <v>5</v>
      </c>
    </row>
    <row r="154" spans="1:16" ht="12.75">
      <c r="A154" t="s">
        <v>50</v>
      </c>
      <c s="34" t="s">
        <v>167</v>
      </c>
      <c s="34" t="s">
        <v>168</v>
      </c>
      <c s="35" t="s">
        <v>5</v>
      </c>
      <c s="6" t="s">
        <v>169</v>
      </c>
      <c s="36" t="s">
        <v>72</v>
      </c>
      <c s="37">
        <v>1</v>
      </c>
      <c s="36">
        <v>0</v>
      </c>
      <c s="36">
        <f>ROUND(G154*H154,6)</f>
      </c>
      <c r="L154" s="38">
        <v>0</v>
      </c>
      <c s="32">
        <f>ROUND(ROUND(L154,2)*ROUND(G154,3),2)</f>
      </c>
      <c s="36" t="s">
        <v>55</v>
      </c>
      <c>
        <f>(M154*21)/100</f>
      </c>
      <c t="s">
        <v>28</v>
      </c>
    </row>
    <row r="155" spans="1:5" ht="12.75">
      <c r="A155" s="35" t="s">
        <v>56</v>
      </c>
      <c r="E155" s="39" t="s">
        <v>169</v>
      </c>
    </row>
    <row r="156" spans="1:5" ht="12.75">
      <c r="A156" s="35" t="s">
        <v>57</v>
      </c>
      <c r="E156" s="40" t="s">
        <v>5</v>
      </c>
    </row>
    <row r="157" spans="1:5" ht="12.75">
      <c r="A157" t="s">
        <v>58</v>
      </c>
      <c r="E157" s="39" t="s">
        <v>5</v>
      </c>
    </row>
    <row r="158" spans="1:16" ht="12.75">
      <c r="A158" t="s">
        <v>50</v>
      </c>
      <c s="34" t="s">
        <v>170</v>
      </c>
      <c s="34" t="s">
        <v>171</v>
      </c>
      <c s="35" t="s">
        <v>5</v>
      </c>
      <c s="6" t="s">
        <v>172</v>
      </c>
      <c s="36" t="s">
        <v>72</v>
      </c>
      <c s="37">
        <v>1</v>
      </c>
      <c s="36">
        <v>0</v>
      </c>
      <c s="36">
        <f>ROUND(G158*H158,6)</f>
      </c>
      <c r="L158" s="38">
        <v>0</v>
      </c>
      <c s="32">
        <f>ROUND(ROUND(L158,2)*ROUND(G158,3),2)</f>
      </c>
      <c s="36" t="s">
        <v>55</v>
      </c>
      <c>
        <f>(M158*21)/100</f>
      </c>
      <c t="s">
        <v>28</v>
      </c>
    </row>
    <row r="159" spans="1:5" ht="12.75">
      <c r="A159" s="35" t="s">
        <v>56</v>
      </c>
      <c r="E159" s="39" t="s">
        <v>172</v>
      </c>
    </row>
    <row r="160" spans="1:5" ht="12.75">
      <c r="A160" s="35" t="s">
        <v>57</v>
      </c>
      <c r="E160" s="40" t="s">
        <v>5</v>
      </c>
    </row>
    <row r="161" spans="1:5" ht="12.75">
      <c r="A161" t="s">
        <v>58</v>
      </c>
      <c r="E161" s="39" t="s">
        <v>5</v>
      </c>
    </row>
    <row r="162" spans="1:16" ht="12.75">
      <c r="A162" t="s">
        <v>50</v>
      </c>
      <c s="34" t="s">
        <v>173</v>
      </c>
      <c s="34" t="s">
        <v>174</v>
      </c>
      <c s="35" t="s">
        <v>5</v>
      </c>
      <c s="6" t="s">
        <v>175</v>
      </c>
      <c s="36" t="s">
        <v>72</v>
      </c>
      <c s="37">
        <v>1</v>
      </c>
      <c s="36">
        <v>0</v>
      </c>
      <c s="36">
        <f>ROUND(G162*H162,6)</f>
      </c>
      <c r="L162" s="38">
        <v>0</v>
      </c>
      <c s="32">
        <f>ROUND(ROUND(L162,2)*ROUND(G162,3),2)</f>
      </c>
      <c s="36" t="s">
        <v>55</v>
      </c>
      <c>
        <f>(M162*21)/100</f>
      </c>
      <c t="s">
        <v>28</v>
      </c>
    </row>
    <row r="163" spans="1:5" ht="12.75">
      <c r="A163" s="35" t="s">
        <v>56</v>
      </c>
      <c r="E163" s="39" t="s">
        <v>175</v>
      </c>
    </row>
    <row r="164" spans="1:5" ht="12.75">
      <c r="A164" s="35" t="s">
        <v>57</v>
      </c>
      <c r="E164" s="40" t="s">
        <v>5</v>
      </c>
    </row>
    <row r="165" spans="1:5" ht="12.75">
      <c r="A165" t="s">
        <v>58</v>
      </c>
      <c r="E165" s="39" t="s">
        <v>5</v>
      </c>
    </row>
    <row r="166" spans="1:16" ht="12.75">
      <c r="A166" t="s">
        <v>50</v>
      </c>
      <c s="34" t="s">
        <v>176</v>
      </c>
      <c s="34" t="s">
        <v>177</v>
      </c>
      <c s="35" t="s">
        <v>5</v>
      </c>
      <c s="6" t="s">
        <v>178</v>
      </c>
      <c s="36" t="s">
        <v>72</v>
      </c>
      <c s="37">
        <v>2</v>
      </c>
      <c s="36">
        <v>0</v>
      </c>
      <c s="36">
        <f>ROUND(G166*H166,6)</f>
      </c>
      <c r="L166" s="38">
        <v>0</v>
      </c>
      <c s="32">
        <f>ROUND(ROUND(L166,2)*ROUND(G166,3),2)</f>
      </c>
      <c s="36" t="s">
        <v>55</v>
      </c>
      <c>
        <f>(M166*21)/100</f>
      </c>
      <c t="s">
        <v>28</v>
      </c>
    </row>
    <row r="167" spans="1:5" ht="12.75">
      <c r="A167" s="35" t="s">
        <v>56</v>
      </c>
      <c r="E167" s="39" t="s">
        <v>178</v>
      </c>
    </row>
    <row r="168" spans="1:5" ht="12.75">
      <c r="A168" s="35" t="s">
        <v>57</v>
      </c>
      <c r="E168" s="40" t="s">
        <v>5</v>
      </c>
    </row>
    <row r="169" spans="1:5" ht="12.75">
      <c r="A169" t="s">
        <v>58</v>
      </c>
      <c r="E169" s="39" t="s">
        <v>5</v>
      </c>
    </row>
    <row r="170" spans="1:16" ht="12.75">
      <c r="A170" t="s">
        <v>50</v>
      </c>
      <c s="34" t="s">
        <v>179</v>
      </c>
      <c s="34" t="s">
        <v>180</v>
      </c>
      <c s="35" t="s">
        <v>5</v>
      </c>
      <c s="6" t="s">
        <v>181</v>
      </c>
      <c s="36" t="s">
        <v>72</v>
      </c>
      <c s="37">
        <v>1</v>
      </c>
      <c s="36">
        <v>0</v>
      </c>
      <c s="36">
        <f>ROUND(G170*H170,6)</f>
      </c>
      <c r="L170" s="38">
        <v>0</v>
      </c>
      <c s="32">
        <f>ROUND(ROUND(L170,2)*ROUND(G170,3),2)</f>
      </c>
      <c s="36" t="s">
        <v>55</v>
      </c>
      <c>
        <f>(M170*21)/100</f>
      </c>
      <c t="s">
        <v>28</v>
      </c>
    </row>
    <row r="171" spans="1:5" ht="12.75">
      <c r="A171" s="35" t="s">
        <v>56</v>
      </c>
      <c r="E171" s="39" t="s">
        <v>181</v>
      </c>
    </row>
    <row r="172" spans="1:5" ht="12.75">
      <c r="A172" s="35" t="s">
        <v>57</v>
      </c>
      <c r="E172" s="40" t="s">
        <v>5</v>
      </c>
    </row>
    <row r="173" spans="1:5" ht="12.75">
      <c r="A173" t="s">
        <v>58</v>
      </c>
      <c r="E173" s="39" t="s">
        <v>5</v>
      </c>
    </row>
    <row r="174" spans="1:16" ht="12.75">
      <c r="A174" t="s">
        <v>50</v>
      </c>
      <c s="34" t="s">
        <v>182</v>
      </c>
      <c s="34" t="s">
        <v>183</v>
      </c>
      <c s="35" t="s">
        <v>5</v>
      </c>
      <c s="6" t="s">
        <v>184</v>
      </c>
      <c s="36" t="s">
        <v>72</v>
      </c>
      <c s="37">
        <v>1</v>
      </c>
      <c s="36">
        <v>0</v>
      </c>
      <c s="36">
        <f>ROUND(G174*H174,6)</f>
      </c>
      <c r="L174" s="38">
        <v>0</v>
      </c>
      <c s="32">
        <f>ROUND(ROUND(L174,2)*ROUND(G174,3),2)</f>
      </c>
      <c s="36" t="s">
        <v>55</v>
      </c>
      <c>
        <f>(M174*21)/100</f>
      </c>
      <c t="s">
        <v>28</v>
      </c>
    </row>
    <row r="175" spans="1:5" ht="12.75">
      <c r="A175" s="35" t="s">
        <v>56</v>
      </c>
      <c r="E175" s="39" t="s">
        <v>184</v>
      </c>
    </row>
    <row r="176" spans="1:5" ht="12.75">
      <c r="A176" s="35" t="s">
        <v>57</v>
      </c>
      <c r="E176" s="40" t="s">
        <v>5</v>
      </c>
    </row>
    <row r="177" spans="1:5" ht="12.75">
      <c r="A177" t="s">
        <v>58</v>
      </c>
      <c r="E177" s="39" t="s">
        <v>5</v>
      </c>
    </row>
    <row r="178" spans="1:16" ht="12.75">
      <c r="A178" t="s">
        <v>50</v>
      </c>
      <c s="34" t="s">
        <v>185</v>
      </c>
      <c s="34" t="s">
        <v>186</v>
      </c>
      <c s="35" t="s">
        <v>5</v>
      </c>
      <c s="6" t="s">
        <v>187</v>
      </c>
      <c s="36" t="s">
        <v>188</v>
      </c>
      <c s="37">
        <v>1</v>
      </c>
      <c s="36">
        <v>0</v>
      </c>
      <c s="36">
        <f>ROUND(G178*H178,6)</f>
      </c>
      <c r="L178" s="38">
        <v>0</v>
      </c>
      <c s="32">
        <f>ROUND(ROUND(L178,2)*ROUND(G178,3),2)</f>
      </c>
      <c s="36" t="s">
        <v>55</v>
      </c>
      <c>
        <f>(M178*21)/100</f>
      </c>
      <c t="s">
        <v>28</v>
      </c>
    </row>
    <row r="179" spans="1:5" ht="12.75">
      <c r="A179" s="35" t="s">
        <v>56</v>
      </c>
      <c r="E179" s="39" t="s">
        <v>187</v>
      </c>
    </row>
    <row r="180" spans="1:5" ht="12.75">
      <c r="A180" s="35" t="s">
        <v>57</v>
      </c>
      <c r="E180" s="40" t="s">
        <v>5</v>
      </c>
    </row>
    <row r="181" spans="1:5" ht="12.75">
      <c r="A181" t="s">
        <v>58</v>
      </c>
      <c r="E181" s="39" t="s">
        <v>5</v>
      </c>
    </row>
    <row r="182" spans="1:16" ht="12.75">
      <c r="A182" t="s">
        <v>50</v>
      </c>
      <c s="34" t="s">
        <v>189</v>
      </c>
      <c s="34" t="s">
        <v>190</v>
      </c>
      <c s="35" t="s">
        <v>5</v>
      </c>
      <c s="6" t="s">
        <v>191</v>
      </c>
      <c s="36" t="s">
        <v>188</v>
      </c>
      <c s="37">
        <v>1</v>
      </c>
      <c s="36">
        <v>0</v>
      </c>
      <c s="36">
        <f>ROUND(G182*H182,6)</f>
      </c>
      <c r="L182" s="38">
        <v>0</v>
      </c>
      <c s="32">
        <f>ROUND(ROUND(L182,2)*ROUND(G182,3),2)</f>
      </c>
      <c s="36" t="s">
        <v>55</v>
      </c>
      <c>
        <f>(M182*21)/100</f>
      </c>
      <c t="s">
        <v>28</v>
      </c>
    </row>
    <row r="183" spans="1:5" ht="12.75">
      <c r="A183" s="35" t="s">
        <v>56</v>
      </c>
      <c r="E183" s="39" t="s">
        <v>191</v>
      </c>
    </row>
    <row r="184" spans="1:5" ht="12.75">
      <c r="A184" s="35" t="s">
        <v>57</v>
      </c>
      <c r="E184" s="40" t="s">
        <v>5</v>
      </c>
    </row>
    <row r="185" spans="1:5" ht="12.75">
      <c r="A185" t="s">
        <v>58</v>
      </c>
      <c r="E185" s="39" t="s">
        <v>5</v>
      </c>
    </row>
    <row r="186" spans="1:16" ht="12.75">
      <c r="A186" t="s">
        <v>50</v>
      </c>
      <c s="34" t="s">
        <v>192</v>
      </c>
      <c s="34" t="s">
        <v>193</v>
      </c>
      <c s="35" t="s">
        <v>5</v>
      </c>
      <c s="6" t="s">
        <v>194</v>
      </c>
      <c s="36" t="s">
        <v>72</v>
      </c>
      <c s="37">
        <v>1</v>
      </c>
      <c s="36">
        <v>0</v>
      </c>
      <c s="36">
        <f>ROUND(G186*H186,6)</f>
      </c>
      <c r="L186" s="38">
        <v>0</v>
      </c>
      <c s="32">
        <f>ROUND(ROUND(L186,2)*ROUND(G186,3),2)</f>
      </c>
      <c s="36" t="s">
        <v>55</v>
      </c>
      <c>
        <f>(M186*21)/100</f>
      </c>
      <c t="s">
        <v>28</v>
      </c>
    </row>
    <row r="187" spans="1:5" ht="12.75">
      <c r="A187" s="35" t="s">
        <v>56</v>
      </c>
      <c r="E187" s="39" t="s">
        <v>194</v>
      </c>
    </row>
    <row r="188" spans="1:5" ht="12.75">
      <c r="A188" s="35" t="s">
        <v>57</v>
      </c>
      <c r="E188" s="40" t="s">
        <v>5</v>
      </c>
    </row>
    <row r="189" spans="1:5" ht="12.75">
      <c r="A189" t="s">
        <v>58</v>
      </c>
      <c r="E189" s="39" t="s">
        <v>5</v>
      </c>
    </row>
    <row r="190" spans="1:16" ht="12.75">
      <c r="A190" t="s">
        <v>50</v>
      </c>
      <c s="34" t="s">
        <v>195</v>
      </c>
      <c s="34" t="s">
        <v>196</v>
      </c>
      <c s="35" t="s">
        <v>5</v>
      </c>
      <c s="6" t="s">
        <v>197</v>
      </c>
      <c s="36" t="s">
        <v>72</v>
      </c>
      <c s="37">
        <v>2</v>
      </c>
      <c s="36">
        <v>0</v>
      </c>
      <c s="36">
        <f>ROUND(G190*H190,6)</f>
      </c>
      <c r="L190" s="38">
        <v>0</v>
      </c>
      <c s="32">
        <f>ROUND(ROUND(L190,2)*ROUND(G190,3),2)</f>
      </c>
      <c s="36" t="s">
        <v>55</v>
      </c>
      <c>
        <f>(M190*21)/100</f>
      </c>
      <c t="s">
        <v>28</v>
      </c>
    </row>
    <row r="191" spans="1:5" ht="12.75">
      <c r="A191" s="35" t="s">
        <v>56</v>
      </c>
      <c r="E191" s="39" t="s">
        <v>197</v>
      </c>
    </row>
    <row r="192" spans="1:5" ht="12.75">
      <c r="A192" s="35" t="s">
        <v>57</v>
      </c>
      <c r="E192" s="40" t="s">
        <v>5</v>
      </c>
    </row>
    <row r="193" spans="1:5" ht="12.75">
      <c r="A193" t="s">
        <v>58</v>
      </c>
      <c r="E193" s="39" t="s">
        <v>5</v>
      </c>
    </row>
    <row r="194" spans="1:13" ht="12.75">
      <c r="A194" t="s">
        <v>47</v>
      </c>
      <c r="C194" s="31" t="s">
        <v>198</v>
      </c>
      <c r="E194" s="33" t="s">
        <v>199</v>
      </c>
      <c r="J194" s="32">
        <f>0</f>
      </c>
      <c s="32">
        <f>0</f>
      </c>
      <c s="32">
        <f>0+L195</f>
      </c>
      <c s="32">
        <f>0+M195</f>
      </c>
    </row>
    <row r="195" spans="1:16" ht="25.5">
      <c r="A195" t="s">
        <v>50</v>
      </c>
      <c s="34" t="s">
        <v>200</v>
      </c>
      <c s="34" t="s">
        <v>201</v>
      </c>
      <c s="35" t="s">
        <v>5</v>
      </c>
      <c s="6" t="s">
        <v>202</v>
      </c>
      <c s="36" t="s">
        <v>203</v>
      </c>
      <c s="37">
        <v>1</v>
      </c>
      <c s="36">
        <v>0</v>
      </c>
      <c s="36">
        <f>ROUND(G195*H195,6)</f>
      </c>
      <c r="L195" s="38">
        <v>0</v>
      </c>
      <c s="32">
        <f>ROUND(ROUND(L195,2)*ROUND(G195,3),2)</f>
      </c>
      <c s="36" t="s">
        <v>204</v>
      </c>
      <c>
        <f>(M195*21)/100</f>
      </c>
      <c t="s">
        <v>28</v>
      </c>
    </row>
    <row r="196" spans="1:5" ht="25.5">
      <c r="A196" s="35" t="s">
        <v>56</v>
      </c>
      <c r="E196" s="39" t="s">
        <v>202</v>
      </c>
    </row>
    <row r="197" spans="1:5" ht="25.5">
      <c r="A197" s="35" t="s">
        <v>57</v>
      </c>
      <c r="E197" s="40" t="s">
        <v>205</v>
      </c>
    </row>
    <row r="198" spans="1:5" ht="12.75">
      <c r="A198" t="s">
        <v>58</v>
      </c>
      <c r="E19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2868</v>
      </c>
      <c s="41">
        <f>Rekapitulace!C33</f>
      </c>
      <c s="20" t="s">
        <v>0</v>
      </c>
      <c t="s">
        <v>23</v>
      </c>
      <c t="s">
        <v>28</v>
      </c>
    </row>
    <row r="4" spans="1:16" ht="32" customHeight="1">
      <c r="A4" s="24" t="s">
        <v>20</v>
      </c>
      <c s="25" t="s">
        <v>29</v>
      </c>
      <c s="27" t="s">
        <v>2868</v>
      </c>
      <c r="E4" s="26" t="s">
        <v>2834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COUNTIFS(L8:L34,"=0",A8:A34,"P")+COUNTIFS(L8:L34,"",A8:A34,"P")+SUM(Q8:Q34)</f>
      </c>
    </row>
    <row r="8" spans="1:13" ht="12.75">
      <c r="A8" t="s">
        <v>45</v>
      </c>
      <c r="C8" s="28" t="s">
        <v>2870</v>
      </c>
      <c r="E8" s="30" t="s">
        <v>2834</v>
      </c>
      <c r="J8" s="29">
        <f>0+J9</f>
      </c>
      <c s="29">
        <f>0+K9</f>
      </c>
      <c s="29">
        <f>0+L9</f>
      </c>
      <c s="29">
        <f>0+M9</f>
      </c>
    </row>
    <row r="9" spans="1:13" ht="12.75">
      <c r="A9" t="s">
        <v>47</v>
      </c>
      <c r="C9" s="31" t="s">
        <v>2871</v>
      </c>
      <c r="E9" s="33" t="s">
        <v>2834</v>
      </c>
      <c r="J9" s="32">
        <f>0</f>
      </c>
      <c s="32">
        <f>0</f>
      </c>
      <c s="32">
        <f>0+L10+L14+L18+L22+L26+L30+L34</f>
      </c>
      <c s="32">
        <f>0+M10+M14+M18+M22+M26+M30+M34</f>
      </c>
    </row>
    <row r="10" spans="1:16" ht="12.75">
      <c r="A10" t="s">
        <v>50</v>
      </c>
      <c s="34" t="s">
        <v>209</v>
      </c>
      <c s="34" t="s">
        <v>2872</v>
      </c>
      <c s="35" t="s">
        <v>5</v>
      </c>
      <c s="6" t="s">
        <v>2873</v>
      </c>
      <c s="36" t="s">
        <v>203</v>
      </c>
      <c s="37">
        <v>1</v>
      </c>
      <c s="36">
        <v>0</v>
      </c>
      <c s="36">
        <f>ROUND(G10*H10,6)</f>
      </c>
      <c r="L10" s="38">
        <v>0</v>
      </c>
      <c s="32">
        <f>ROUND(ROUND(L10,2)*ROUND(G10,3),2)</f>
      </c>
      <c s="36" t="s">
        <v>204</v>
      </c>
      <c>
        <f>(M10*21)/100</f>
      </c>
      <c t="s">
        <v>28</v>
      </c>
    </row>
    <row r="11" spans="1:5" ht="12.75">
      <c r="A11" s="35" t="s">
        <v>56</v>
      </c>
      <c r="E11" s="39" t="s">
        <v>2873</v>
      </c>
    </row>
    <row r="12" spans="1:5" ht="12.75">
      <c r="A12" s="35" t="s">
        <v>57</v>
      </c>
      <c r="E12" s="40" t="s">
        <v>1380</v>
      </c>
    </row>
    <row r="13" spans="1:5" ht="12.75">
      <c r="A13" t="s">
        <v>58</v>
      </c>
      <c r="E13" s="39" t="s">
        <v>5</v>
      </c>
    </row>
    <row r="14" spans="1:16" ht="12.75">
      <c r="A14" t="s">
        <v>50</v>
      </c>
      <c s="34" t="s">
        <v>28</v>
      </c>
      <c s="34" t="s">
        <v>2874</v>
      </c>
      <c s="35" t="s">
        <v>5</v>
      </c>
      <c s="6" t="s">
        <v>2875</v>
      </c>
      <c s="36" t="s">
        <v>203</v>
      </c>
      <c s="37">
        <v>1</v>
      </c>
      <c s="36">
        <v>0</v>
      </c>
      <c s="36">
        <f>ROUND(G14*H14,6)</f>
      </c>
      <c r="L14" s="38">
        <v>0</v>
      </c>
      <c s="32">
        <f>ROUND(ROUND(L14,2)*ROUND(G14,3),2)</f>
      </c>
      <c s="36" t="s">
        <v>204</v>
      </c>
      <c>
        <f>(M14*21)/100</f>
      </c>
      <c t="s">
        <v>28</v>
      </c>
    </row>
    <row r="15" spans="1:5" ht="12.75">
      <c r="A15" s="35" t="s">
        <v>56</v>
      </c>
      <c r="E15" s="39" t="s">
        <v>2875</v>
      </c>
    </row>
    <row r="16" spans="1:5" ht="12.75">
      <c r="A16" s="35" t="s">
        <v>57</v>
      </c>
      <c r="E16" s="40" t="s">
        <v>1380</v>
      </c>
    </row>
    <row r="17" spans="1:5" ht="12.75">
      <c r="A17" t="s">
        <v>58</v>
      </c>
      <c r="E17" s="39" t="s">
        <v>5</v>
      </c>
    </row>
    <row r="18" spans="1:16" ht="12.75">
      <c r="A18" t="s">
        <v>50</v>
      </c>
      <c s="34" t="s">
        <v>26</v>
      </c>
      <c s="34" t="s">
        <v>2876</v>
      </c>
      <c s="35" t="s">
        <v>5</v>
      </c>
      <c s="6" t="s">
        <v>2877</v>
      </c>
      <c s="36" t="s">
        <v>203</v>
      </c>
      <c s="37">
        <v>1</v>
      </c>
      <c s="36">
        <v>0</v>
      </c>
      <c s="36">
        <f>ROUND(G18*H18,6)</f>
      </c>
      <c r="L18" s="38">
        <v>0</v>
      </c>
      <c s="32">
        <f>ROUND(ROUND(L18,2)*ROUND(G18,3),2)</f>
      </c>
      <c s="36" t="s">
        <v>204</v>
      </c>
      <c>
        <f>(M18*21)/100</f>
      </c>
      <c t="s">
        <v>28</v>
      </c>
    </row>
    <row r="19" spans="1:5" ht="12.75">
      <c r="A19" s="35" t="s">
        <v>56</v>
      </c>
      <c r="E19" s="39" t="s">
        <v>2877</v>
      </c>
    </row>
    <row r="20" spans="1:5" ht="12.75">
      <c r="A20" s="35" t="s">
        <v>57</v>
      </c>
      <c r="E20" s="40" t="s">
        <v>1380</v>
      </c>
    </row>
    <row r="21" spans="1:5" ht="12.75">
      <c r="A21" t="s">
        <v>58</v>
      </c>
      <c r="E21" s="39" t="s">
        <v>5</v>
      </c>
    </row>
    <row r="22" spans="1:16" ht="12.75">
      <c r="A22" t="s">
        <v>50</v>
      </c>
      <c s="34" t="s">
        <v>212</v>
      </c>
      <c s="34" t="s">
        <v>2878</v>
      </c>
      <c s="35" t="s">
        <v>5</v>
      </c>
      <c s="6" t="s">
        <v>2879</v>
      </c>
      <c s="36" t="s">
        <v>203</v>
      </c>
      <c s="37">
        <v>1</v>
      </c>
      <c s="36">
        <v>0</v>
      </c>
      <c s="36">
        <f>ROUND(G22*H22,6)</f>
      </c>
      <c r="L22" s="38">
        <v>0</v>
      </c>
      <c s="32">
        <f>ROUND(ROUND(L22,2)*ROUND(G22,3),2)</f>
      </c>
      <c s="36" t="s">
        <v>204</v>
      </c>
      <c>
        <f>(M22*21)/100</f>
      </c>
      <c t="s">
        <v>28</v>
      </c>
    </row>
    <row r="23" spans="1:5" ht="12.75">
      <c r="A23" s="35" t="s">
        <v>56</v>
      </c>
      <c r="E23" s="39" t="s">
        <v>2879</v>
      </c>
    </row>
    <row r="24" spans="1:5" ht="12.75">
      <c r="A24" s="35" t="s">
        <v>57</v>
      </c>
      <c r="E24" s="40" t="s">
        <v>1380</v>
      </c>
    </row>
    <row r="25" spans="1:5" ht="12.75">
      <c r="A25" t="s">
        <v>58</v>
      </c>
      <c r="E25" s="39" t="s">
        <v>5</v>
      </c>
    </row>
    <row r="26" spans="1:16" ht="12.75">
      <c r="A26" t="s">
        <v>50</v>
      </c>
      <c s="34" t="s">
        <v>215</v>
      </c>
      <c s="34" t="s">
        <v>2880</v>
      </c>
      <c s="35" t="s">
        <v>5</v>
      </c>
      <c s="6" t="s">
        <v>2881</v>
      </c>
      <c s="36" t="s">
        <v>203</v>
      </c>
      <c s="37">
        <v>1</v>
      </c>
      <c s="36">
        <v>0</v>
      </c>
      <c s="36">
        <f>ROUND(G26*H26,6)</f>
      </c>
      <c r="L26" s="38">
        <v>0</v>
      </c>
      <c s="32">
        <f>ROUND(ROUND(L26,2)*ROUND(G26,3),2)</f>
      </c>
      <c s="36" t="s">
        <v>204</v>
      </c>
      <c>
        <f>(M26*21)/100</f>
      </c>
      <c t="s">
        <v>28</v>
      </c>
    </row>
    <row r="27" spans="1:5" ht="12.75">
      <c r="A27" s="35" t="s">
        <v>56</v>
      </c>
      <c r="E27" s="39" t="s">
        <v>2881</v>
      </c>
    </row>
    <row r="28" spans="1:5" ht="12.75">
      <c r="A28" s="35" t="s">
        <v>57</v>
      </c>
      <c r="E28" s="40" t="s">
        <v>1380</v>
      </c>
    </row>
    <row r="29" spans="1:5" ht="12.75">
      <c r="A29" t="s">
        <v>58</v>
      </c>
      <c r="E29" s="39" t="s">
        <v>5</v>
      </c>
    </row>
    <row r="30" spans="1:16" ht="25.5">
      <c r="A30" t="s">
        <v>50</v>
      </c>
      <c s="34" t="s">
        <v>27</v>
      </c>
      <c s="34" t="s">
        <v>2882</v>
      </c>
      <c s="35" t="s">
        <v>5</v>
      </c>
      <c s="6" t="s">
        <v>2883</v>
      </c>
      <c s="36" t="s">
        <v>203</v>
      </c>
      <c s="37">
        <v>1</v>
      </c>
      <c s="36">
        <v>0</v>
      </c>
      <c s="36">
        <f>ROUND(G30*H30,6)</f>
      </c>
      <c r="L30" s="38">
        <v>0</v>
      </c>
      <c s="32">
        <f>ROUND(ROUND(L30,2)*ROUND(G30,3),2)</f>
      </c>
      <c s="36" t="s">
        <v>204</v>
      </c>
      <c>
        <f>(M30*21)/100</f>
      </c>
      <c t="s">
        <v>28</v>
      </c>
    </row>
    <row r="31" spans="1:5" ht="25.5">
      <c r="A31" s="35" t="s">
        <v>56</v>
      </c>
      <c r="E31" s="39" t="s">
        <v>2883</v>
      </c>
    </row>
    <row r="32" spans="1:5" ht="12.75">
      <c r="A32" s="35" t="s">
        <v>57</v>
      </c>
      <c r="E32" s="40" t="s">
        <v>1380</v>
      </c>
    </row>
    <row r="33" spans="1:5" ht="12.75">
      <c r="A33" t="s">
        <v>58</v>
      </c>
      <c r="E33" s="39" t="s">
        <v>5</v>
      </c>
    </row>
    <row r="34" spans="1:16" ht="12.75">
      <c r="A34" t="s">
        <v>50</v>
      </c>
      <c s="34" t="s">
        <v>48</v>
      </c>
      <c s="34" t="s">
        <v>2884</v>
      </c>
      <c s="35" t="s">
        <v>5</v>
      </c>
      <c s="6" t="s">
        <v>2885</v>
      </c>
      <c s="36" t="s">
        <v>203</v>
      </c>
      <c s="37">
        <v>1</v>
      </c>
      <c s="36">
        <v>0</v>
      </c>
      <c s="36">
        <f>ROUND(G34*H34,6)</f>
      </c>
      <c r="L34" s="38">
        <v>0</v>
      </c>
      <c s="32">
        <f>ROUND(ROUND(L34,2)*ROUND(G34,3),2)</f>
      </c>
      <c s="36" t="s">
        <v>204</v>
      </c>
      <c>
        <f>(M34*21)/100</f>
      </c>
      <c t="s">
        <v>28</v>
      </c>
    </row>
    <row r="35" spans="1:5" ht="12.75">
      <c r="A35" s="35" t="s">
        <v>56</v>
      </c>
      <c r="E35" s="39" t="s">
        <v>2885</v>
      </c>
    </row>
    <row r="36" spans="1:5" ht="12.75">
      <c r="A36" s="35" t="s">
        <v>57</v>
      </c>
      <c r="E36" s="40" t="s">
        <v>1380</v>
      </c>
    </row>
    <row r="37" spans="1:5" ht="12.75">
      <c r="A37" t="s">
        <v>58</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208</v>
      </c>
      <c r="E8" s="30" t="s">
        <v>207</v>
      </c>
      <c r="J8" s="29">
        <f>0+J9</f>
      </c>
      <c s="29">
        <f>0+K9</f>
      </c>
      <c s="29">
        <f>0+L9</f>
      </c>
      <c s="29">
        <f>0+M9</f>
      </c>
    </row>
    <row r="9" spans="1:13" ht="12.75">
      <c r="A9" t="s">
        <v>47</v>
      </c>
      <c r="C9" s="31" t="s">
        <v>48</v>
      </c>
      <c r="E9" s="33" t="s">
        <v>49</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12.75">
      <c r="A10" t="s">
        <v>50</v>
      </c>
      <c s="34" t="s">
        <v>209</v>
      </c>
      <c s="34" t="s">
        <v>66</v>
      </c>
      <c s="35" t="s">
        <v>5</v>
      </c>
      <c s="6" t="s">
        <v>67</v>
      </c>
      <c s="36" t="s">
        <v>68</v>
      </c>
      <c s="37">
        <v>1</v>
      </c>
      <c s="36">
        <v>0</v>
      </c>
      <c s="36">
        <f>ROUND(G10*H10,6)</f>
      </c>
      <c r="L10" s="38">
        <v>0</v>
      </c>
      <c s="32">
        <f>ROUND(ROUND(L10,2)*ROUND(G10,3),2)</f>
      </c>
      <c s="36" t="s">
        <v>55</v>
      </c>
      <c>
        <f>(M10*21)/100</f>
      </c>
      <c t="s">
        <v>28</v>
      </c>
    </row>
    <row r="11" spans="1:5" ht="12.75">
      <c r="A11" s="35" t="s">
        <v>56</v>
      </c>
      <c r="E11" s="39" t="s">
        <v>67</v>
      </c>
    </row>
    <row r="12" spans="1:5" ht="12.75">
      <c r="A12" s="35" t="s">
        <v>57</v>
      </c>
      <c r="E12" s="40" t="s">
        <v>5</v>
      </c>
    </row>
    <row r="13" spans="1:5" ht="12.75">
      <c r="A13" t="s">
        <v>58</v>
      </c>
      <c r="E13" s="39" t="s">
        <v>5</v>
      </c>
    </row>
    <row r="14" spans="1:16" ht="12.75">
      <c r="A14" t="s">
        <v>50</v>
      </c>
      <c s="34" t="s">
        <v>28</v>
      </c>
      <c s="34" t="s">
        <v>210</v>
      </c>
      <c s="35" t="s">
        <v>5</v>
      </c>
      <c s="6" t="s">
        <v>211</v>
      </c>
      <c s="36" t="s">
        <v>54</v>
      </c>
      <c s="37">
        <v>52</v>
      </c>
      <c s="36">
        <v>0</v>
      </c>
      <c s="36">
        <f>ROUND(G14*H14,6)</f>
      </c>
      <c r="L14" s="38">
        <v>0</v>
      </c>
      <c s="32">
        <f>ROUND(ROUND(L14,2)*ROUND(G14,3),2)</f>
      </c>
      <c s="36" t="s">
        <v>55</v>
      </c>
      <c>
        <f>(M14*21)/100</f>
      </c>
      <c t="s">
        <v>28</v>
      </c>
    </row>
    <row r="15" spans="1:5" ht="12.75">
      <c r="A15" s="35" t="s">
        <v>56</v>
      </c>
      <c r="E15" s="39" t="s">
        <v>211</v>
      </c>
    </row>
    <row r="16" spans="1:5" ht="12.75">
      <c r="A16" s="35" t="s">
        <v>57</v>
      </c>
      <c r="E16" s="40" t="s">
        <v>5</v>
      </c>
    </row>
    <row r="17" spans="1:5" ht="12.75">
      <c r="A17" t="s">
        <v>58</v>
      </c>
      <c r="E17" s="39" t="s">
        <v>5</v>
      </c>
    </row>
    <row r="18" spans="1:16" ht="25.5">
      <c r="A18" t="s">
        <v>50</v>
      </c>
      <c s="34" t="s">
        <v>26</v>
      </c>
      <c s="34" t="s">
        <v>86</v>
      </c>
      <c s="35" t="s">
        <v>5</v>
      </c>
      <c s="6" t="s">
        <v>87</v>
      </c>
      <c s="36" t="s">
        <v>72</v>
      </c>
      <c s="37">
        <v>2</v>
      </c>
      <c s="36">
        <v>0</v>
      </c>
      <c s="36">
        <f>ROUND(G18*H18,6)</f>
      </c>
      <c r="L18" s="38">
        <v>0</v>
      </c>
      <c s="32">
        <f>ROUND(ROUND(L18,2)*ROUND(G18,3),2)</f>
      </c>
      <c s="36" t="s">
        <v>55</v>
      </c>
      <c>
        <f>(M18*21)/100</f>
      </c>
      <c t="s">
        <v>28</v>
      </c>
    </row>
    <row r="19" spans="1:5" ht="25.5">
      <c r="A19" s="35" t="s">
        <v>56</v>
      </c>
      <c r="E19" s="39" t="s">
        <v>87</v>
      </c>
    </row>
    <row r="20" spans="1:5" ht="12.75">
      <c r="A20" s="35" t="s">
        <v>57</v>
      </c>
      <c r="E20" s="40" t="s">
        <v>5</v>
      </c>
    </row>
    <row r="21" spans="1:5" ht="12.75">
      <c r="A21" t="s">
        <v>58</v>
      </c>
      <c r="E21" s="39" t="s">
        <v>5</v>
      </c>
    </row>
    <row r="22" spans="1:16" ht="12.75">
      <c r="A22" t="s">
        <v>50</v>
      </c>
      <c s="34" t="s">
        <v>212</v>
      </c>
      <c s="34" t="s">
        <v>213</v>
      </c>
      <c s="35" t="s">
        <v>5</v>
      </c>
      <c s="6" t="s">
        <v>214</v>
      </c>
      <c s="36" t="s">
        <v>72</v>
      </c>
      <c s="37">
        <v>2</v>
      </c>
      <c s="36">
        <v>0</v>
      </c>
      <c s="36">
        <f>ROUND(G22*H22,6)</f>
      </c>
      <c r="L22" s="38">
        <v>0</v>
      </c>
      <c s="32">
        <f>ROUND(ROUND(L22,2)*ROUND(G22,3),2)</f>
      </c>
      <c s="36" t="s">
        <v>55</v>
      </c>
      <c>
        <f>(M22*21)/100</f>
      </c>
      <c t="s">
        <v>28</v>
      </c>
    </row>
    <row r="23" spans="1:5" ht="12.75">
      <c r="A23" s="35" t="s">
        <v>56</v>
      </c>
      <c r="E23" s="39" t="s">
        <v>214</v>
      </c>
    </row>
    <row r="24" spans="1:5" ht="12.75">
      <c r="A24" s="35" t="s">
        <v>57</v>
      </c>
      <c r="E24" s="40" t="s">
        <v>5</v>
      </c>
    </row>
    <row r="25" spans="1:5" ht="12.75">
      <c r="A25" t="s">
        <v>58</v>
      </c>
      <c r="E25" s="39" t="s">
        <v>5</v>
      </c>
    </row>
    <row r="26" spans="1:16" ht="12.75">
      <c r="A26" t="s">
        <v>50</v>
      </c>
      <c s="34" t="s">
        <v>215</v>
      </c>
      <c s="34" t="s">
        <v>216</v>
      </c>
      <c s="35" t="s">
        <v>5</v>
      </c>
      <c s="6" t="s">
        <v>217</v>
      </c>
      <c s="36" t="s">
        <v>72</v>
      </c>
      <c s="37">
        <v>2</v>
      </c>
      <c s="36">
        <v>0</v>
      </c>
      <c s="36">
        <f>ROUND(G26*H26,6)</f>
      </c>
      <c r="L26" s="38">
        <v>0</v>
      </c>
      <c s="32">
        <f>ROUND(ROUND(L26,2)*ROUND(G26,3),2)</f>
      </c>
      <c s="36" t="s">
        <v>55</v>
      </c>
      <c>
        <f>(M26*21)/100</f>
      </c>
      <c t="s">
        <v>28</v>
      </c>
    </row>
    <row r="27" spans="1:5" ht="12.75">
      <c r="A27" s="35" t="s">
        <v>56</v>
      </c>
      <c r="E27" s="39" t="s">
        <v>217</v>
      </c>
    </row>
    <row r="28" spans="1:5" ht="12.75">
      <c r="A28" s="35" t="s">
        <v>57</v>
      </c>
      <c r="E28" s="40" t="s">
        <v>5</v>
      </c>
    </row>
    <row r="29" spans="1:5" ht="12.75">
      <c r="A29" t="s">
        <v>58</v>
      </c>
      <c r="E29" s="39" t="s">
        <v>5</v>
      </c>
    </row>
    <row r="30" spans="1:16" ht="12.75">
      <c r="A30" t="s">
        <v>50</v>
      </c>
      <c s="34" t="s">
        <v>27</v>
      </c>
      <c s="34" t="s">
        <v>218</v>
      </c>
      <c s="35" t="s">
        <v>5</v>
      </c>
      <c s="6" t="s">
        <v>219</v>
      </c>
      <c s="36" t="s">
        <v>72</v>
      </c>
      <c s="37">
        <v>2</v>
      </c>
      <c s="36">
        <v>0</v>
      </c>
      <c s="36">
        <f>ROUND(G30*H30,6)</f>
      </c>
      <c r="L30" s="38">
        <v>0</v>
      </c>
      <c s="32">
        <f>ROUND(ROUND(L30,2)*ROUND(G30,3),2)</f>
      </c>
      <c s="36" t="s">
        <v>55</v>
      </c>
      <c>
        <f>(M30*21)/100</f>
      </c>
      <c t="s">
        <v>28</v>
      </c>
    </row>
    <row r="31" spans="1:5" ht="12.75">
      <c r="A31" s="35" t="s">
        <v>56</v>
      </c>
      <c r="E31" s="39" t="s">
        <v>219</v>
      </c>
    </row>
    <row r="32" spans="1:5" ht="12.75">
      <c r="A32" s="35" t="s">
        <v>57</v>
      </c>
      <c r="E32" s="40" t="s">
        <v>5</v>
      </c>
    </row>
    <row r="33" spans="1:5" ht="12.75">
      <c r="A33" t="s">
        <v>58</v>
      </c>
      <c r="E33" s="39" t="s">
        <v>5</v>
      </c>
    </row>
    <row r="34" spans="1:16" ht="12.75">
      <c r="A34" t="s">
        <v>50</v>
      </c>
      <c s="34" t="s">
        <v>48</v>
      </c>
      <c s="34" t="s">
        <v>220</v>
      </c>
      <c s="35" t="s">
        <v>5</v>
      </c>
      <c s="6" t="s">
        <v>221</v>
      </c>
      <c s="36" t="s">
        <v>72</v>
      </c>
      <c s="37">
        <v>2</v>
      </c>
      <c s="36">
        <v>0</v>
      </c>
      <c s="36">
        <f>ROUND(G34*H34,6)</f>
      </c>
      <c r="L34" s="38">
        <v>0</v>
      </c>
      <c s="32">
        <f>ROUND(ROUND(L34,2)*ROUND(G34,3),2)</f>
      </c>
      <c s="36" t="s">
        <v>55</v>
      </c>
      <c>
        <f>(M34*21)/100</f>
      </c>
      <c t="s">
        <v>28</v>
      </c>
    </row>
    <row r="35" spans="1:5" ht="12.75">
      <c r="A35" s="35" t="s">
        <v>56</v>
      </c>
      <c r="E35" s="39" t="s">
        <v>221</v>
      </c>
    </row>
    <row r="36" spans="1:5" ht="12.75">
      <c r="A36" s="35" t="s">
        <v>57</v>
      </c>
      <c r="E36" s="40" t="s">
        <v>5</v>
      </c>
    </row>
    <row r="37" spans="1:5" ht="12.75">
      <c r="A37" t="s">
        <v>58</v>
      </c>
      <c r="E37" s="39" t="s">
        <v>5</v>
      </c>
    </row>
    <row r="38" spans="1:16" ht="12.75">
      <c r="A38" t="s">
        <v>50</v>
      </c>
      <c s="34" t="s">
        <v>222</v>
      </c>
      <c s="34" t="s">
        <v>223</v>
      </c>
      <c s="35" t="s">
        <v>5</v>
      </c>
      <c s="6" t="s">
        <v>224</v>
      </c>
      <c s="36" t="s">
        <v>72</v>
      </c>
      <c s="37">
        <v>2</v>
      </c>
      <c s="36">
        <v>0</v>
      </c>
      <c s="36">
        <f>ROUND(G38*H38,6)</f>
      </c>
      <c r="L38" s="38">
        <v>0</v>
      </c>
      <c s="32">
        <f>ROUND(ROUND(L38,2)*ROUND(G38,3),2)</f>
      </c>
      <c s="36" t="s">
        <v>55</v>
      </c>
      <c>
        <f>(M38*21)/100</f>
      </c>
      <c t="s">
        <v>28</v>
      </c>
    </row>
    <row r="39" spans="1:5" ht="12.75">
      <c r="A39" s="35" t="s">
        <v>56</v>
      </c>
      <c r="E39" s="39" t="s">
        <v>224</v>
      </c>
    </row>
    <row r="40" spans="1:5" ht="12.75">
      <c r="A40" s="35" t="s">
        <v>57</v>
      </c>
      <c r="E40" s="40" t="s">
        <v>5</v>
      </c>
    </row>
    <row r="41" spans="1:5" ht="12.75">
      <c r="A41" t="s">
        <v>58</v>
      </c>
      <c r="E41" s="39" t="s">
        <v>5</v>
      </c>
    </row>
    <row r="42" spans="1:16" ht="12.75">
      <c r="A42" t="s">
        <v>50</v>
      </c>
      <c s="34" t="s">
        <v>225</v>
      </c>
      <c s="34" t="s">
        <v>226</v>
      </c>
      <c s="35" t="s">
        <v>5</v>
      </c>
      <c s="6" t="s">
        <v>227</v>
      </c>
      <c s="36" t="s">
        <v>72</v>
      </c>
      <c s="37">
        <v>2</v>
      </c>
      <c s="36">
        <v>0</v>
      </c>
      <c s="36">
        <f>ROUND(G42*H42,6)</f>
      </c>
      <c r="L42" s="38">
        <v>0</v>
      </c>
      <c s="32">
        <f>ROUND(ROUND(L42,2)*ROUND(G42,3),2)</f>
      </c>
      <c s="36" t="s">
        <v>55</v>
      </c>
      <c>
        <f>(M42*21)/100</f>
      </c>
      <c t="s">
        <v>28</v>
      </c>
    </row>
    <row r="43" spans="1:5" ht="12.75">
      <c r="A43" s="35" t="s">
        <v>56</v>
      </c>
      <c r="E43" s="39" t="s">
        <v>227</v>
      </c>
    </row>
    <row r="44" spans="1:5" ht="12.75">
      <c r="A44" s="35" t="s">
        <v>57</v>
      </c>
      <c r="E44" s="40" t="s">
        <v>5</v>
      </c>
    </row>
    <row r="45" spans="1:5" ht="12.75">
      <c r="A45" t="s">
        <v>58</v>
      </c>
      <c r="E45" s="39" t="s">
        <v>5</v>
      </c>
    </row>
    <row r="46" spans="1:16" ht="12.75">
      <c r="A46" t="s">
        <v>50</v>
      </c>
      <c s="34" t="s">
        <v>228</v>
      </c>
      <c s="34" t="s">
        <v>229</v>
      </c>
      <c s="35" t="s">
        <v>5</v>
      </c>
      <c s="6" t="s">
        <v>230</v>
      </c>
      <c s="36" t="s">
        <v>72</v>
      </c>
      <c s="37">
        <v>2</v>
      </c>
      <c s="36">
        <v>0</v>
      </c>
      <c s="36">
        <f>ROUND(G46*H46,6)</f>
      </c>
      <c r="L46" s="38">
        <v>0</v>
      </c>
      <c s="32">
        <f>ROUND(ROUND(L46,2)*ROUND(G46,3),2)</f>
      </c>
      <c s="36" t="s">
        <v>55</v>
      </c>
      <c>
        <f>(M46*21)/100</f>
      </c>
      <c t="s">
        <v>28</v>
      </c>
    </row>
    <row r="47" spans="1:5" ht="12.75">
      <c r="A47" s="35" t="s">
        <v>56</v>
      </c>
      <c r="E47" s="39" t="s">
        <v>230</v>
      </c>
    </row>
    <row r="48" spans="1:5" ht="12.75">
      <c r="A48" s="35" t="s">
        <v>57</v>
      </c>
      <c r="E48" s="40" t="s">
        <v>5</v>
      </c>
    </row>
    <row r="49" spans="1:5" ht="12.75">
      <c r="A49" t="s">
        <v>58</v>
      </c>
      <c r="E49" s="39" t="s">
        <v>5</v>
      </c>
    </row>
    <row r="50" spans="1:16" ht="12.75">
      <c r="A50" t="s">
        <v>50</v>
      </c>
      <c s="34" t="s">
        <v>231</v>
      </c>
      <c s="34" t="s">
        <v>232</v>
      </c>
      <c s="35" t="s">
        <v>5</v>
      </c>
      <c s="6" t="s">
        <v>233</v>
      </c>
      <c s="36" t="s">
        <v>72</v>
      </c>
      <c s="37">
        <v>2</v>
      </c>
      <c s="36">
        <v>0</v>
      </c>
      <c s="36">
        <f>ROUND(G50*H50,6)</f>
      </c>
      <c r="L50" s="38">
        <v>0</v>
      </c>
      <c s="32">
        <f>ROUND(ROUND(L50,2)*ROUND(G50,3),2)</f>
      </c>
      <c s="36" t="s">
        <v>55</v>
      </c>
      <c>
        <f>(M50*21)/100</f>
      </c>
      <c t="s">
        <v>28</v>
      </c>
    </row>
    <row r="51" spans="1:5" ht="12.75">
      <c r="A51" s="35" t="s">
        <v>56</v>
      </c>
      <c r="E51" s="39" t="s">
        <v>233</v>
      </c>
    </row>
    <row r="52" spans="1:5" ht="12.75">
      <c r="A52" s="35" t="s">
        <v>57</v>
      </c>
      <c r="E52" s="40" t="s">
        <v>5</v>
      </c>
    </row>
    <row r="53" spans="1:5" ht="12.75">
      <c r="A53" t="s">
        <v>58</v>
      </c>
      <c r="E53" s="39" t="s">
        <v>5</v>
      </c>
    </row>
    <row r="54" spans="1:16" ht="12.75">
      <c r="A54" t="s">
        <v>50</v>
      </c>
      <c s="34" t="s">
        <v>234</v>
      </c>
      <c s="34" t="s">
        <v>235</v>
      </c>
      <c s="35" t="s">
        <v>5</v>
      </c>
      <c s="6" t="s">
        <v>236</v>
      </c>
      <c s="36" t="s">
        <v>72</v>
      </c>
      <c s="37">
        <v>2</v>
      </c>
      <c s="36">
        <v>0</v>
      </c>
      <c s="36">
        <f>ROUND(G54*H54,6)</f>
      </c>
      <c r="L54" s="38">
        <v>0</v>
      </c>
      <c s="32">
        <f>ROUND(ROUND(L54,2)*ROUND(G54,3),2)</f>
      </c>
      <c s="36" t="s">
        <v>55</v>
      </c>
      <c>
        <f>(M54*21)/100</f>
      </c>
      <c t="s">
        <v>28</v>
      </c>
    </row>
    <row r="55" spans="1:5" ht="12.75">
      <c r="A55" s="35" t="s">
        <v>56</v>
      </c>
      <c r="E55" s="39" t="s">
        <v>236</v>
      </c>
    </row>
    <row r="56" spans="1:5" ht="12.75">
      <c r="A56" s="35" t="s">
        <v>57</v>
      </c>
      <c r="E56" s="40" t="s">
        <v>5</v>
      </c>
    </row>
    <row r="57" spans="1:5" ht="12.75">
      <c r="A57" t="s">
        <v>58</v>
      </c>
      <c r="E57" s="39" t="s">
        <v>5</v>
      </c>
    </row>
    <row r="58" spans="1:16" ht="12.75">
      <c r="A58" t="s">
        <v>50</v>
      </c>
      <c s="34" t="s">
        <v>237</v>
      </c>
      <c s="34" t="s">
        <v>238</v>
      </c>
      <c s="35" t="s">
        <v>5</v>
      </c>
      <c s="6" t="s">
        <v>239</v>
      </c>
      <c s="36" t="s">
        <v>72</v>
      </c>
      <c s="37">
        <v>2</v>
      </c>
      <c s="36">
        <v>0</v>
      </c>
      <c s="36">
        <f>ROUND(G58*H58,6)</f>
      </c>
      <c r="L58" s="38">
        <v>0</v>
      </c>
      <c s="32">
        <f>ROUND(ROUND(L58,2)*ROUND(G58,3),2)</f>
      </c>
      <c s="36" t="s">
        <v>55</v>
      </c>
      <c>
        <f>(M58*21)/100</f>
      </c>
      <c t="s">
        <v>28</v>
      </c>
    </row>
    <row r="59" spans="1:5" ht="12.75">
      <c r="A59" s="35" t="s">
        <v>56</v>
      </c>
      <c r="E59" s="39" t="s">
        <v>239</v>
      </c>
    </row>
    <row r="60" spans="1:5" ht="12.75">
      <c r="A60" s="35" t="s">
        <v>57</v>
      </c>
      <c r="E60" s="40" t="s">
        <v>5</v>
      </c>
    </row>
    <row r="61" spans="1:5" ht="12.75">
      <c r="A61" t="s">
        <v>58</v>
      </c>
      <c r="E61" s="39" t="s">
        <v>5</v>
      </c>
    </row>
    <row r="62" spans="1:16" ht="12.75">
      <c r="A62" t="s">
        <v>50</v>
      </c>
      <c s="34" t="s">
        <v>240</v>
      </c>
      <c s="34" t="s">
        <v>241</v>
      </c>
      <c s="35" t="s">
        <v>5</v>
      </c>
      <c s="6" t="s">
        <v>242</v>
      </c>
      <c s="36" t="s">
        <v>72</v>
      </c>
      <c s="37">
        <v>12</v>
      </c>
      <c s="36">
        <v>0</v>
      </c>
      <c s="36">
        <f>ROUND(G62*H62,6)</f>
      </c>
      <c r="L62" s="38">
        <v>0</v>
      </c>
      <c s="32">
        <f>ROUND(ROUND(L62,2)*ROUND(G62,3),2)</f>
      </c>
      <c s="36" t="s">
        <v>55</v>
      </c>
      <c>
        <f>(M62*21)/100</f>
      </c>
      <c t="s">
        <v>28</v>
      </c>
    </row>
    <row r="63" spans="1:5" ht="12.75">
      <c r="A63" s="35" t="s">
        <v>56</v>
      </c>
      <c r="E63" s="39" t="s">
        <v>242</v>
      </c>
    </row>
    <row r="64" spans="1:5" ht="12.75">
      <c r="A64" s="35" t="s">
        <v>57</v>
      </c>
      <c r="E64" s="40" t="s">
        <v>5</v>
      </c>
    </row>
    <row r="65" spans="1:5" ht="12.75">
      <c r="A65" t="s">
        <v>58</v>
      </c>
      <c r="E65" s="39" t="s">
        <v>5</v>
      </c>
    </row>
    <row r="66" spans="1:16" ht="12.75">
      <c r="A66" t="s">
        <v>50</v>
      </c>
      <c s="34" t="s">
        <v>243</v>
      </c>
      <c s="34" t="s">
        <v>244</v>
      </c>
      <c s="35" t="s">
        <v>5</v>
      </c>
      <c s="6" t="s">
        <v>245</v>
      </c>
      <c s="36" t="s">
        <v>72</v>
      </c>
      <c s="37">
        <v>12</v>
      </c>
      <c s="36">
        <v>0</v>
      </c>
      <c s="36">
        <f>ROUND(G66*H66,6)</f>
      </c>
      <c r="L66" s="38">
        <v>0</v>
      </c>
      <c s="32">
        <f>ROUND(ROUND(L66,2)*ROUND(G66,3),2)</f>
      </c>
      <c s="36" t="s">
        <v>55</v>
      </c>
      <c>
        <f>(M66*21)/100</f>
      </c>
      <c t="s">
        <v>28</v>
      </c>
    </row>
    <row r="67" spans="1:5" ht="12.75">
      <c r="A67" s="35" t="s">
        <v>56</v>
      </c>
      <c r="E67" s="39" t="s">
        <v>245</v>
      </c>
    </row>
    <row r="68" spans="1:5" ht="12.75">
      <c r="A68" s="35" t="s">
        <v>57</v>
      </c>
      <c r="E68" s="40" t="s">
        <v>5</v>
      </c>
    </row>
    <row r="69" spans="1:5" ht="12.75">
      <c r="A69" t="s">
        <v>58</v>
      </c>
      <c r="E69" s="39" t="s">
        <v>5</v>
      </c>
    </row>
    <row r="70" spans="1:16" ht="12.75">
      <c r="A70" t="s">
        <v>50</v>
      </c>
      <c s="34" t="s">
        <v>246</v>
      </c>
      <c s="34" t="s">
        <v>101</v>
      </c>
      <c s="35" t="s">
        <v>5</v>
      </c>
      <c s="6" t="s">
        <v>102</v>
      </c>
      <c s="36" t="s">
        <v>72</v>
      </c>
      <c s="37">
        <v>26</v>
      </c>
      <c s="36">
        <v>0</v>
      </c>
      <c s="36">
        <f>ROUND(G70*H70,6)</f>
      </c>
      <c r="L70" s="38">
        <v>0</v>
      </c>
      <c s="32">
        <f>ROUND(ROUND(L70,2)*ROUND(G70,3),2)</f>
      </c>
      <c s="36" t="s">
        <v>55</v>
      </c>
      <c>
        <f>(M70*21)/100</f>
      </c>
      <c t="s">
        <v>28</v>
      </c>
    </row>
    <row r="71" spans="1:5" ht="12.75">
      <c r="A71" s="35" t="s">
        <v>56</v>
      </c>
      <c r="E71" s="39" t="s">
        <v>102</v>
      </c>
    </row>
    <row r="72" spans="1:5" ht="12.75">
      <c r="A72" s="35" t="s">
        <v>57</v>
      </c>
      <c r="E72" s="40" t="s">
        <v>5</v>
      </c>
    </row>
    <row r="73" spans="1:5" ht="12.75">
      <c r="A73" t="s">
        <v>58</v>
      </c>
      <c r="E73" s="39" t="s">
        <v>5</v>
      </c>
    </row>
    <row r="74" spans="1:16" ht="12.75">
      <c r="A74" t="s">
        <v>50</v>
      </c>
      <c s="34" t="s">
        <v>247</v>
      </c>
      <c s="34" t="s">
        <v>248</v>
      </c>
      <c s="35" t="s">
        <v>5</v>
      </c>
      <c s="6" t="s">
        <v>249</v>
      </c>
      <c s="36" t="s">
        <v>72</v>
      </c>
      <c s="37">
        <v>26</v>
      </c>
      <c s="36">
        <v>0</v>
      </c>
      <c s="36">
        <f>ROUND(G74*H74,6)</f>
      </c>
      <c r="L74" s="38">
        <v>0</v>
      </c>
      <c s="32">
        <f>ROUND(ROUND(L74,2)*ROUND(G74,3),2)</f>
      </c>
      <c s="36" t="s">
        <v>55</v>
      </c>
      <c>
        <f>(M74*21)/100</f>
      </c>
      <c t="s">
        <v>28</v>
      </c>
    </row>
    <row r="75" spans="1:5" ht="12.75">
      <c r="A75" s="35" t="s">
        <v>56</v>
      </c>
      <c r="E75" s="39" t="s">
        <v>249</v>
      </c>
    </row>
    <row r="76" spans="1:5" ht="12.75">
      <c r="A76" s="35" t="s">
        <v>57</v>
      </c>
      <c r="E76" s="40" t="s">
        <v>5</v>
      </c>
    </row>
    <row r="77" spans="1:5" ht="12.75">
      <c r="A77" t="s">
        <v>58</v>
      </c>
      <c r="E77" s="39" t="s">
        <v>5</v>
      </c>
    </row>
    <row r="78" spans="1:16" ht="12.75">
      <c r="A78" t="s">
        <v>50</v>
      </c>
      <c s="34" t="s">
        <v>250</v>
      </c>
      <c s="34" t="s">
        <v>251</v>
      </c>
      <c s="35" t="s">
        <v>5</v>
      </c>
      <c s="6" t="s">
        <v>252</v>
      </c>
      <c s="36" t="s">
        <v>72</v>
      </c>
      <c s="37">
        <v>26</v>
      </c>
      <c s="36">
        <v>0</v>
      </c>
      <c s="36">
        <f>ROUND(G78*H78,6)</f>
      </c>
      <c r="L78" s="38">
        <v>0</v>
      </c>
      <c s="32">
        <f>ROUND(ROUND(L78,2)*ROUND(G78,3),2)</f>
      </c>
      <c s="36" t="s">
        <v>55</v>
      </c>
      <c>
        <f>(M78*21)/100</f>
      </c>
      <c t="s">
        <v>28</v>
      </c>
    </row>
    <row r="79" spans="1:5" ht="12.75">
      <c r="A79" s="35" t="s">
        <v>56</v>
      </c>
      <c r="E79" s="39" t="s">
        <v>252</v>
      </c>
    </row>
    <row r="80" spans="1:5" ht="12.75">
      <c r="A80" s="35" t="s">
        <v>57</v>
      </c>
      <c r="E80" s="40" t="s">
        <v>5</v>
      </c>
    </row>
    <row r="81" spans="1:5" ht="12.75">
      <c r="A81" t="s">
        <v>58</v>
      </c>
      <c r="E81" s="39" t="s">
        <v>5</v>
      </c>
    </row>
    <row r="82" spans="1:16" ht="12.75">
      <c r="A82" t="s">
        <v>50</v>
      </c>
      <c s="34" t="s">
        <v>253</v>
      </c>
      <c s="34" t="s">
        <v>254</v>
      </c>
      <c s="35" t="s">
        <v>5</v>
      </c>
      <c s="6" t="s">
        <v>255</v>
      </c>
      <c s="36" t="s">
        <v>72</v>
      </c>
      <c s="37">
        <v>2</v>
      </c>
      <c s="36">
        <v>0</v>
      </c>
      <c s="36">
        <f>ROUND(G82*H82,6)</f>
      </c>
      <c r="L82" s="38">
        <v>0</v>
      </c>
      <c s="32">
        <f>ROUND(ROUND(L82,2)*ROUND(G82,3),2)</f>
      </c>
      <c s="36" t="s">
        <v>55</v>
      </c>
      <c>
        <f>(M82*21)/100</f>
      </c>
      <c t="s">
        <v>28</v>
      </c>
    </row>
    <row r="83" spans="1:5" ht="12.75">
      <c r="A83" s="35" t="s">
        <v>56</v>
      </c>
      <c r="E83" s="39" t="s">
        <v>255</v>
      </c>
    </row>
    <row r="84" spans="1:5" ht="12.75">
      <c r="A84" s="35" t="s">
        <v>57</v>
      </c>
      <c r="E84" s="40" t="s">
        <v>5</v>
      </c>
    </row>
    <row r="85" spans="1:5" ht="12.75">
      <c r="A85" t="s">
        <v>58</v>
      </c>
      <c r="E85" s="39" t="s">
        <v>5</v>
      </c>
    </row>
    <row r="86" spans="1:16" ht="12.75">
      <c r="A86" t="s">
        <v>50</v>
      </c>
      <c s="34" t="s">
        <v>256</v>
      </c>
      <c s="34" t="s">
        <v>257</v>
      </c>
      <c s="35" t="s">
        <v>5</v>
      </c>
      <c s="6" t="s">
        <v>258</v>
      </c>
      <c s="36" t="s">
        <v>72</v>
      </c>
      <c s="37">
        <v>2</v>
      </c>
      <c s="36">
        <v>0</v>
      </c>
      <c s="36">
        <f>ROUND(G86*H86,6)</f>
      </c>
      <c r="L86" s="38">
        <v>0</v>
      </c>
      <c s="32">
        <f>ROUND(ROUND(L86,2)*ROUND(G86,3),2)</f>
      </c>
      <c s="36" t="s">
        <v>55</v>
      </c>
      <c>
        <f>(M86*21)/100</f>
      </c>
      <c t="s">
        <v>28</v>
      </c>
    </row>
    <row r="87" spans="1:5" ht="12.75">
      <c r="A87" s="35" t="s">
        <v>56</v>
      </c>
      <c r="E87" s="39" t="s">
        <v>258</v>
      </c>
    </row>
    <row r="88" spans="1:5" ht="12.75">
      <c r="A88" s="35" t="s">
        <v>57</v>
      </c>
      <c r="E88" s="40" t="s">
        <v>5</v>
      </c>
    </row>
    <row r="89" spans="1:5" ht="12.75">
      <c r="A89" t="s">
        <v>58</v>
      </c>
      <c r="E89" s="39" t="s">
        <v>5</v>
      </c>
    </row>
    <row r="90" spans="1:16" ht="12.75">
      <c r="A90" t="s">
        <v>50</v>
      </c>
      <c s="34" t="s">
        <v>259</v>
      </c>
      <c s="34" t="s">
        <v>260</v>
      </c>
      <c s="35" t="s">
        <v>5</v>
      </c>
      <c s="6" t="s">
        <v>261</v>
      </c>
      <c s="36" t="s">
        <v>72</v>
      </c>
      <c s="37">
        <v>2</v>
      </c>
      <c s="36">
        <v>0</v>
      </c>
      <c s="36">
        <f>ROUND(G90*H90,6)</f>
      </c>
      <c r="L90" s="38">
        <v>0</v>
      </c>
      <c s="32">
        <f>ROUND(ROUND(L90,2)*ROUND(G90,3),2)</f>
      </c>
      <c s="36" t="s">
        <v>55</v>
      </c>
      <c>
        <f>(M90*21)/100</f>
      </c>
      <c t="s">
        <v>28</v>
      </c>
    </row>
    <row r="91" spans="1:5" ht="12.75">
      <c r="A91" s="35" t="s">
        <v>56</v>
      </c>
      <c r="E91" s="39" t="s">
        <v>261</v>
      </c>
    </row>
    <row r="92" spans="1:5" ht="12.75">
      <c r="A92" s="35" t="s">
        <v>57</v>
      </c>
      <c r="E92" s="40" t="s">
        <v>5</v>
      </c>
    </row>
    <row r="93" spans="1:5" ht="12.75">
      <c r="A93" t="s">
        <v>58</v>
      </c>
      <c r="E93" s="39" t="s">
        <v>5</v>
      </c>
    </row>
    <row r="94" spans="1:16" ht="12.75">
      <c r="A94" t="s">
        <v>50</v>
      </c>
      <c s="34" t="s">
        <v>262</v>
      </c>
      <c s="34" t="s">
        <v>263</v>
      </c>
      <c s="35" t="s">
        <v>5</v>
      </c>
      <c s="6" t="s">
        <v>264</v>
      </c>
      <c s="36" t="s">
        <v>72</v>
      </c>
      <c s="37">
        <v>2</v>
      </c>
      <c s="36">
        <v>0</v>
      </c>
      <c s="36">
        <f>ROUND(G94*H94,6)</f>
      </c>
      <c r="L94" s="38">
        <v>0</v>
      </c>
      <c s="32">
        <f>ROUND(ROUND(L94,2)*ROUND(G94,3),2)</f>
      </c>
      <c s="36" t="s">
        <v>55</v>
      </c>
      <c>
        <f>(M94*21)/100</f>
      </c>
      <c t="s">
        <v>28</v>
      </c>
    </row>
    <row r="95" spans="1:5" ht="12.75">
      <c r="A95" s="35" t="s">
        <v>56</v>
      </c>
      <c r="E95" s="39" t="s">
        <v>264</v>
      </c>
    </row>
    <row r="96" spans="1:5" ht="12.75">
      <c r="A96" s="35" t="s">
        <v>57</v>
      </c>
      <c r="E96" s="40" t="s">
        <v>5</v>
      </c>
    </row>
    <row r="97" spans="1:5" ht="12.75">
      <c r="A97" t="s">
        <v>58</v>
      </c>
      <c r="E97" s="39" t="s">
        <v>5</v>
      </c>
    </row>
    <row r="98" spans="1:16" ht="12.75">
      <c r="A98" t="s">
        <v>50</v>
      </c>
      <c s="34" t="s">
        <v>265</v>
      </c>
      <c s="34" t="s">
        <v>266</v>
      </c>
      <c s="35" t="s">
        <v>5</v>
      </c>
      <c s="6" t="s">
        <v>267</v>
      </c>
      <c s="36" t="s">
        <v>72</v>
      </c>
      <c s="37">
        <v>1</v>
      </c>
      <c s="36">
        <v>0</v>
      </c>
      <c s="36">
        <f>ROUND(G98*H98,6)</f>
      </c>
      <c r="L98" s="38">
        <v>0</v>
      </c>
      <c s="32">
        <f>ROUND(ROUND(L98,2)*ROUND(G98,3),2)</f>
      </c>
      <c s="36" t="s">
        <v>55</v>
      </c>
      <c>
        <f>(M98*21)/100</f>
      </c>
      <c t="s">
        <v>28</v>
      </c>
    </row>
    <row r="99" spans="1:5" ht="12.75">
      <c r="A99" s="35" t="s">
        <v>56</v>
      </c>
      <c r="E99" s="39" t="s">
        <v>267</v>
      </c>
    </row>
    <row r="100" spans="1:5" ht="12.75">
      <c r="A100" s="35" t="s">
        <v>57</v>
      </c>
      <c r="E100" s="40" t="s">
        <v>5</v>
      </c>
    </row>
    <row r="101" spans="1:5" ht="12.75">
      <c r="A101" t="s">
        <v>58</v>
      </c>
      <c r="E101" s="39" t="s">
        <v>5</v>
      </c>
    </row>
    <row r="102" spans="1:16" ht="12.75">
      <c r="A102" t="s">
        <v>50</v>
      </c>
      <c s="34" t="s">
        <v>268</v>
      </c>
      <c s="34" t="s">
        <v>269</v>
      </c>
      <c s="35" t="s">
        <v>5</v>
      </c>
      <c s="6" t="s">
        <v>270</v>
      </c>
      <c s="36" t="s">
        <v>72</v>
      </c>
      <c s="37">
        <v>1</v>
      </c>
      <c s="36">
        <v>0</v>
      </c>
      <c s="36">
        <f>ROUND(G102*H102,6)</f>
      </c>
      <c r="L102" s="38">
        <v>0</v>
      </c>
      <c s="32">
        <f>ROUND(ROUND(L102,2)*ROUND(G102,3),2)</f>
      </c>
      <c s="36" t="s">
        <v>55</v>
      </c>
      <c>
        <f>(M102*21)/100</f>
      </c>
      <c t="s">
        <v>28</v>
      </c>
    </row>
    <row r="103" spans="1:5" ht="12.75">
      <c r="A103" s="35" t="s">
        <v>56</v>
      </c>
      <c r="E103" s="39" t="s">
        <v>270</v>
      </c>
    </row>
    <row r="104" spans="1:5" ht="12.75">
      <c r="A104" s="35" t="s">
        <v>57</v>
      </c>
      <c r="E104" s="40" t="s">
        <v>5</v>
      </c>
    </row>
    <row r="105" spans="1:5" ht="12.75">
      <c r="A105" t="s">
        <v>58</v>
      </c>
      <c r="E105" s="39" t="s">
        <v>5</v>
      </c>
    </row>
    <row r="106" spans="1:16" ht="12.75">
      <c r="A106" t="s">
        <v>50</v>
      </c>
      <c s="34" t="s">
        <v>271</v>
      </c>
      <c s="34" t="s">
        <v>272</v>
      </c>
      <c s="35" t="s">
        <v>5</v>
      </c>
      <c s="6" t="s">
        <v>273</v>
      </c>
      <c s="36" t="s">
        <v>72</v>
      </c>
      <c s="37">
        <v>1</v>
      </c>
      <c s="36">
        <v>0</v>
      </c>
      <c s="36">
        <f>ROUND(G106*H106,6)</f>
      </c>
      <c r="L106" s="38">
        <v>0</v>
      </c>
      <c s="32">
        <f>ROUND(ROUND(L106,2)*ROUND(G106,3),2)</f>
      </c>
      <c s="36" t="s">
        <v>55</v>
      </c>
      <c>
        <f>(M106*21)/100</f>
      </c>
      <c t="s">
        <v>28</v>
      </c>
    </row>
    <row r="107" spans="1:5" ht="12.75">
      <c r="A107" s="35" t="s">
        <v>56</v>
      </c>
      <c r="E107" s="39" t="s">
        <v>273</v>
      </c>
    </row>
    <row r="108" spans="1:5" ht="12.75">
      <c r="A108" s="35" t="s">
        <v>57</v>
      </c>
      <c r="E108" s="40" t="s">
        <v>5</v>
      </c>
    </row>
    <row r="109" spans="1:5" ht="12.75">
      <c r="A109" t="s">
        <v>58</v>
      </c>
      <c r="E109" s="39" t="s">
        <v>5</v>
      </c>
    </row>
    <row r="110" spans="1:16" ht="12.75">
      <c r="A110" t="s">
        <v>50</v>
      </c>
      <c s="34" t="s">
        <v>274</v>
      </c>
      <c s="34" t="s">
        <v>275</v>
      </c>
      <c s="35" t="s">
        <v>5</v>
      </c>
      <c s="6" t="s">
        <v>276</v>
      </c>
      <c s="36" t="s">
        <v>72</v>
      </c>
      <c s="37">
        <v>1</v>
      </c>
      <c s="36">
        <v>0</v>
      </c>
      <c s="36">
        <f>ROUND(G110*H110,6)</f>
      </c>
      <c r="L110" s="38">
        <v>0</v>
      </c>
      <c s="32">
        <f>ROUND(ROUND(L110,2)*ROUND(G110,3),2)</f>
      </c>
      <c s="36" t="s">
        <v>55</v>
      </c>
      <c>
        <f>(M110*21)/100</f>
      </c>
      <c t="s">
        <v>28</v>
      </c>
    </row>
    <row r="111" spans="1:5" ht="12.75">
      <c r="A111" s="35" t="s">
        <v>56</v>
      </c>
      <c r="E111" s="39" t="s">
        <v>276</v>
      </c>
    </row>
    <row r="112" spans="1:5" ht="12.75">
      <c r="A112" s="35" t="s">
        <v>57</v>
      </c>
      <c r="E112" s="40" t="s">
        <v>5</v>
      </c>
    </row>
    <row r="113" spans="1:5" ht="12.75">
      <c r="A113" t="s">
        <v>58</v>
      </c>
      <c r="E113" s="39" t="s">
        <v>5</v>
      </c>
    </row>
    <row r="114" spans="1:16" ht="12.75">
      <c r="A114" t="s">
        <v>50</v>
      </c>
      <c s="34" t="s">
        <v>277</v>
      </c>
      <c s="34" t="s">
        <v>278</v>
      </c>
      <c s="35" t="s">
        <v>5</v>
      </c>
      <c s="6" t="s">
        <v>279</v>
      </c>
      <c s="36" t="s">
        <v>72</v>
      </c>
      <c s="37">
        <v>3</v>
      </c>
      <c s="36">
        <v>0</v>
      </c>
      <c s="36">
        <f>ROUND(G114*H114,6)</f>
      </c>
      <c r="L114" s="38">
        <v>0</v>
      </c>
      <c s="32">
        <f>ROUND(ROUND(L114,2)*ROUND(G114,3),2)</f>
      </c>
      <c s="36" t="s">
        <v>55</v>
      </c>
      <c>
        <f>(M114*21)/100</f>
      </c>
      <c t="s">
        <v>28</v>
      </c>
    </row>
    <row r="115" spans="1:5" ht="12.75">
      <c r="A115" s="35" t="s">
        <v>56</v>
      </c>
      <c r="E115" s="39" t="s">
        <v>279</v>
      </c>
    </row>
    <row r="116" spans="1:5" ht="12.75">
      <c r="A116" s="35" t="s">
        <v>57</v>
      </c>
      <c r="E116" s="40" t="s">
        <v>5</v>
      </c>
    </row>
    <row r="117" spans="1:5" ht="12.75">
      <c r="A117" t="s">
        <v>58</v>
      </c>
      <c r="E117" s="39" t="s">
        <v>5</v>
      </c>
    </row>
    <row r="118" spans="1:16" ht="12.75">
      <c r="A118" t="s">
        <v>50</v>
      </c>
      <c s="34" t="s">
        <v>280</v>
      </c>
      <c s="34" t="s">
        <v>281</v>
      </c>
      <c s="35" t="s">
        <v>5</v>
      </c>
      <c s="6" t="s">
        <v>282</v>
      </c>
      <c s="36" t="s">
        <v>72</v>
      </c>
      <c s="37">
        <v>3</v>
      </c>
      <c s="36">
        <v>0</v>
      </c>
      <c s="36">
        <f>ROUND(G118*H118,6)</f>
      </c>
      <c r="L118" s="38">
        <v>0</v>
      </c>
      <c s="32">
        <f>ROUND(ROUND(L118,2)*ROUND(G118,3),2)</f>
      </c>
      <c s="36" t="s">
        <v>55</v>
      </c>
      <c>
        <f>(M118*21)/100</f>
      </c>
      <c t="s">
        <v>28</v>
      </c>
    </row>
    <row r="119" spans="1:5" ht="12.75">
      <c r="A119" s="35" t="s">
        <v>56</v>
      </c>
      <c r="E119" s="39" t="s">
        <v>282</v>
      </c>
    </row>
    <row r="120" spans="1:5" ht="12.75">
      <c r="A120" s="35" t="s">
        <v>57</v>
      </c>
      <c r="E120" s="40" t="s">
        <v>5</v>
      </c>
    </row>
    <row r="121" spans="1:5" ht="12.75">
      <c r="A121" t="s">
        <v>58</v>
      </c>
      <c r="E121" s="39" t="s">
        <v>5</v>
      </c>
    </row>
    <row r="122" spans="1:16" ht="25.5">
      <c r="A122" t="s">
        <v>50</v>
      </c>
      <c s="34" t="s">
        <v>283</v>
      </c>
      <c s="34" t="s">
        <v>284</v>
      </c>
      <c s="35" t="s">
        <v>5</v>
      </c>
      <c s="6" t="s">
        <v>285</v>
      </c>
      <c s="36" t="s">
        <v>72</v>
      </c>
      <c s="37">
        <v>1</v>
      </c>
      <c s="36">
        <v>0</v>
      </c>
      <c s="36">
        <f>ROUND(G122*H122,6)</f>
      </c>
      <c r="L122" s="38">
        <v>0</v>
      </c>
      <c s="32">
        <f>ROUND(ROUND(L122,2)*ROUND(G122,3),2)</f>
      </c>
      <c s="36" t="s">
        <v>55</v>
      </c>
      <c>
        <f>(M122*21)/100</f>
      </c>
      <c t="s">
        <v>28</v>
      </c>
    </row>
    <row r="123" spans="1:5" ht="25.5">
      <c r="A123" s="35" t="s">
        <v>56</v>
      </c>
      <c r="E123" s="39" t="s">
        <v>285</v>
      </c>
    </row>
    <row r="124" spans="1:5" ht="12.75">
      <c r="A124" s="35" t="s">
        <v>57</v>
      </c>
      <c r="E124" s="40" t="s">
        <v>5</v>
      </c>
    </row>
    <row r="125" spans="1:5" ht="12.75">
      <c r="A125" t="s">
        <v>58</v>
      </c>
      <c r="E125" s="39" t="s">
        <v>5</v>
      </c>
    </row>
    <row r="126" spans="1:16" ht="12.75">
      <c r="A126" t="s">
        <v>50</v>
      </c>
      <c s="34" t="s">
        <v>286</v>
      </c>
      <c s="34" t="s">
        <v>287</v>
      </c>
      <c s="35" t="s">
        <v>5</v>
      </c>
      <c s="6" t="s">
        <v>288</v>
      </c>
      <c s="36" t="s">
        <v>72</v>
      </c>
      <c s="37">
        <v>7</v>
      </c>
      <c s="36">
        <v>0</v>
      </c>
      <c s="36">
        <f>ROUND(G126*H126,6)</f>
      </c>
      <c r="L126" s="38">
        <v>0</v>
      </c>
      <c s="32">
        <f>ROUND(ROUND(L126,2)*ROUND(G126,3),2)</f>
      </c>
      <c s="36" t="s">
        <v>55</v>
      </c>
      <c>
        <f>(M126*21)/100</f>
      </c>
      <c t="s">
        <v>28</v>
      </c>
    </row>
    <row r="127" spans="1:5" ht="12.75">
      <c r="A127" s="35" t="s">
        <v>56</v>
      </c>
      <c r="E127" s="39" t="s">
        <v>288</v>
      </c>
    </row>
    <row r="128" spans="1:5" ht="12.75">
      <c r="A128" s="35" t="s">
        <v>57</v>
      </c>
      <c r="E128" s="40" t="s">
        <v>5</v>
      </c>
    </row>
    <row r="129" spans="1:5" ht="12.75">
      <c r="A129" t="s">
        <v>58</v>
      </c>
      <c r="E129" s="39" t="s">
        <v>5</v>
      </c>
    </row>
    <row r="130" spans="1:16" ht="12.75">
      <c r="A130" t="s">
        <v>50</v>
      </c>
      <c s="34" t="s">
        <v>289</v>
      </c>
      <c s="34" t="s">
        <v>290</v>
      </c>
      <c s="35" t="s">
        <v>5</v>
      </c>
      <c s="6" t="s">
        <v>291</v>
      </c>
      <c s="36" t="s">
        <v>72</v>
      </c>
      <c s="37">
        <v>4</v>
      </c>
      <c s="36">
        <v>0</v>
      </c>
      <c s="36">
        <f>ROUND(G130*H130,6)</f>
      </c>
      <c r="L130" s="38">
        <v>0</v>
      </c>
      <c s="32">
        <f>ROUND(ROUND(L130,2)*ROUND(G130,3),2)</f>
      </c>
      <c s="36" t="s">
        <v>55</v>
      </c>
      <c>
        <f>(M130*21)/100</f>
      </c>
      <c t="s">
        <v>28</v>
      </c>
    </row>
    <row r="131" spans="1:5" ht="12.75">
      <c r="A131" s="35" t="s">
        <v>56</v>
      </c>
      <c r="E131" s="39" t="s">
        <v>291</v>
      </c>
    </row>
    <row r="132" spans="1:5" ht="12.75">
      <c r="A132" s="35" t="s">
        <v>57</v>
      </c>
      <c r="E132" s="40" t="s">
        <v>5</v>
      </c>
    </row>
    <row r="133" spans="1:5" ht="12.75">
      <c r="A133" t="s">
        <v>58</v>
      </c>
      <c r="E133" s="39" t="s">
        <v>5</v>
      </c>
    </row>
    <row r="134" spans="1:16" ht="12.75">
      <c r="A134" t="s">
        <v>50</v>
      </c>
      <c s="34" t="s">
        <v>292</v>
      </c>
      <c s="34" t="s">
        <v>293</v>
      </c>
      <c s="35" t="s">
        <v>5</v>
      </c>
      <c s="6" t="s">
        <v>294</v>
      </c>
      <c s="36" t="s">
        <v>72</v>
      </c>
      <c s="37">
        <v>5</v>
      </c>
      <c s="36">
        <v>0</v>
      </c>
      <c s="36">
        <f>ROUND(G134*H134,6)</f>
      </c>
      <c r="L134" s="38">
        <v>0</v>
      </c>
      <c s="32">
        <f>ROUND(ROUND(L134,2)*ROUND(G134,3),2)</f>
      </c>
      <c s="36" t="s">
        <v>55</v>
      </c>
      <c>
        <f>(M134*21)/100</f>
      </c>
      <c t="s">
        <v>28</v>
      </c>
    </row>
    <row r="135" spans="1:5" ht="12.75">
      <c r="A135" s="35" t="s">
        <v>56</v>
      </c>
      <c r="E135" s="39" t="s">
        <v>294</v>
      </c>
    </row>
    <row r="136" spans="1:5" ht="12.75">
      <c r="A136" s="35" t="s">
        <v>57</v>
      </c>
      <c r="E136" s="40" t="s">
        <v>5</v>
      </c>
    </row>
    <row r="137" spans="1:5" ht="12.75">
      <c r="A137" t="s">
        <v>58</v>
      </c>
      <c r="E137" s="39" t="s">
        <v>5</v>
      </c>
    </row>
    <row r="138" spans="1:16" ht="12.75">
      <c r="A138" t="s">
        <v>50</v>
      </c>
      <c s="34" t="s">
        <v>295</v>
      </c>
      <c s="34" t="s">
        <v>296</v>
      </c>
      <c s="35" t="s">
        <v>5</v>
      </c>
      <c s="6" t="s">
        <v>297</v>
      </c>
      <c s="36" t="s">
        <v>72</v>
      </c>
      <c s="37">
        <v>3</v>
      </c>
      <c s="36">
        <v>0</v>
      </c>
      <c s="36">
        <f>ROUND(G138*H138,6)</f>
      </c>
      <c r="L138" s="38">
        <v>0</v>
      </c>
      <c s="32">
        <f>ROUND(ROUND(L138,2)*ROUND(G138,3),2)</f>
      </c>
      <c s="36" t="s">
        <v>55</v>
      </c>
      <c>
        <f>(M138*21)/100</f>
      </c>
      <c t="s">
        <v>28</v>
      </c>
    </row>
    <row r="139" spans="1:5" ht="12.75">
      <c r="A139" s="35" t="s">
        <v>56</v>
      </c>
      <c r="E139" s="39" t="s">
        <v>297</v>
      </c>
    </row>
    <row r="140" spans="1:5" ht="12.75">
      <c r="A140" s="35" t="s">
        <v>57</v>
      </c>
      <c r="E140" s="40" t="s">
        <v>5</v>
      </c>
    </row>
    <row r="141" spans="1:5" ht="12.75">
      <c r="A141" t="s">
        <v>58</v>
      </c>
      <c r="E141" s="39" t="s">
        <v>5</v>
      </c>
    </row>
    <row r="142" spans="1:16" ht="12.75">
      <c r="A142" t="s">
        <v>50</v>
      </c>
      <c s="34" t="s">
        <v>298</v>
      </c>
      <c s="34" t="s">
        <v>299</v>
      </c>
      <c s="35" t="s">
        <v>5</v>
      </c>
      <c s="6" t="s">
        <v>300</v>
      </c>
      <c s="36" t="s">
        <v>72</v>
      </c>
      <c s="37">
        <v>2</v>
      </c>
      <c s="36">
        <v>0</v>
      </c>
      <c s="36">
        <f>ROUND(G142*H142,6)</f>
      </c>
      <c r="L142" s="38">
        <v>0</v>
      </c>
      <c s="32">
        <f>ROUND(ROUND(L142,2)*ROUND(G142,3),2)</f>
      </c>
      <c s="36" t="s">
        <v>55</v>
      </c>
      <c>
        <f>(M142*21)/100</f>
      </c>
      <c t="s">
        <v>28</v>
      </c>
    </row>
    <row r="143" spans="1:5" ht="12.75">
      <c r="A143" s="35" t="s">
        <v>56</v>
      </c>
      <c r="E143" s="39" t="s">
        <v>300</v>
      </c>
    </row>
    <row r="144" spans="1:5" ht="12.75">
      <c r="A144" s="35" t="s">
        <v>57</v>
      </c>
      <c r="E144" s="40" t="s">
        <v>5</v>
      </c>
    </row>
    <row r="145" spans="1:5" ht="12.75">
      <c r="A145" t="s">
        <v>58</v>
      </c>
      <c r="E145" s="39" t="s">
        <v>5</v>
      </c>
    </row>
    <row r="146" spans="1:16" ht="12.75">
      <c r="A146" t="s">
        <v>50</v>
      </c>
      <c s="34" t="s">
        <v>301</v>
      </c>
      <c s="34" t="s">
        <v>302</v>
      </c>
      <c s="35" t="s">
        <v>5</v>
      </c>
      <c s="6" t="s">
        <v>303</v>
      </c>
      <c s="36" t="s">
        <v>72</v>
      </c>
      <c s="37">
        <v>2</v>
      </c>
      <c s="36">
        <v>0</v>
      </c>
      <c s="36">
        <f>ROUND(G146*H146,6)</f>
      </c>
      <c r="L146" s="38">
        <v>0</v>
      </c>
      <c s="32">
        <f>ROUND(ROUND(L146,2)*ROUND(G146,3),2)</f>
      </c>
      <c s="36" t="s">
        <v>55</v>
      </c>
      <c>
        <f>(M146*21)/100</f>
      </c>
      <c t="s">
        <v>28</v>
      </c>
    </row>
    <row r="147" spans="1:5" ht="12.75">
      <c r="A147" s="35" t="s">
        <v>56</v>
      </c>
      <c r="E147" s="39" t="s">
        <v>303</v>
      </c>
    </row>
    <row r="148" spans="1:5" ht="12.75">
      <c r="A148" s="35" t="s">
        <v>57</v>
      </c>
      <c r="E148" s="40" t="s">
        <v>5</v>
      </c>
    </row>
    <row r="149" spans="1:5" ht="12.75">
      <c r="A149" t="s">
        <v>58</v>
      </c>
      <c r="E149" s="39" t="s">
        <v>5</v>
      </c>
    </row>
    <row r="150" spans="1:16" ht="12.75">
      <c r="A150" t="s">
        <v>50</v>
      </c>
      <c s="34" t="s">
        <v>304</v>
      </c>
      <c s="34" t="s">
        <v>305</v>
      </c>
      <c s="35" t="s">
        <v>5</v>
      </c>
      <c s="6" t="s">
        <v>306</v>
      </c>
      <c s="36" t="s">
        <v>72</v>
      </c>
      <c s="37">
        <v>1</v>
      </c>
      <c s="36">
        <v>0</v>
      </c>
      <c s="36">
        <f>ROUND(G150*H150,6)</f>
      </c>
      <c r="L150" s="38">
        <v>0</v>
      </c>
      <c s="32">
        <f>ROUND(ROUND(L150,2)*ROUND(G150,3),2)</f>
      </c>
      <c s="36" t="s">
        <v>55</v>
      </c>
      <c>
        <f>(M150*21)/100</f>
      </c>
      <c t="s">
        <v>28</v>
      </c>
    </row>
    <row r="151" spans="1:5" ht="12.75">
      <c r="A151" s="35" t="s">
        <v>56</v>
      </c>
      <c r="E151" s="39" t="s">
        <v>306</v>
      </c>
    </row>
    <row r="152" spans="1:5" ht="12.75">
      <c r="A152" s="35" t="s">
        <v>57</v>
      </c>
      <c r="E152" s="40" t="s">
        <v>5</v>
      </c>
    </row>
    <row r="153" spans="1:5" ht="12.75">
      <c r="A153" t="s">
        <v>58</v>
      </c>
      <c r="E153" s="39" t="s">
        <v>5</v>
      </c>
    </row>
    <row r="154" spans="1:16" ht="12.75">
      <c r="A154" t="s">
        <v>50</v>
      </c>
      <c s="34" t="s">
        <v>307</v>
      </c>
      <c s="34" t="s">
        <v>308</v>
      </c>
      <c s="35" t="s">
        <v>5</v>
      </c>
      <c s="6" t="s">
        <v>309</v>
      </c>
      <c s="36" t="s">
        <v>188</v>
      </c>
      <c s="37">
        <v>1</v>
      </c>
      <c s="36">
        <v>0</v>
      </c>
      <c s="36">
        <f>ROUND(G154*H154,6)</f>
      </c>
      <c r="L154" s="38">
        <v>0</v>
      </c>
      <c s="32">
        <f>ROUND(ROUND(L154,2)*ROUND(G154,3),2)</f>
      </c>
      <c s="36" t="s">
        <v>55</v>
      </c>
      <c>
        <f>(M154*21)/100</f>
      </c>
      <c t="s">
        <v>28</v>
      </c>
    </row>
    <row r="155" spans="1:5" ht="12.75">
      <c r="A155" s="35" t="s">
        <v>56</v>
      </c>
      <c r="E155" s="39" t="s">
        <v>309</v>
      </c>
    </row>
    <row r="156" spans="1:5" ht="12.75">
      <c r="A156" s="35" t="s">
        <v>57</v>
      </c>
      <c r="E156" s="40" t="s">
        <v>5</v>
      </c>
    </row>
    <row r="157" spans="1:5" ht="12.75">
      <c r="A157" t="s">
        <v>58</v>
      </c>
      <c r="E157" s="39" t="s">
        <v>5</v>
      </c>
    </row>
    <row r="158" spans="1:16" ht="12.75">
      <c r="A158" t="s">
        <v>50</v>
      </c>
      <c s="34" t="s">
        <v>200</v>
      </c>
      <c s="34" t="s">
        <v>310</v>
      </c>
      <c s="35" t="s">
        <v>5</v>
      </c>
      <c s="6" t="s">
        <v>311</v>
      </c>
      <c s="36" t="s">
        <v>203</v>
      </c>
      <c s="37">
        <v>1</v>
      </c>
      <c s="36">
        <v>0</v>
      </c>
      <c s="36">
        <f>ROUND(G158*H158,6)</f>
      </c>
      <c r="L158" s="38">
        <v>0</v>
      </c>
      <c s="32">
        <f>ROUND(ROUND(L158,2)*ROUND(G158,3),2)</f>
      </c>
      <c s="36" t="s">
        <v>55</v>
      </c>
      <c>
        <f>(M158*21)/100</f>
      </c>
      <c t="s">
        <v>28</v>
      </c>
    </row>
    <row r="159" spans="1:5" ht="12.75">
      <c r="A159" s="35" t="s">
        <v>56</v>
      </c>
      <c r="E159" s="39" t="s">
        <v>311</v>
      </c>
    </row>
    <row r="160" spans="1:5" ht="12.75">
      <c r="A160" s="35" t="s">
        <v>57</v>
      </c>
      <c r="E160" s="40" t="s">
        <v>5</v>
      </c>
    </row>
    <row r="161" spans="1:5" ht="12.75">
      <c r="A161" t="s">
        <v>58</v>
      </c>
      <c r="E161" s="39" t="s">
        <v>5</v>
      </c>
    </row>
    <row r="162" spans="1:16" ht="12.75">
      <c r="A162" t="s">
        <v>50</v>
      </c>
      <c s="34" t="s">
        <v>51</v>
      </c>
      <c s="34" t="s">
        <v>312</v>
      </c>
      <c s="35" t="s">
        <v>5</v>
      </c>
      <c s="6" t="s">
        <v>313</v>
      </c>
      <c s="36" t="s">
        <v>54</v>
      </c>
      <c s="37">
        <v>50</v>
      </c>
      <c s="36">
        <v>0</v>
      </c>
      <c s="36">
        <f>ROUND(G162*H162,6)</f>
      </c>
      <c r="L162" s="38">
        <v>0</v>
      </c>
      <c s="32">
        <f>ROUND(ROUND(L162,2)*ROUND(G162,3),2)</f>
      </c>
      <c s="36" t="s">
        <v>55</v>
      </c>
      <c>
        <f>(M162*21)/100</f>
      </c>
      <c t="s">
        <v>28</v>
      </c>
    </row>
    <row r="163" spans="1:5" ht="12.75">
      <c r="A163" s="35" t="s">
        <v>56</v>
      </c>
      <c r="E163" s="39" t="s">
        <v>313</v>
      </c>
    </row>
    <row r="164" spans="1:5" ht="12.75">
      <c r="A164" s="35" t="s">
        <v>57</v>
      </c>
      <c r="E164" s="40" t="s">
        <v>5</v>
      </c>
    </row>
    <row r="165" spans="1:5" ht="12.75">
      <c r="A165" t="s">
        <v>58</v>
      </c>
      <c r="E165" s="39" t="s">
        <v>5</v>
      </c>
    </row>
    <row r="166" spans="1:16" ht="12.75">
      <c r="A166" t="s">
        <v>50</v>
      </c>
      <c s="34" t="s">
        <v>59</v>
      </c>
      <c s="34" t="s">
        <v>314</v>
      </c>
      <c s="35" t="s">
        <v>5</v>
      </c>
      <c s="6" t="s">
        <v>315</v>
      </c>
      <c s="36" t="s">
        <v>54</v>
      </c>
      <c s="37">
        <v>80</v>
      </c>
      <c s="36">
        <v>0</v>
      </c>
      <c s="36">
        <f>ROUND(G166*H166,6)</f>
      </c>
      <c r="L166" s="38">
        <v>0</v>
      </c>
      <c s="32">
        <f>ROUND(ROUND(L166,2)*ROUND(G166,3),2)</f>
      </c>
      <c s="36" t="s">
        <v>55</v>
      </c>
      <c>
        <f>(M166*21)/100</f>
      </c>
      <c t="s">
        <v>28</v>
      </c>
    </row>
    <row r="167" spans="1:5" ht="12.75">
      <c r="A167" s="35" t="s">
        <v>56</v>
      </c>
      <c r="E167" s="39" t="s">
        <v>315</v>
      </c>
    </row>
    <row r="168" spans="1:5" ht="12.75">
      <c r="A168" s="35" t="s">
        <v>57</v>
      </c>
      <c r="E168" s="40" t="s">
        <v>5</v>
      </c>
    </row>
    <row r="169" spans="1:5" ht="12.75">
      <c r="A169" t="s">
        <v>58</v>
      </c>
      <c r="E169" s="39" t="s">
        <v>5</v>
      </c>
    </row>
    <row r="170" spans="1:16" ht="12.75">
      <c r="A170" t="s">
        <v>50</v>
      </c>
      <c s="34" t="s">
        <v>62</v>
      </c>
      <c s="34" t="s">
        <v>316</v>
      </c>
      <c s="35" t="s">
        <v>5</v>
      </c>
      <c s="6" t="s">
        <v>317</v>
      </c>
      <c s="36" t="s">
        <v>54</v>
      </c>
      <c s="37">
        <v>88</v>
      </c>
      <c s="36">
        <v>0</v>
      </c>
      <c s="36">
        <f>ROUND(G170*H170,6)</f>
      </c>
      <c r="L170" s="38">
        <v>0</v>
      </c>
      <c s="32">
        <f>ROUND(ROUND(L170,2)*ROUND(G170,3),2)</f>
      </c>
      <c s="36" t="s">
        <v>55</v>
      </c>
      <c>
        <f>(M170*21)/100</f>
      </c>
      <c t="s">
        <v>28</v>
      </c>
    </row>
    <row r="171" spans="1:5" ht="12.75">
      <c r="A171" s="35" t="s">
        <v>56</v>
      </c>
      <c r="E171" s="39" t="s">
        <v>317</v>
      </c>
    </row>
    <row r="172" spans="1:5" ht="12.75">
      <c r="A172" s="35" t="s">
        <v>57</v>
      </c>
      <c r="E172" s="40" t="s">
        <v>5</v>
      </c>
    </row>
    <row r="173" spans="1:5" ht="12.75">
      <c r="A173" t="s">
        <v>58</v>
      </c>
      <c r="E173" s="39" t="s">
        <v>5</v>
      </c>
    </row>
    <row r="174" spans="1:16" ht="12.75">
      <c r="A174" t="s">
        <v>50</v>
      </c>
      <c s="34" t="s">
        <v>65</v>
      </c>
      <c s="34" t="s">
        <v>318</v>
      </c>
      <c s="35" t="s">
        <v>5</v>
      </c>
      <c s="6" t="s">
        <v>319</v>
      </c>
      <c s="36" t="s">
        <v>54</v>
      </c>
      <c s="37">
        <v>88</v>
      </c>
      <c s="36">
        <v>0</v>
      </c>
      <c s="36">
        <f>ROUND(G174*H174,6)</f>
      </c>
      <c r="L174" s="38">
        <v>0</v>
      </c>
      <c s="32">
        <f>ROUND(ROUND(L174,2)*ROUND(G174,3),2)</f>
      </c>
      <c s="36" t="s">
        <v>55</v>
      </c>
      <c>
        <f>(M174*21)/100</f>
      </c>
      <c t="s">
        <v>28</v>
      </c>
    </row>
    <row r="175" spans="1:5" ht="12.75">
      <c r="A175" s="35" t="s">
        <v>56</v>
      </c>
      <c r="E175" s="39" t="s">
        <v>319</v>
      </c>
    </row>
    <row r="176" spans="1:5" ht="12.75">
      <c r="A176" s="35" t="s">
        <v>57</v>
      </c>
      <c r="E176" s="40" t="s">
        <v>5</v>
      </c>
    </row>
    <row r="177" spans="1:5" ht="12.75">
      <c r="A177" t="s">
        <v>58</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320</v>
      </c>
      <c s="41">
        <f>Rekapitulace!C13</f>
      </c>
      <c s="20" t="s">
        <v>0</v>
      </c>
      <c t="s">
        <v>23</v>
      </c>
      <c t="s">
        <v>28</v>
      </c>
    </row>
    <row r="4" spans="1:16" ht="32" customHeight="1">
      <c r="A4" s="24" t="s">
        <v>20</v>
      </c>
      <c s="25" t="s">
        <v>29</v>
      </c>
      <c s="27" t="s">
        <v>320</v>
      </c>
      <c r="E4" s="26" t="s">
        <v>321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COUNTIFS(L8:L104,"=0",A8:A104,"P")+COUNTIFS(L8:L104,"",A8:A104,"P")+SUM(Q8:Q104)</f>
      </c>
    </row>
    <row r="8" spans="1:13" ht="12.75">
      <c r="A8" t="s">
        <v>45</v>
      </c>
      <c r="C8" s="28" t="s">
        <v>323</v>
      </c>
      <c r="E8" s="30" t="s">
        <v>321</v>
      </c>
      <c r="J8" s="29">
        <f>0+J9+J42+J55+J64+J81+J90+J103</f>
      </c>
      <c s="29">
        <f>0+K9+K42+K55+K64+K81+K90+K103</f>
      </c>
      <c s="29">
        <f>0+L9+L42+L55+L64+L81+L90+L103</f>
      </c>
      <c s="29">
        <f>0+M9+M42+M55+M64+M81+M90+M103</f>
      </c>
    </row>
    <row r="9" spans="1:13" ht="12.75">
      <c r="A9" t="s">
        <v>47</v>
      </c>
      <c r="C9" s="31" t="s">
        <v>231</v>
      </c>
      <c r="E9" s="33" t="s">
        <v>324</v>
      </c>
      <c r="J9" s="32">
        <f>0</f>
      </c>
      <c s="32">
        <f>0</f>
      </c>
      <c s="32">
        <f>0+L10+L14+L18+L22+L26+L30+L34+L38</f>
      </c>
      <c s="32">
        <f>0+M10+M14+M18+M22+M26+M30+M34+M38</f>
      </c>
    </row>
    <row r="10" spans="1:16" ht="25.5">
      <c r="A10" t="s">
        <v>50</v>
      </c>
      <c s="34" t="s">
        <v>215</v>
      </c>
      <c s="34" t="s">
        <v>325</v>
      </c>
      <c s="35" t="s">
        <v>5</v>
      </c>
      <c s="6" t="s">
        <v>326</v>
      </c>
      <c s="36" t="s">
        <v>54</v>
      </c>
      <c s="37">
        <v>20</v>
      </c>
      <c s="36">
        <v>0</v>
      </c>
      <c s="36">
        <f>ROUND(G10*H10,6)</f>
      </c>
      <c r="L10" s="38">
        <v>0</v>
      </c>
      <c s="32">
        <f>ROUND(ROUND(L10,2)*ROUND(G10,3),2)</f>
      </c>
      <c s="36" t="s">
        <v>327</v>
      </c>
      <c>
        <f>(M10*21)/100</f>
      </c>
      <c t="s">
        <v>28</v>
      </c>
    </row>
    <row r="11" spans="1:5" ht="25.5">
      <c r="A11" s="35" t="s">
        <v>56</v>
      </c>
      <c r="E11" s="39" t="s">
        <v>326</v>
      </c>
    </row>
    <row r="12" spans="1:5" ht="25.5">
      <c r="A12" s="35" t="s">
        <v>57</v>
      </c>
      <c r="E12" s="40" t="s">
        <v>328</v>
      </c>
    </row>
    <row r="13" spans="1:5" ht="12.75">
      <c r="A13" t="s">
        <v>58</v>
      </c>
      <c r="E13" s="39" t="s">
        <v>5</v>
      </c>
    </row>
    <row r="14" spans="1:16" ht="25.5">
      <c r="A14" t="s">
        <v>50</v>
      </c>
      <c s="34" t="s">
        <v>27</v>
      </c>
      <c s="34" t="s">
        <v>329</v>
      </c>
      <c s="35" t="s">
        <v>5</v>
      </c>
      <c s="6" t="s">
        <v>330</v>
      </c>
      <c s="36" t="s">
        <v>68</v>
      </c>
      <c s="37">
        <v>687</v>
      </c>
      <c s="36">
        <v>0</v>
      </c>
      <c s="36">
        <f>ROUND(G14*H14,6)</f>
      </c>
      <c r="L14" s="38">
        <v>0</v>
      </c>
      <c s="32">
        <f>ROUND(ROUND(L14,2)*ROUND(G14,3),2)</f>
      </c>
      <c s="36" t="s">
        <v>327</v>
      </c>
      <c>
        <f>(M14*21)/100</f>
      </c>
      <c t="s">
        <v>28</v>
      </c>
    </row>
    <row r="15" spans="1:5" ht="38.25">
      <c r="A15" s="35" t="s">
        <v>56</v>
      </c>
      <c r="E15" s="39" t="s">
        <v>331</v>
      </c>
    </row>
    <row r="16" spans="1:5" ht="89.25">
      <c r="A16" s="35" t="s">
        <v>57</v>
      </c>
      <c r="E16" s="40" t="s">
        <v>332</v>
      </c>
    </row>
    <row r="17" spans="1:5" ht="12.75">
      <c r="A17" t="s">
        <v>58</v>
      </c>
      <c r="E17" s="39" t="s">
        <v>5</v>
      </c>
    </row>
    <row r="18" spans="1:16" ht="25.5">
      <c r="A18" t="s">
        <v>50</v>
      </c>
      <c s="34" t="s">
        <v>48</v>
      </c>
      <c s="34" t="s">
        <v>333</v>
      </c>
      <c s="35" t="s">
        <v>5</v>
      </c>
      <c s="6" t="s">
        <v>334</v>
      </c>
      <c s="36" t="s">
        <v>72</v>
      </c>
      <c s="37">
        <v>2</v>
      </c>
      <c s="36">
        <v>0.00065</v>
      </c>
      <c s="36">
        <f>ROUND(G18*H18,6)</f>
      </c>
      <c r="L18" s="38">
        <v>0</v>
      </c>
      <c s="32">
        <f>ROUND(ROUND(L18,2)*ROUND(G18,3),2)</f>
      </c>
      <c s="36" t="s">
        <v>327</v>
      </c>
      <c>
        <f>(M18*21)/100</f>
      </c>
      <c t="s">
        <v>28</v>
      </c>
    </row>
    <row r="19" spans="1:5" ht="25.5">
      <c r="A19" s="35" t="s">
        <v>56</v>
      </c>
      <c r="E19" s="39" t="s">
        <v>334</v>
      </c>
    </row>
    <row r="20" spans="1:5" ht="25.5">
      <c r="A20" s="35" t="s">
        <v>57</v>
      </c>
      <c r="E20" s="40" t="s">
        <v>335</v>
      </c>
    </row>
    <row r="21" spans="1:5" ht="12.75">
      <c r="A21" t="s">
        <v>58</v>
      </c>
      <c r="E21" s="39" t="s">
        <v>5</v>
      </c>
    </row>
    <row r="22" spans="1:16" ht="25.5">
      <c r="A22" t="s">
        <v>50</v>
      </c>
      <c s="34" t="s">
        <v>222</v>
      </c>
      <c s="34" t="s">
        <v>336</v>
      </c>
      <c s="35" t="s">
        <v>5</v>
      </c>
      <c s="6" t="s">
        <v>337</v>
      </c>
      <c s="36" t="s">
        <v>72</v>
      </c>
      <c s="37">
        <v>2</v>
      </c>
      <c s="36">
        <v>0</v>
      </c>
      <c s="36">
        <f>ROUND(G22*H22,6)</f>
      </c>
      <c r="L22" s="38">
        <v>0</v>
      </c>
      <c s="32">
        <f>ROUND(ROUND(L22,2)*ROUND(G22,3),2)</f>
      </c>
      <c s="36" t="s">
        <v>327</v>
      </c>
      <c>
        <f>(M22*21)/100</f>
      </c>
      <c t="s">
        <v>28</v>
      </c>
    </row>
    <row r="23" spans="1:5" ht="25.5">
      <c r="A23" s="35" t="s">
        <v>56</v>
      </c>
      <c r="E23" s="39" t="s">
        <v>337</v>
      </c>
    </row>
    <row r="24" spans="1:5" ht="12.75">
      <c r="A24" s="35" t="s">
        <v>57</v>
      </c>
      <c r="E24" s="40" t="s">
        <v>338</v>
      </c>
    </row>
    <row r="25" spans="1:5" ht="12.75">
      <c r="A25" t="s">
        <v>58</v>
      </c>
      <c r="E25" s="39" t="s">
        <v>5</v>
      </c>
    </row>
    <row r="26" spans="1:16" ht="25.5">
      <c r="A26" t="s">
        <v>50</v>
      </c>
      <c s="34" t="s">
        <v>225</v>
      </c>
      <c s="34" t="s">
        <v>339</v>
      </c>
      <c s="35" t="s">
        <v>5</v>
      </c>
      <c s="6" t="s">
        <v>340</v>
      </c>
      <c s="36" t="s">
        <v>68</v>
      </c>
      <c s="37">
        <v>6</v>
      </c>
      <c s="36">
        <v>0.00064</v>
      </c>
      <c s="36">
        <f>ROUND(G26*H26,6)</f>
      </c>
      <c r="L26" s="38">
        <v>0</v>
      </c>
      <c s="32">
        <f>ROUND(ROUND(L26,2)*ROUND(G26,3),2)</f>
      </c>
      <c s="36" t="s">
        <v>327</v>
      </c>
      <c>
        <f>(M26*21)/100</f>
      </c>
      <c t="s">
        <v>28</v>
      </c>
    </row>
    <row r="27" spans="1:5" ht="25.5">
      <c r="A27" s="35" t="s">
        <v>56</v>
      </c>
      <c r="E27" s="39" t="s">
        <v>340</v>
      </c>
    </row>
    <row r="28" spans="1:5" ht="25.5">
      <c r="A28" s="35" t="s">
        <v>57</v>
      </c>
      <c r="E28" s="40" t="s">
        <v>341</v>
      </c>
    </row>
    <row r="29" spans="1:5" ht="12.75">
      <c r="A29" t="s">
        <v>58</v>
      </c>
      <c r="E29" s="39" t="s">
        <v>5</v>
      </c>
    </row>
    <row r="30" spans="1:16" ht="25.5">
      <c r="A30" t="s">
        <v>50</v>
      </c>
      <c s="34" t="s">
        <v>228</v>
      </c>
      <c s="34" t="s">
        <v>342</v>
      </c>
      <c s="35" t="s">
        <v>5</v>
      </c>
      <c s="6" t="s">
        <v>343</v>
      </c>
      <c s="36" t="s">
        <v>68</v>
      </c>
      <c s="37">
        <v>6</v>
      </c>
      <c s="36">
        <v>0</v>
      </c>
      <c s="36">
        <f>ROUND(G30*H30,6)</f>
      </c>
      <c r="L30" s="38">
        <v>0</v>
      </c>
      <c s="32">
        <f>ROUND(ROUND(L30,2)*ROUND(G30,3),2)</f>
      </c>
      <c s="36" t="s">
        <v>327</v>
      </c>
      <c>
        <f>(M30*21)/100</f>
      </c>
      <c t="s">
        <v>28</v>
      </c>
    </row>
    <row r="31" spans="1:5" ht="25.5">
      <c r="A31" s="35" t="s">
        <v>56</v>
      </c>
      <c r="E31" s="39" t="s">
        <v>343</v>
      </c>
    </row>
    <row r="32" spans="1:5" ht="25.5">
      <c r="A32" s="35" t="s">
        <v>57</v>
      </c>
      <c r="E32" s="40" t="s">
        <v>344</v>
      </c>
    </row>
    <row r="33" spans="1:5" ht="12.75">
      <c r="A33" t="s">
        <v>58</v>
      </c>
      <c r="E33" s="39" t="s">
        <v>5</v>
      </c>
    </row>
    <row r="34" spans="1:16" ht="12.75">
      <c r="A34" t="s">
        <v>50</v>
      </c>
      <c s="34" t="s">
        <v>231</v>
      </c>
      <c s="34" t="s">
        <v>345</v>
      </c>
      <c s="35" t="s">
        <v>5</v>
      </c>
      <c s="6" t="s">
        <v>346</v>
      </c>
      <c s="36" t="s">
        <v>54</v>
      </c>
      <c s="37">
        <v>250</v>
      </c>
      <c s="36">
        <v>0.00025</v>
      </c>
      <c s="36">
        <f>ROUND(G34*H34,6)</f>
      </c>
      <c r="L34" s="38">
        <v>0</v>
      </c>
      <c s="32">
        <f>ROUND(ROUND(L34,2)*ROUND(G34,3),2)</f>
      </c>
      <c s="36" t="s">
        <v>327</v>
      </c>
      <c>
        <f>(M34*21)/100</f>
      </c>
      <c t="s">
        <v>28</v>
      </c>
    </row>
    <row r="35" spans="1:5" ht="12.75">
      <c r="A35" s="35" t="s">
        <v>56</v>
      </c>
      <c r="E35" s="39" t="s">
        <v>346</v>
      </c>
    </row>
    <row r="36" spans="1:5" ht="25.5">
      <c r="A36" s="35" t="s">
        <v>57</v>
      </c>
      <c r="E36" s="40" t="s">
        <v>347</v>
      </c>
    </row>
    <row r="37" spans="1:5" ht="12.75">
      <c r="A37" t="s">
        <v>58</v>
      </c>
      <c r="E37" s="39" t="s">
        <v>5</v>
      </c>
    </row>
    <row r="38" spans="1:16" ht="12.75">
      <c r="A38" t="s">
        <v>50</v>
      </c>
      <c s="34" t="s">
        <v>234</v>
      </c>
      <c s="34" t="s">
        <v>348</v>
      </c>
      <c s="35" t="s">
        <v>5</v>
      </c>
      <c s="6" t="s">
        <v>349</v>
      </c>
      <c s="36" t="s">
        <v>54</v>
      </c>
      <c s="37">
        <v>250</v>
      </c>
      <c s="36">
        <v>0</v>
      </c>
      <c s="36">
        <f>ROUND(G38*H38,6)</f>
      </c>
      <c r="L38" s="38">
        <v>0</v>
      </c>
      <c s="32">
        <f>ROUND(ROUND(L38,2)*ROUND(G38,3),2)</f>
      </c>
      <c s="36" t="s">
        <v>327</v>
      </c>
      <c>
        <f>(M38*21)/100</f>
      </c>
      <c t="s">
        <v>28</v>
      </c>
    </row>
    <row r="39" spans="1:5" ht="12.75">
      <c r="A39" s="35" t="s">
        <v>56</v>
      </c>
      <c r="E39" s="39" t="s">
        <v>349</v>
      </c>
    </row>
    <row r="40" spans="1:5" ht="12.75">
      <c r="A40" s="35" t="s">
        <v>57</v>
      </c>
      <c r="E40" s="40" t="s">
        <v>350</v>
      </c>
    </row>
    <row r="41" spans="1:5" ht="12.75">
      <c r="A41" t="s">
        <v>58</v>
      </c>
      <c r="E41" s="39" t="s">
        <v>5</v>
      </c>
    </row>
    <row r="42" spans="1:13" ht="12.75">
      <c r="A42" t="s">
        <v>47</v>
      </c>
      <c r="C42" s="31" t="s">
        <v>250</v>
      </c>
      <c r="E42" s="33" t="s">
        <v>351</v>
      </c>
      <c r="J42" s="32">
        <f>0</f>
      </c>
      <c s="32">
        <f>0</f>
      </c>
      <c s="32">
        <f>0+L43+L47+L51</f>
      </c>
      <c s="32">
        <f>0+M43+M47+M51</f>
      </c>
    </row>
    <row r="43" spans="1:16" ht="25.5">
      <c r="A43" t="s">
        <v>50</v>
      </c>
      <c s="34" t="s">
        <v>237</v>
      </c>
      <c s="34" t="s">
        <v>352</v>
      </c>
      <c s="35" t="s">
        <v>5</v>
      </c>
      <c s="6" t="s">
        <v>353</v>
      </c>
      <c s="36" t="s">
        <v>68</v>
      </c>
      <c s="37">
        <v>100</v>
      </c>
      <c s="36">
        <v>0</v>
      </c>
      <c s="36">
        <f>ROUND(G43*H43,6)</f>
      </c>
      <c r="L43" s="38">
        <v>0</v>
      </c>
      <c s="32">
        <f>ROUND(ROUND(L43,2)*ROUND(G43,3),2)</f>
      </c>
      <c s="36" t="s">
        <v>327</v>
      </c>
      <c>
        <f>(M43*21)/100</f>
      </c>
      <c t="s">
        <v>28</v>
      </c>
    </row>
    <row r="44" spans="1:5" ht="25.5">
      <c r="A44" s="35" t="s">
        <v>56</v>
      </c>
      <c r="E44" s="39" t="s">
        <v>353</v>
      </c>
    </row>
    <row r="45" spans="1:5" ht="12.75">
      <c r="A45" s="35" t="s">
        <v>57</v>
      </c>
      <c r="E45" s="40" t="s">
        <v>354</v>
      </c>
    </row>
    <row r="46" spans="1:5" ht="12.75">
      <c r="A46" t="s">
        <v>58</v>
      </c>
      <c r="E46" s="39" t="s">
        <v>5</v>
      </c>
    </row>
    <row r="47" spans="1:16" ht="12.75">
      <c r="A47" t="s">
        <v>50</v>
      </c>
      <c s="34" t="s">
        <v>240</v>
      </c>
      <c s="34" t="s">
        <v>355</v>
      </c>
      <c s="35" t="s">
        <v>5</v>
      </c>
      <c s="6" t="s">
        <v>356</v>
      </c>
      <c s="36" t="s">
        <v>357</v>
      </c>
      <c s="37">
        <v>2</v>
      </c>
      <c s="36">
        <v>0.001</v>
      </c>
      <c s="36">
        <f>ROUND(G47*H47,6)</f>
      </c>
      <c r="L47" s="38">
        <v>0</v>
      </c>
      <c s="32">
        <f>ROUND(ROUND(L47,2)*ROUND(G47,3),2)</f>
      </c>
      <c s="36" t="s">
        <v>327</v>
      </c>
      <c>
        <f>(M47*21)/100</f>
      </c>
      <c t="s">
        <v>28</v>
      </c>
    </row>
    <row r="48" spans="1:5" ht="12.75">
      <c r="A48" s="35" t="s">
        <v>56</v>
      </c>
      <c r="E48" s="39" t="s">
        <v>356</v>
      </c>
    </row>
    <row r="49" spans="1:5" ht="12.75">
      <c r="A49" s="35" t="s">
        <v>57</v>
      </c>
      <c r="E49" s="40" t="s">
        <v>358</v>
      </c>
    </row>
    <row r="50" spans="1:5" ht="12.75">
      <c r="A50" t="s">
        <v>58</v>
      </c>
      <c r="E50" s="39" t="s">
        <v>5</v>
      </c>
    </row>
    <row r="51" spans="1:16" ht="25.5">
      <c r="A51" t="s">
        <v>50</v>
      </c>
      <c s="34" t="s">
        <v>243</v>
      </c>
      <c s="34" t="s">
        <v>359</v>
      </c>
      <c s="35" t="s">
        <v>5</v>
      </c>
      <c s="6" t="s">
        <v>360</v>
      </c>
      <c s="36" t="s">
        <v>68</v>
      </c>
      <c s="37">
        <v>787</v>
      </c>
      <c s="36">
        <v>0</v>
      </c>
      <c s="36">
        <f>ROUND(G51*H51,6)</f>
      </c>
      <c r="L51" s="38">
        <v>0</v>
      </c>
      <c s="32">
        <f>ROUND(ROUND(L51,2)*ROUND(G51,3),2)</f>
      </c>
      <c s="36" t="s">
        <v>327</v>
      </c>
      <c>
        <f>(M51*21)/100</f>
      </c>
      <c t="s">
        <v>28</v>
      </c>
    </row>
    <row r="52" spans="1:5" ht="25.5">
      <c r="A52" s="35" t="s">
        <v>56</v>
      </c>
      <c r="E52" s="39" t="s">
        <v>360</v>
      </c>
    </row>
    <row r="53" spans="1:5" ht="114.75">
      <c r="A53" s="35" t="s">
        <v>57</v>
      </c>
      <c r="E53" s="40" t="s">
        <v>361</v>
      </c>
    </row>
    <row r="54" spans="1:5" ht="127.5">
      <c r="A54" t="s">
        <v>58</v>
      </c>
      <c r="E54" s="39" t="s">
        <v>362</v>
      </c>
    </row>
    <row r="55" spans="1:13" ht="12.75">
      <c r="A55" t="s">
        <v>47</v>
      </c>
      <c r="C55" s="31" t="s">
        <v>110</v>
      </c>
      <c r="E55" s="33" t="s">
        <v>363</v>
      </c>
      <c r="J55" s="32">
        <f>0</f>
      </c>
      <c s="32">
        <f>0</f>
      </c>
      <c s="32">
        <f>0+L56+L60</f>
      </c>
      <c s="32">
        <f>0+M56+M60</f>
      </c>
    </row>
    <row r="56" spans="1:16" ht="25.5">
      <c r="A56" t="s">
        <v>50</v>
      </c>
      <c s="34" t="s">
        <v>259</v>
      </c>
      <c s="34" t="s">
        <v>364</v>
      </c>
      <c s="35" t="s">
        <v>5</v>
      </c>
      <c s="6" t="s">
        <v>365</v>
      </c>
      <c s="36" t="s">
        <v>68</v>
      </c>
      <c s="37">
        <v>939</v>
      </c>
      <c s="36">
        <v>0.23</v>
      </c>
      <c s="36">
        <f>ROUND(G56*H56,6)</f>
      </c>
      <c r="L56" s="38">
        <v>0</v>
      </c>
      <c s="32">
        <f>ROUND(ROUND(L56,2)*ROUND(G56,3),2)</f>
      </c>
      <c s="36" t="s">
        <v>327</v>
      </c>
      <c>
        <f>(M56*21)/100</f>
      </c>
      <c t="s">
        <v>28</v>
      </c>
    </row>
    <row r="57" spans="1:5" ht="25.5">
      <c r="A57" s="35" t="s">
        <v>56</v>
      </c>
      <c r="E57" s="39" t="s">
        <v>365</v>
      </c>
    </row>
    <row r="58" spans="1:5" ht="76.5">
      <c r="A58" s="35" t="s">
        <v>57</v>
      </c>
      <c r="E58" s="42" t="s">
        <v>366</v>
      </c>
    </row>
    <row r="59" spans="1:5" ht="12.75">
      <c r="A59" t="s">
        <v>58</v>
      </c>
      <c r="E59" s="39" t="s">
        <v>5</v>
      </c>
    </row>
    <row r="60" spans="1:16" ht="25.5">
      <c r="A60" t="s">
        <v>50</v>
      </c>
      <c s="34" t="s">
        <v>262</v>
      </c>
      <c s="34" t="s">
        <v>367</v>
      </c>
      <c s="35" t="s">
        <v>5</v>
      </c>
      <c s="6" t="s">
        <v>368</v>
      </c>
      <c s="36" t="s">
        <v>68</v>
      </c>
      <c s="37">
        <v>277.5</v>
      </c>
      <c s="36">
        <v>0.345</v>
      </c>
      <c s="36">
        <f>ROUND(G60*H60,6)</f>
      </c>
      <c r="L60" s="38">
        <v>0</v>
      </c>
      <c s="32">
        <f>ROUND(ROUND(L60,2)*ROUND(G60,3),2)</f>
      </c>
      <c s="36" t="s">
        <v>327</v>
      </c>
      <c>
        <f>(M60*21)/100</f>
      </c>
      <c t="s">
        <v>28</v>
      </c>
    </row>
    <row r="61" spans="1:5" ht="25.5">
      <c r="A61" s="35" t="s">
        <v>56</v>
      </c>
      <c r="E61" s="39" t="s">
        <v>368</v>
      </c>
    </row>
    <row r="62" spans="1:5" ht="51">
      <c r="A62" s="35" t="s">
        <v>57</v>
      </c>
      <c r="E62" s="40" t="s">
        <v>369</v>
      </c>
    </row>
    <row r="63" spans="1:5" ht="12.75">
      <c r="A63" t="s">
        <v>58</v>
      </c>
      <c r="E63" s="39" t="s">
        <v>5</v>
      </c>
    </row>
    <row r="64" spans="1:13" ht="12.75">
      <c r="A64" t="s">
        <v>47</v>
      </c>
      <c r="C64" s="31" t="s">
        <v>119</v>
      </c>
      <c r="E64" s="33" t="s">
        <v>370</v>
      </c>
      <c r="J64" s="32">
        <f>0</f>
      </c>
      <c s="32">
        <f>0</f>
      </c>
      <c s="32">
        <f>0+L65+L69+L73+L77</f>
      </c>
      <c s="32">
        <f>0+M65+M69+M73+M77</f>
      </c>
    </row>
    <row r="65" spans="1:16" ht="25.5">
      <c r="A65" t="s">
        <v>50</v>
      </c>
      <c s="34" t="s">
        <v>265</v>
      </c>
      <c s="34" t="s">
        <v>371</v>
      </c>
      <c s="35" t="s">
        <v>5</v>
      </c>
      <c s="6" t="s">
        <v>372</v>
      </c>
      <c s="36" t="s">
        <v>68</v>
      </c>
      <c s="37">
        <v>8</v>
      </c>
      <c s="36">
        <v>0.08922</v>
      </c>
      <c s="36">
        <f>ROUND(G65*H65,6)</f>
      </c>
      <c r="L65" s="38">
        <v>0</v>
      </c>
      <c s="32">
        <f>ROUND(ROUND(L65,2)*ROUND(G65,3),2)</f>
      </c>
      <c s="36" t="s">
        <v>327</v>
      </c>
      <c>
        <f>(M65*21)/100</f>
      </c>
      <c t="s">
        <v>28</v>
      </c>
    </row>
    <row r="66" spans="1:5" ht="51">
      <c r="A66" s="35" t="s">
        <v>56</v>
      </c>
      <c r="E66" s="39" t="s">
        <v>373</v>
      </c>
    </row>
    <row r="67" spans="1:5" ht="63.75">
      <c r="A67" s="35" t="s">
        <v>57</v>
      </c>
      <c r="E67" s="40" t="s">
        <v>374</v>
      </c>
    </row>
    <row r="68" spans="1:5" ht="12.75">
      <c r="A68" t="s">
        <v>58</v>
      </c>
      <c r="E68" s="39" t="s">
        <v>5</v>
      </c>
    </row>
    <row r="69" spans="1:16" ht="12.75">
      <c r="A69" t="s">
        <v>50</v>
      </c>
      <c s="34" t="s">
        <v>268</v>
      </c>
      <c s="34" t="s">
        <v>375</v>
      </c>
      <c s="35" t="s">
        <v>5</v>
      </c>
      <c s="6" t="s">
        <v>376</v>
      </c>
      <c s="36" t="s">
        <v>68</v>
      </c>
      <c s="37">
        <v>8.24</v>
      </c>
      <c s="36">
        <v>0.175</v>
      </c>
      <c s="36">
        <f>ROUND(G69*H69,6)</f>
      </c>
      <c r="L69" s="38">
        <v>0</v>
      </c>
      <c s="32">
        <f>ROUND(ROUND(L69,2)*ROUND(G69,3),2)</f>
      </c>
      <c s="36" t="s">
        <v>327</v>
      </c>
      <c>
        <f>(M69*21)/100</f>
      </c>
      <c t="s">
        <v>28</v>
      </c>
    </row>
    <row r="70" spans="1:5" ht="12.75">
      <c r="A70" s="35" t="s">
        <v>56</v>
      </c>
      <c r="E70" s="39" t="s">
        <v>376</v>
      </c>
    </row>
    <row r="71" spans="1:5" ht="76.5">
      <c r="A71" s="35" t="s">
        <v>57</v>
      </c>
      <c r="E71" s="40" t="s">
        <v>377</v>
      </c>
    </row>
    <row r="72" spans="1:5" ht="12.75">
      <c r="A72" t="s">
        <v>58</v>
      </c>
      <c r="E72" s="39" t="s">
        <v>5</v>
      </c>
    </row>
    <row r="73" spans="1:16" ht="25.5">
      <c r="A73" t="s">
        <v>50</v>
      </c>
      <c s="34" t="s">
        <v>271</v>
      </c>
      <c s="34" t="s">
        <v>378</v>
      </c>
      <c s="35" t="s">
        <v>5</v>
      </c>
      <c s="6" t="s">
        <v>372</v>
      </c>
      <c s="36" t="s">
        <v>68</v>
      </c>
      <c s="37">
        <v>687</v>
      </c>
      <c s="36">
        <v>0.08922</v>
      </c>
      <c s="36">
        <f>ROUND(G73*H73,6)</f>
      </c>
      <c r="L73" s="38">
        <v>0</v>
      </c>
      <c s="32">
        <f>ROUND(ROUND(L73,2)*ROUND(G73,3),2)</f>
      </c>
      <c s="36" t="s">
        <v>327</v>
      </c>
      <c>
        <f>(M73*21)/100</f>
      </c>
      <c t="s">
        <v>28</v>
      </c>
    </row>
    <row r="74" spans="1:5" ht="51">
      <c r="A74" s="35" t="s">
        <v>56</v>
      </c>
      <c r="E74" s="39" t="s">
        <v>379</v>
      </c>
    </row>
    <row r="75" spans="1:5" ht="102">
      <c r="A75" s="35" t="s">
        <v>57</v>
      </c>
      <c r="E75" s="42" t="s">
        <v>380</v>
      </c>
    </row>
    <row r="76" spans="1:5" ht="12.75">
      <c r="A76" t="s">
        <v>58</v>
      </c>
      <c r="E76" s="39" t="s">
        <v>5</v>
      </c>
    </row>
    <row r="77" spans="1:16" ht="12.75">
      <c r="A77" t="s">
        <v>50</v>
      </c>
      <c s="34" t="s">
        <v>274</v>
      </c>
      <c s="34" t="s">
        <v>381</v>
      </c>
      <c s="35" t="s">
        <v>5</v>
      </c>
      <c s="6" t="s">
        <v>382</v>
      </c>
      <c s="36" t="s">
        <v>68</v>
      </c>
      <c s="37">
        <v>138</v>
      </c>
      <c s="36">
        <v>0.113</v>
      </c>
      <c s="36">
        <f>ROUND(G77*H77,6)</f>
      </c>
      <c r="L77" s="38">
        <v>0</v>
      </c>
      <c s="32">
        <f>ROUND(ROUND(L77,2)*ROUND(G77,3),2)</f>
      </c>
      <c s="36" t="s">
        <v>327</v>
      </c>
      <c>
        <f>(M77*21)/100</f>
      </c>
      <c t="s">
        <v>28</v>
      </c>
    </row>
    <row r="78" spans="1:5" ht="12.75">
      <c r="A78" s="35" t="s">
        <v>56</v>
      </c>
      <c r="E78" s="39" t="s">
        <v>382</v>
      </c>
    </row>
    <row r="79" spans="1:5" ht="25.5">
      <c r="A79" s="35" t="s">
        <v>57</v>
      </c>
      <c r="E79" s="40" t="s">
        <v>383</v>
      </c>
    </row>
    <row r="80" spans="1:5" ht="12.75">
      <c r="A80" t="s">
        <v>58</v>
      </c>
      <c r="E80" s="39" t="s">
        <v>5</v>
      </c>
    </row>
    <row r="81" spans="1:13" ht="12.75">
      <c r="A81" t="s">
        <v>47</v>
      </c>
      <c r="C81" s="31" t="s">
        <v>384</v>
      </c>
      <c r="E81" s="33" t="s">
        <v>385</v>
      </c>
      <c r="J81" s="32">
        <f>0</f>
      </c>
      <c s="32">
        <f>0</f>
      </c>
      <c s="32">
        <f>0+L82+L86</f>
      </c>
      <c s="32">
        <f>0+M82+M86</f>
      </c>
    </row>
    <row r="82" spans="1:16" ht="38.25">
      <c r="A82" t="s">
        <v>50</v>
      </c>
      <c s="34" t="s">
        <v>283</v>
      </c>
      <c s="34" t="s">
        <v>386</v>
      </c>
      <c s="35" t="s">
        <v>5</v>
      </c>
      <c s="6" t="s">
        <v>387</v>
      </c>
      <c s="36" t="s">
        <v>54</v>
      </c>
      <c s="37">
        <v>20</v>
      </c>
      <c s="36">
        <v>0.1295</v>
      </c>
      <c s="36">
        <f>ROUND(G82*H82,6)</f>
      </c>
      <c r="L82" s="38">
        <v>0</v>
      </c>
      <c s="32">
        <f>ROUND(ROUND(L82,2)*ROUND(G82,3),2)</f>
      </c>
      <c s="36" t="s">
        <v>327</v>
      </c>
      <c>
        <f>(M82*21)/100</f>
      </c>
      <c t="s">
        <v>28</v>
      </c>
    </row>
    <row r="83" spans="1:5" ht="38.25">
      <c r="A83" s="35" t="s">
        <v>56</v>
      </c>
      <c r="E83" s="39" t="s">
        <v>388</v>
      </c>
    </row>
    <row r="84" spans="1:5" ht="25.5">
      <c r="A84" s="35" t="s">
        <v>57</v>
      </c>
      <c r="E84" s="40" t="s">
        <v>328</v>
      </c>
    </row>
    <row r="85" spans="1:5" ht="12.75">
      <c r="A85" t="s">
        <v>58</v>
      </c>
      <c r="E85" s="39" t="s">
        <v>5</v>
      </c>
    </row>
    <row r="86" spans="1:16" ht="12.75">
      <c r="A86" t="s">
        <v>50</v>
      </c>
      <c s="34" t="s">
        <v>286</v>
      </c>
      <c s="34" t="s">
        <v>389</v>
      </c>
      <c s="35" t="s">
        <v>5</v>
      </c>
      <c s="6" t="s">
        <v>390</v>
      </c>
      <c s="36" t="s">
        <v>54</v>
      </c>
      <c s="37">
        <v>21.42</v>
      </c>
      <c s="36">
        <v>0.05612</v>
      </c>
      <c s="36">
        <f>ROUND(G86*H86,6)</f>
      </c>
      <c r="L86" s="38">
        <v>0</v>
      </c>
      <c s="32">
        <f>ROUND(ROUND(L86,2)*ROUND(G86,3),2)</f>
      </c>
      <c s="36" t="s">
        <v>327</v>
      </c>
      <c>
        <f>(M86*21)/100</f>
      </c>
      <c t="s">
        <v>28</v>
      </c>
    </row>
    <row r="87" spans="1:5" ht="12.75">
      <c r="A87" s="35" t="s">
        <v>56</v>
      </c>
      <c r="E87" s="39" t="s">
        <v>390</v>
      </c>
    </row>
    <row r="88" spans="1:5" ht="25.5">
      <c r="A88" s="35" t="s">
        <v>57</v>
      </c>
      <c r="E88" s="40" t="s">
        <v>391</v>
      </c>
    </row>
    <row r="89" spans="1:5" ht="12.75">
      <c r="A89" t="s">
        <v>58</v>
      </c>
      <c r="E89" s="39" t="s">
        <v>5</v>
      </c>
    </row>
    <row r="90" spans="1:13" ht="12.75">
      <c r="A90" t="s">
        <v>47</v>
      </c>
      <c r="C90" s="31" t="s">
        <v>392</v>
      </c>
      <c r="E90" s="33" t="s">
        <v>393</v>
      </c>
      <c r="J90" s="32">
        <f>0</f>
      </c>
      <c s="32">
        <f>0</f>
      </c>
      <c s="32">
        <f>0+L91+L95+L99</f>
      </c>
      <c s="32">
        <f>0+M91+M95+M99</f>
      </c>
    </row>
    <row r="91" spans="1:16" ht="25.5">
      <c r="A91" t="s">
        <v>50</v>
      </c>
      <c s="34" t="s">
        <v>289</v>
      </c>
      <c s="34" t="s">
        <v>394</v>
      </c>
      <c s="35" t="s">
        <v>5</v>
      </c>
      <c s="6" t="s">
        <v>395</v>
      </c>
      <c s="36" t="s">
        <v>396</v>
      </c>
      <c s="37">
        <v>39.8</v>
      </c>
      <c s="36">
        <v>0</v>
      </c>
      <c s="36">
        <f>ROUND(G91*H91,6)</f>
      </c>
      <c r="L91" s="38">
        <v>0</v>
      </c>
      <c s="32">
        <f>ROUND(ROUND(L91,2)*ROUND(G91,3),2)</f>
      </c>
      <c s="36" t="s">
        <v>327</v>
      </c>
      <c>
        <f>(M91*21)/100</f>
      </c>
      <c t="s">
        <v>28</v>
      </c>
    </row>
    <row r="92" spans="1:5" ht="25.5">
      <c r="A92" s="35" t="s">
        <v>56</v>
      </c>
      <c r="E92" s="39" t="s">
        <v>395</v>
      </c>
    </row>
    <row r="93" spans="1:5" ht="63.75">
      <c r="A93" s="35" t="s">
        <v>57</v>
      </c>
      <c r="E93" s="40" t="s">
        <v>397</v>
      </c>
    </row>
    <row r="94" spans="1:5" ht="12.75">
      <c r="A94" t="s">
        <v>58</v>
      </c>
      <c r="E94" s="39" t="s">
        <v>5</v>
      </c>
    </row>
    <row r="95" spans="1:16" ht="25.5">
      <c r="A95" t="s">
        <v>50</v>
      </c>
      <c s="34" t="s">
        <v>292</v>
      </c>
      <c s="34" t="s">
        <v>398</v>
      </c>
      <c s="35" t="s">
        <v>5</v>
      </c>
      <c s="6" t="s">
        <v>399</v>
      </c>
      <c s="36" t="s">
        <v>396</v>
      </c>
      <c s="37">
        <v>597</v>
      </c>
      <c s="36">
        <v>0</v>
      </c>
      <c s="36">
        <f>ROUND(G95*H95,6)</f>
      </c>
      <c r="L95" s="38">
        <v>0</v>
      </c>
      <c s="32">
        <f>ROUND(ROUND(L95,2)*ROUND(G95,3),2)</f>
      </c>
      <c s="36" t="s">
        <v>327</v>
      </c>
      <c>
        <f>(M95*21)/100</f>
      </c>
      <c t="s">
        <v>28</v>
      </c>
    </row>
    <row r="96" spans="1:5" ht="25.5">
      <c r="A96" s="35" t="s">
        <v>56</v>
      </c>
      <c r="E96" s="39" t="s">
        <v>399</v>
      </c>
    </row>
    <row r="97" spans="1:5" ht="25.5">
      <c r="A97" s="35" t="s">
        <v>57</v>
      </c>
      <c r="E97" s="40" t="s">
        <v>400</v>
      </c>
    </row>
    <row r="98" spans="1:5" ht="12.75">
      <c r="A98" t="s">
        <v>58</v>
      </c>
      <c r="E98" s="39" t="s">
        <v>5</v>
      </c>
    </row>
    <row r="99" spans="1:16" ht="25.5">
      <c r="A99" t="s">
        <v>50</v>
      </c>
      <c s="34" t="s">
        <v>295</v>
      </c>
      <c s="34" t="s">
        <v>401</v>
      </c>
      <c s="35" t="s">
        <v>5</v>
      </c>
      <c s="6" t="s">
        <v>402</v>
      </c>
      <c s="36" t="s">
        <v>396</v>
      </c>
      <c s="37">
        <v>39.8</v>
      </c>
      <c s="36">
        <v>0</v>
      </c>
      <c s="36">
        <f>ROUND(G99*H99,6)</f>
      </c>
      <c r="L99" s="38">
        <v>0</v>
      </c>
      <c s="32">
        <f>ROUND(ROUND(L99,2)*ROUND(G99,3),2)</f>
      </c>
      <c s="36" t="s">
        <v>327</v>
      </c>
      <c>
        <f>(M99*21)/100</f>
      </c>
      <c t="s">
        <v>28</v>
      </c>
    </row>
    <row r="100" spans="1:5" ht="25.5">
      <c r="A100" s="35" t="s">
        <v>56</v>
      </c>
      <c r="E100" s="39" t="s">
        <v>402</v>
      </c>
    </row>
    <row r="101" spans="1:5" ht="12.75">
      <c r="A101" s="35" t="s">
        <v>57</v>
      </c>
      <c r="E101" s="40" t="s">
        <v>403</v>
      </c>
    </row>
    <row r="102" spans="1:5" ht="12.75">
      <c r="A102" t="s">
        <v>58</v>
      </c>
      <c r="E102" s="39" t="s">
        <v>5</v>
      </c>
    </row>
    <row r="103" spans="1:13" ht="12.75">
      <c r="A103" t="s">
        <v>47</v>
      </c>
      <c r="C103" s="31" t="s">
        <v>404</v>
      </c>
      <c r="E103" s="33" t="s">
        <v>405</v>
      </c>
      <c r="J103" s="32">
        <f>0</f>
      </c>
      <c s="32">
        <f>0</f>
      </c>
      <c s="32">
        <f>0+L104</f>
      </c>
      <c s="32">
        <f>0+M104</f>
      </c>
    </row>
    <row r="104" spans="1:16" ht="25.5">
      <c r="A104" t="s">
        <v>50</v>
      </c>
      <c s="34" t="s">
        <v>298</v>
      </c>
      <c s="34" t="s">
        <v>406</v>
      </c>
      <c s="35" t="s">
        <v>5</v>
      </c>
      <c s="6" t="s">
        <v>407</v>
      </c>
      <c s="36" t="s">
        <v>396</v>
      </c>
      <c s="37">
        <v>394.613</v>
      </c>
      <c s="36">
        <v>0</v>
      </c>
      <c s="36">
        <f>ROUND(G104*H104,6)</f>
      </c>
      <c r="L104" s="38">
        <v>0</v>
      </c>
      <c s="32">
        <f>ROUND(ROUND(L104,2)*ROUND(G104,3),2)</f>
      </c>
      <c s="36" t="s">
        <v>327</v>
      </c>
      <c>
        <f>(M104*21)/100</f>
      </c>
      <c t="s">
        <v>28</v>
      </c>
    </row>
    <row r="105" spans="1:5" ht="25.5">
      <c r="A105" s="35" t="s">
        <v>56</v>
      </c>
      <c r="E105" s="39" t="s">
        <v>407</v>
      </c>
    </row>
    <row r="106" spans="1:5" ht="12.75">
      <c r="A106" s="35" t="s">
        <v>57</v>
      </c>
      <c r="E106" s="40" t="s">
        <v>5</v>
      </c>
    </row>
    <row r="107" spans="1:5" ht="12.75">
      <c r="A107" t="s">
        <v>58</v>
      </c>
      <c r="E10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320</v>
      </c>
      <c s="41">
        <f>Rekapitulace!C13</f>
      </c>
      <c s="20" t="s">
        <v>0</v>
      </c>
      <c t="s">
        <v>23</v>
      </c>
      <c t="s">
        <v>28</v>
      </c>
    </row>
    <row r="4" spans="1:16" ht="32" customHeight="1">
      <c r="A4" s="24" t="s">
        <v>20</v>
      </c>
      <c s="25" t="s">
        <v>29</v>
      </c>
      <c s="27" t="s">
        <v>320</v>
      </c>
      <c r="E4" s="26" t="s">
        <v>321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COUNTIFS(L8:L77,"=0",A8:A77,"P")+COUNTIFS(L8:L77,"",A8:A77,"P")+SUM(Q8:Q77)</f>
      </c>
    </row>
    <row r="8" spans="1:13" ht="12.75">
      <c r="A8" t="s">
        <v>45</v>
      </c>
      <c r="C8" s="28" t="s">
        <v>410</v>
      </c>
      <c r="E8" s="30" t="s">
        <v>409</v>
      </c>
      <c r="J8" s="29">
        <f>0+J9+J26+J35+J44+J49+J54+J67+J76</f>
      </c>
      <c s="29">
        <f>0+K9+K26+K35+K44+K49+K54+K67+K76</f>
      </c>
      <c s="29">
        <f>0+L9+L26+L35+L44+L49+L54+L67+L76</f>
      </c>
      <c s="29">
        <f>0+M9+M26+M35+M44+M49+M54+M67+M76</f>
      </c>
    </row>
    <row r="9" spans="1:13" ht="12.75">
      <c r="A9" t="s">
        <v>47</v>
      </c>
      <c r="C9" s="31" t="s">
        <v>209</v>
      </c>
      <c r="E9" s="33" t="s">
        <v>411</v>
      </c>
      <c r="J9" s="32">
        <f>0</f>
      </c>
      <c s="32">
        <f>0</f>
      </c>
      <c s="32">
        <f>0+L10+L14+L18+L22</f>
      </c>
      <c s="32">
        <f>0+M10+M14+M18+M22</f>
      </c>
    </row>
    <row r="10" spans="1:16" ht="12.75">
      <c r="A10" t="s">
        <v>50</v>
      </c>
      <c s="34" t="s">
        <v>209</v>
      </c>
      <c s="34" t="s">
        <v>412</v>
      </c>
      <c s="35" t="s">
        <v>5</v>
      </c>
      <c s="6" t="s">
        <v>413</v>
      </c>
      <c s="36" t="s">
        <v>414</v>
      </c>
      <c s="37">
        <v>242.97</v>
      </c>
      <c s="36">
        <v>0</v>
      </c>
      <c s="36">
        <f>ROUND(G10*H10,6)</f>
      </c>
      <c r="L10" s="38">
        <v>0</v>
      </c>
      <c s="32">
        <f>ROUND(ROUND(L10,2)*ROUND(G10,3),2)</f>
      </c>
      <c s="36" t="s">
        <v>55</v>
      </c>
      <c>
        <f>(M10*21)/100</f>
      </c>
      <c t="s">
        <v>28</v>
      </c>
    </row>
    <row r="11" spans="1:5" ht="12.75">
      <c r="A11" s="35" t="s">
        <v>56</v>
      </c>
      <c r="E11" s="39" t="s">
        <v>413</v>
      </c>
    </row>
    <row r="12" spans="1:5" ht="76.5">
      <c r="A12" s="35" t="s">
        <v>57</v>
      </c>
      <c r="E12" s="42" t="s">
        <v>415</v>
      </c>
    </row>
    <row r="13" spans="1:5" ht="318.75">
      <c r="A13" t="s">
        <v>58</v>
      </c>
      <c r="E13" s="39" t="s">
        <v>416</v>
      </c>
    </row>
    <row r="14" spans="1:16" ht="12.75">
      <c r="A14" t="s">
        <v>50</v>
      </c>
      <c s="34" t="s">
        <v>28</v>
      </c>
      <c s="34" t="s">
        <v>417</v>
      </c>
      <c s="35" t="s">
        <v>5</v>
      </c>
      <c s="6" t="s">
        <v>418</v>
      </c>
      <c s="36" t="s">
        <v>414</v>
      </c>
      <c s="37">
        <v>28.35</v>
      </c>
      <c s="36">
        <v>0</v>
      </c>
      <c s="36">
        <f>ROUND(G14*H14,6)</f>
      </c>
      <c r="L14" s="38">
        <v>0</v>
      </c>
      <c s="32">
        <f>ROUND(ROUND(L14,2)*ROUND(G14,3),2)</f>
      </c>
      <c s="36" t="s">
        <v>55</v>
      </c>
      <c>
        <f>(M14*21)/100</f>
      </c>
      <c t="s">
        <v>28</v>
      </c>
    </row>
    <row r="15" spans="1:5" ht="12.75">
      <c r="A15" s="35" t="s">
        <v>56</v>
      </c>
      <c r="E15" s="39" t="s">
        <v>418</v>
      </c>
    </row>
    <row r="16" spans="1:5" ht="38.25">
      <c r="A16" s="35" t="s">
        <v>57</v>
      </c>
      <c r="E16" s="42" t="s">
        <v>419</v>
      </c>
    </row>
    <row r="17" spans="1:5" ht="318.75">
      <c r="A17" t="s">
        <v>58</v>
      </c>
      <c r="E17" s="39" t="s">
        <v>416</v>
      </c>
    </row>
    <row r="18" spans="1:16" ht="12.75">
      <c r="A18" t="s">
        <v>50</v>
      </c>
      <c s="34" t="s">
        <v>26</v>
      </c>
      <c s="34" t="s">
        <v>420</v>
      </c>
      <c s="35" t="s">
        <v>5</v>
      </c>
      <c s="6" t="s">
        <v>421</v>
      </c>
      <c s="36" t="s">
        <v>414</v>
      </c>
      <c s="37">
        <v>94.92</v>
      </c>
      <c s="36">
        <v>0</v>
      </c>
      <c s="36">
        <f>ROUND(G18*H18,6)</f>
      </c>
      <c r="L18" s="38">
        <v>0</v>
      </c>
      <c s="32">
        <f>ROUND(ROUND(L18,2)*ROUND(G18,3),2)</f>
      </c>
      <c s="36" t="s">
        <v>55</v>
      </c>
      <c>
        <f>(M18*21)/100</f>
      </c>
      <c t="s">
        <v>28</v>
      </c>
    </row>
    <row r="19" spans="1:5" ht="12.75">
      <c r="A19" s="35" t="s">
        <v>56</v>
      </c>
      <c r="E19" s="39" t="s">
        <v>421</v>
      </c>
    </row>
    <row r="20" spans="1:5" ht="38.25">
      <c r="A20" s="35" t="s">
        <v>57</v>
      </c>
      <c r="E20" s="42" t="s">
        <v>422</v>
      </c>
    </row>
    <row r="21" spans="1:5" ht="229.5">
      <c r="A21" t="s">
        <v>58</v>
      </c>
      <c r="E21" s="39" t="s">
        <v>423</v>
      </c>
    </row>
    <row r="22" spans="1:16" ht="12.75">
      <c r="A22" t="s">
        <v>50</v>
      </c>
      <c s="34" t="s">
        <v>212</v>
      </c>
      <c s="34" t="s">
        <v>424</v>
      </c>
      <c s="35" t="s">
        <v>5</v>
      </c>
      <c s="6" t="s">
        <v>425</v>
      </c>
      <c s="36" t="s">
        <v>414</v>
      </c>
      <c s="37">
        <v>106.5</v>
      </c>
      <c s="36">
        <v>0</v>
      </c>
      <c s="36">
        <f>ROUND(G22*H22,6)</f>
      </c>
      <c r="L22" s="38">
        <v>0</v>
      </c>
      <c s="32">
        <f>ROUND(ROUND(L22,2)*ROUND(G22,3),2)</f>
      </c>
      <c s="36" t="s">
        <v>55</v>
      </c>
      <c>
        <f>(M22*21)/100</f>
      </c>
      <c t="s">
        <v>28</v>
      </c>
    </row>
    <row r="23" spans="1:5" ht="12.75">
      <c r="A23" s="35" t="s">
        <v>56</v>
      </c>
      <c r="E23" s="39" t="s">
        <v>425</v>
      </c>
    </row>
    <row r="24" spans="1:5" ht="38.25">
      <c r="A24" s="35" t="s">
        <v>57</v>
      </c>
      <c r="E24" s="42" t="s">
        <v>426</v>
      </c>
    </row>
    <row r="25" spans="1:5" ht="280.5">
      <c r="A25" t="s">
        <v>58</v>
      </c>
      <c r="E25" s="39" t="s">
        <v>427</v>
      </c>
    </row>
    <row r="26" spans="1:13" ht="12.75">
      <c r="A26" t="s">
        <v>47</v>
      </c>
      <c r="C26" s="31" t="s">
        <v>26</v>
      </c>
      <c r="E26" s="33" t="s">
        <v>428</v>
      </c>
      <c r="J26" s="32">
        <f>0</f>
      </c>
      <c s="32">
        <f>0</f>
      </c>
      <c s="32">
        <f>0+L27+L31</f>
      </c>
      <c s="32">
        <f>0+M27+M31</f>
      </c>
    </row>
    <row r="27" spans="1:16" ht="12.75">
      <c r="A27" t="s">
        <v>50</v>
      </c>
      <c s="34" t="s">
        <v>215</v>
      </c>
      <c s="34" t="s">
        <v>429</v>
      </c>
      <c s="35" t="s">
        <v>5</v>
      </c>
      <c s="6" t="s">
        <v>430</v>
      </c>
      <c s="36" t="s">
        <v>54</v>
      </c>
      <c s="37">
        <v>122</v>
      </c>
      <c s="36">
        <v>0</v>
      </c>
      <c s="36">
        <f>ROUND(G27*H27,6)</f>
      </c>
      <c r="L27" s="38">
        <v>0</v>
      </c>
      <c s="32">
        <f>ROUND(ROUND(L27,2)*ROUND(G27,3),2)</f>
      </c>
      <c s="36" t="s">
        <v>55</v>
      </c>
      <c>
        <f>(M27*21)/100</f>
      </c>
      <c t="s">
        <v>28</v>
      </c>
    </row>
    <row r="28" spans="1:5" ht="12.75">
      <c r="A28" s="35" t="s">
        <v>56</v>
      </c>
      <c r="E28" s="39" t="s">
        <v>430</v>
      </c>
    </row>
    <row r="29" spans="1:5" ht="38.25">
      <c r="A29" s="35" t="s">
        <v>57</v>
      </c>
      <c r="E29" s="42" t="s">
        <v>431</v>
      </c>
    </row>
    <row r="30" spans="1:5" ht="38.25">
      <c r="A30" t="s">
        <v>58</v>
      </c>
      <c r="E30" s="39" t="s">
        <v>432</v>
      </c>
    </row>
    <row r="31" spans="1:16" ht="12.75">
      <c r="A31" t="s">
        <v>50</v>
      </c>
      <c s="34" t="s">
        <v>27</v>
      </c>
      <c s="34" t="s">
        <v>433</v>
      </c>
      <c s="35" t="s">
        <v>5</v>
      </c>
      <c s="6" t="s">
        <v>434</v>
      </c>
      <c s="36" t="s">
        <v>54</v>
      </c>
      <c s="37">
        <v>20</v>
      </c>
      <c s="36">
        <v>0</v>
      </c>
      <c s="36">
        <f>ROUND(G31*H31,6)</f>
      </c>
      <c r="L31" s="38">
        <v>0</v>
      </c>
      <c s="32">
        <f>ROUND(ROUND(L31,2)*ROUND(G31,3),2)</f>
      </c>
      <c s="36" t="s">
        <v>55</v>
      </c>
      <c>
        <f>(M31*21)/100</f>
      </c>
      <c t="s">
        <v>28</v>
      </c>
    </row>
    <row r="32" spans="1:5" ht="12.75">
      <c r="A32" s="35" t="s">
        <v>56</v>
      </c>
      <c r="E32" s="39" t="s">
        <v>434</v>
      </c>
    </row>
    <row r="33" spans="1:5" ht="12.75">
      <c r="A33" s="35" t="s">
        <v>57</v>
      </c>
      <c r="E33" s="40" t="s">
        <v>435</v>
      </c>
    </row>
    <row r="34" spans="1:5" ht="38.25">
      <c r="A34" t="s">
        <v>58</v>
      </c>
      <c r="E34" s="39" t="s">
        <v>432</v>
      </c>
    </row>
    <row r="35" spans="1:13" ht="12.75">
      <c r="A35" t="s">
        <v>47</v>
      </c>
      <c r="C35" s="31" t="s">
        <v>212</v>
      </c>
      <c r="E35" s="33" t="s">
        <v>436</v>
      </c>
      <c r="J35" s="32">
        <f>0</f>
      </c>
      <c s="32">
        <f>0</f>
      </c>
      <c s="32">
        <f>0+L36+L40</f>
      </c>
      <c s="32">
        <f>0+M36+M40</f>
      </c>
    </row>
    <row r="36" spans="1:16" ht="12.75">
      <c r="A36" t="s">
        <v>50</v>
      </c>
      <c s="34" t="s">
        <v>48</v>
      </c>
      <c s="34" t="s">
        <v>437</v>
      </c>
      <c s="35" t="s">
        <v>5</v>
      </c>
      <c s="6" t="s">
        <v>438</v>
      </c>
      <c s="36" t="s">
        <v>414</v>
      </c>
      <c s="37">
        <v>7.65</v>
      </c>
      <c s="36">
        <v>0</v>
      </c>
      <c s="36">
        <f>ROUND(G36*H36,6)</f>
      </c>
      <c r="L36" s="38">
        <v>0</v>
      </c>
      <c s="32">
        <f>ROUND(ROUND(L36,2)*ROUND(G36,3),2)</f>
      </c>
      <c s="36" t="s">
        <v>55</v>
      </c>
      <c>
        <f>(M36*21)/100</f>
      </c>
      <c t="s">
        <v>28</v>
      </c>
    </row>
    <row r="37" spans="1:5" ht="12.75">
      <c r="A37" s="35" t="s">
        <v>56</v>
      </c>
      <c r="E37" s="39" t="s">
        <v>438</v>
      </c>
    </row>
    <row r="38" spans="1:5" ht="63.75">
      <c r="A38" s="35" t="s">
        <v>57</v>
      </c>
      <c r="E38" s="40" t="s">
        <v>439</v>
      </c>
    </row>
    <row r="39" spans="1:5" ht="369.75">
      <c r="A39" t="s">
        <v>58</v>
      </c>
      <c r="E39" s="39" t="s">
        <v>440</v>
      </c>
    </row>
    <row r="40" spans="1:16" ht="12.75">
      <c r="A40" t="s">
        <v>50</v>
      </c>
      <c s="34" t="s">
        <v>222</v>
      </c>
      <c s="34" t="s">
        <v>441</v>
      </c>
      <c s="35" t="s">
        <v>5</v>
      </c>
      <c s="6" t="s">
        <v>442</v>
      </c>
      <c s="36" t="s">
        <v>414</v>
      </c>
      <c s="37">
        <v>2.835</v>
      </c>
      <c s="36">
        <v>0</v>
      </c>
      <c s="36">
        <f>ROUND(G40*H40,6)</f>
      </c>
      <c r="L40" s="38">
        <v>0</v>
      </c>
      <c s="32">
        <f>ROUND(ROUND(L40,2)*ROUND(G40,3),2)</f>
      </c>
      <c s="36" t="s">
        <v>55</v>
      </c>
      <c>
        <f>(M40*21)/100</f>
      </c>
      <c t="s">
        <v>28</v>
      </c>
    </row>
    <row r="41" spans="1:5" ht="12.75">
      <c r="A41" s="35" t="s">
        <v>56</v>
      </c>
      <c r="E41" s="39" t="s">
        <v>442</v>
      </c>
    </row>
    <row r="42" spans="1:5" ht="25.5">
      <c r="A42" s="35" t="s">
        <v>57</v>
      </c>
      <c r="E42" s="40" t="s">
        <v>443</v>
      </c>
    </row>
    <row r="43" spans="1:5" ht="38.25">
      <c r="A43" t="s">
        <v>58</v>
      </c>
      <c r="E43" s="39" t="s">
        <v>444</v>
      </c>
    </row>
    <row r="44" spans="1:13" ht="12.75">
      <c r="A44" t="s">
        <v>47</v>
      </c>
      <c r="C44" s="31" t="s">
        <v>215</v>
      </c>
      <c r="E44" s="33" t="s">
        <v>445</v>
      </c>
      <c r="J44" s="32">
        <f>0</f>
      </c>
      <c s="32">
        <f>0</f>
      </c>
      <c s="32">
        <f>0+L45</f>
      </c>
      <c s="32">
        <f>0+M45</f>
      </c>
    </row>
    <row r="45" spans="1:16" ht="12.75">
      <c r="A45" t="s">
        <v>50</v>
      </c>
      <c s="34" t="s">
        <v>225</v>
      </c>
      <c s="34" t="s">
        <v>446</v>
      </c>
      <c s="35" t="s">
        <v>5</v>
      </c>
      <c s="6" t="s">
        <v>447</v>
      </c>
      <c s="36" t="s">
        <v>68</v>
      </c>
      <c s="37">
        <v>252</v>
      </c>
      <c s="36">
        <v>0</v>
      </c>
      <c s="36">
        <f>ROUND(G45*H45,6)</f>
      </c>
      <c r="L45" s="38">
        <v>0</v>
      </c>
      <c s="32">
        <f>ROUND(ROUND(L45,2)*ROUND(G45,3),2)</f>
      </c>
      <c s="36" t="s">
        <v>55</v>
      </c>
      <c>
        <f>(M45*21)/100</f>
      </c>
      <c t="s">
        <v>28</v>
      </c>
    </row>
    <row r="46" spans="1:5" ht="12.75">
      <c r="A46" s="35" t="s">
        <v>56</v>
      </c>
      <c r="E46" s="39" t="s">
        <v>447</v>
      </c>
    </row>
    <row r="47" spans="1:5" ht="25.5">
      <c r="A47" s="35" t="s">
        <v>57</v>
      </c>
      <c r="E47" s="40" t="s">
        <v>448</v>
      </c>
    </row>
    <row r="48" spans="1:5" ht="89.25">
      <c r="A48" t="s">
        <v>58</v>
      </c>
      <c r="E48" s="39" t="s">
        <v>449</v>
      </c>
    </row>
    <row r="49" spans="1:13" ht="12.75">
      <c r="A49" t="s">
        <v>47</v>
      </c>
      <c r="C49" s="31" t="s">
        <v>450</v>
      </c>
      <c r="E49" s="33" t="s">
        <v>451</v>
      </c>
      <c r="J49" s="32">
        <f>0</f>
      </c>
      <c s="32">
        <f>0</f>
      </c>
      <c s="32">
        <f>0+L50</f>
      </c>
      <c s="32">
        <f>0+M50</f>
      </c>
    </row>
    <row r="50" spans="1:16" ht="25.5">
      <c r="A50" t="s">
        <v>50</v>
      </c>
      <c s="34" t="s">
        <v>234</v>
      </c>
      <c s="34" t="s">
        <v>452</v>
      </c>
      <c s="35" t="s">
        <v>5</v>
      </c>
      <c s="6" t="s">
        <v>453</v>
      </c>
      <c s="36" t="s">
        <v>454</v>
      </c>
      <c s="37">
        <v>41.5</v>
      </c>
      <c s="36">
        <v>0</v>
      </c>
      <c s="36">
        <f>ROUND(G50*H50,6)</f>
      </c>
      <c r="L50" s="38">
        <v>0</v>
      </c>
      <c s="32">
        <f>ROUND(ROUND(L50,2)*ROUND(G50,3),2)</f>
      </c>
      <c s="36" t="s">
        <v>204</v>
      </c>
      <c>
        <f>(M50*21)/100</f>
      </c>
      <c t="s">
        <v>28</v>
      </c>
    </row>
    <row r="51" spans="1:5" ht="25.5">
      <c r="A51" s="35" t="s">
        <v>56</v>
      </c>
      <c r="E51" s="39" t="s">
        <v>453</v>
      </c>
    </row>
    <row r="52" spans="1:5" ht="25.5">
      <c r="A52" s="35" t="s">
        <v>57</v>
      </c>
      <c r="E52" s="40" t="s">
        <v>455</v>
      </c>
    </row>
    <row r="53" spans="1:5" ht="127.5">
      <c r="A53" t="s">
        <v>58</v>
      </c>
      <c r="E53" s="39" t="s">
        <v>456</v>
      </c>
    </row>
    <row r="54" spans="1:13" ht="12.75">
      <c r="A54" t="s">
        <v>47</v>
      </c>
      <c r="C54" s="31" t="s">
        <v>457</v>
      </c>
      <c r="E54" s="33" t="s">
        <v>458</v>
      </c>
      <c r="J54" s="32">
        <f>0</f>
      </c>
      <c s="32">
        <f>0</f>
      </c>
      <c s="32">
        <f>0+L55+L59+L63</f>
      </c>
      <c s="32">
        <f>0+M55+M59+M63</f>
      </c>
    </row>
    <row r="55" spans="1:16" ht="12.75">
      <c r="A55" t="s">
        <v>50</v>
      </c>
      <c s="34" t="s">
        <v>237</v>
      </c>
      <c s="34" t="s">
        <v>66</v>
      </c>
      <c s="35" t="s">
        <v>5</v>
      </c>
      <c s="6" t="s">
        <v>67</v>
      </c>
      <c s="36" t="s">
        <v>68</v>
      </c>
      <c s="37">
        <v>1.6</v>
      </c>
      <c s="36">
        <v>0</v>
      </c>
      <c s="36">
        <f>ROUND(G55*H55,6)</f>
      </c>
      <c r="L55" s="38">
        <v>0</v>
      </c>
      <c s="32">
        <f>ROUND(ROUND(L55,2)*ROUND(G55,3),2)</f>
      </c>
      <c s="36" t="s">
        <v>55</v>
      </c>
      <c>
        <f>(M55*21)/100</f>
      </c>
      <c t="s">
        <v>28</v>
      </c>
    </row>
    <row r="56" spans="1:5" ht="12.75">
      <c r="A56" s="35" t="s">
        <v>56</v>
      </c>
      <c r="E56" s="39" t="s">
        <v>67</v>
      </c>
    </row>
    <row r="57" spans="1:5" ht="25.5">
      <c r="A57" s="35" t="s">
        <v>57</v>
      </c>
      <c r="E57" s="40" t="s">
        <v>459</v>
      </c>
    </row>
    <row r="58" spans="1:5" ht="38.25">
      <c r="A58" t="s">
        <v>58</v>
      </c>
      <c r="E58" s="39" t="s">
        <v>460</v>
      </c>
    </row>
    <row r="59" spans="1:16" ht="25.5">
      <c r="A59" t="s">
        <v>50</v>
      </c>
      <c s="34" t="s">
        <v>240</v>
      </c>
      <c s="34" t="s">
        <v>461</v>
      </c>
      <c s="35" t="s">
        <v>5</v>
      </c>
      <c s="6" t="s">
        <v>462</v>
      </c>
      <c s="36" t="s">
        <v>68</v>
      </c>
      <c s="37">
        <v>1.6</v>
      </c>
      <c s="36">
        <v>0</v>
      </c>
      <c s="36">
        <f>ROUND(G59*H59,6)</f>
      </c>
      <c r="L59" s="38">
        <v>0</v>
      </c>
      <c s="32">
        <f>ROUND(ROUND(L59,2)*ROUND(G59,3),2)</f>
      </c>
      <c s="36" t="s">
        <v>204</v>
      </c>
      <c>
        <f>(M59*21)/100</f>
      </c>
      <c t="s">
        <v>28</v>
      </c>
    </row>
    <row r="60" spans="1:5" ht="25.5">
      <c r="A60" s="35" t="s">
        <v>56</v>
      </c>
      <c r="E60" s="39" t="s">
        <v>462</v>
      </c>
    </row>
    <row r="61" spans="1:5" ht="25.5">
      <c r="A61" s="35" t="s">
        <v>57</v>
      </c>
      <c r="E61" s="40" t="s">
        <v>459</v>
      </c>
    </row>
    <row r="62" spans="1:5" ht="38.25">
      <c r="A62" t="s">
        <v>58</v>
      </c>
      <c r="E62" s="39" t="s">
        <v>463</v>
      </c>
    </row>
    <row r="63" spans="1:16" ht="12.75">
      <c r="A63" t="s">
        <v>50</v>
      </c>
      <c s="34" t="s">
        <v>243</v>
      </c>
      <c s="34" t="s">
        <v>464</v>
      </c>
      <c s="35" t="s">
        <v>5</v>
      </c>
      <c s="6" t="s">
        <v>465</v>
      </c>
      <c s="36" t="s">
        <v>72</v>
      </c>
      <c s="37">
        <v>30</v>
      </c>
      <c s="36">
        <v>0</v>
      </c>
      <c s="36">
        <f>ROUND(G63*H63,6)</f>
      </c>
      <c r="L63" s="38">
        <v>0</v>
      </c>
      <c s="32">
        <f>ROUND(ROUND(L63,2)*ROUND(G63,3),2)</f>
      </c>
      <c s="36" t="s">
        <v>55</v>
      </c>
      <c>
        <f>(M63*21)/100</f>
      </c>
      <c t="s">
        <v>28</v>
      </c>
    </row>
    <row r="64" spans="1:5" ht="12.75">
      <c r="A64" s="35" t="s">
        <v>56</v>
      </c>
      <c r="E64" s="39" t="s">
        <v>465</v>
      </c>
    </row>
    <row r="65" spans="1:5" ht="12.75">
      <c r="A65" s="35" t="s">
        <v>57</v>
      </c>
      <c r="E65" s="40" t="s">
        <v>466</v>
      </c>
    </row>
    <row r="66" spans="1:5" ht="102">
      <c r="A66" t="s">
        <v>58</v>
      </c>
      <c r="E66" s="39" t="s">
        <v>467</v>
      </c>
    </row>
    <row r="67" spans="1:13" ht="12.75">
      <c r="A67" t="s">
        <v>47</v>
      </c>
      <c r="C67" s="31" t="s">
        <v>222</v>
      </c>
      <c r="E67" s="33" t="s">
        <v>468</v>
      </c>
      <c r="J67" s="32">
        <f>0</f>
      </c>
      <c s="32">
        <f>0</f>
      </c>
      <c s="32">
        <f>0+L68+L72</f>
      </c>
      <c s="32">
        <f>0+M68+M72</f>
      </c>
    </row>
    <row r="68" spans="1:16" ht="12.75">
      <c r="A68" t="s">
        <v>50</v>
      </c>
      <c s="34" t="s">
        <v>228</v>
      </c>
      <c s="34" t="s">
        <v>469</v>
      </c>
      <c s="35" t="s">
        <v>5</v>
      </c>
      <c s="6" t="s">
        <v>470</v>
      </c>
      <c s="36" t="s">
        <v>54</v>
      </c>
      <c s="37">
        <v>27</v>
      </c>
      <c s="36">
        <v>0</v>
      </c>
      <c s="36">
        <f>ROUND(G68*H68,6)</f>
      </c>
      <c r="L68" s="38">
        <v>0</v>
      </c>
      <c s="32">
        <f>ROUND(ROUND(L68,2)*ROUND(G68,3),2)</f>
      </c>
      <c s="36" t="s">
        <v>55</v>
      </c>
      <c>
        <f>(M68*21)/100</f>
      </c>
      <c t="s">
        <v>28</v>
      </c>
    </row>
    <row r="69" spans="1:5" ht="12.75">
      <c r="A69" s="35" t="s">
        <v>56</v>
      </c>
      <c r="E69" s="39" t="s">
        <v>470</v>
      </c>
    </row>
    <row r="70" spans="1:5" ht="25.5">
      <c r="A70" s="35" t="s">
        <v>57</v>
      </c>
      <c r="E70" s="40" t="s">
        <v>471</v>
      </c>
    </row>
    <row r="71" spans="1:5" ht="242.25">
      <c r="A71" t="s">
        <v>58</v>
      </c>
      <c r="E71" s="39" t="s">
        <v>472</v>
      </c>
    </row>
    <row r="72" spans="1:16" ht="12.75">
      <c r="A72" t="s">
        <v>50</v>
      </c>
      <c s="34" t="s">
        <v>231</v>
      </c>
      <c s="34" t="s">
        <v>473</v>
      </c>
      <c s="35" t="s">
        <v>5</v>
      </c>
      <c s="6" t="s">
        <v>474</v>
      </c>
      <c s="36" t="s">
        <v>72</v>
      </c>
      <c s="37">
        <v>9</v>
      </c>
      <c s="36">
        <v>0</v>
      </c>
      <c s="36">
        <f>ROUND(G72*H72,6)</f>
      </c>
      <c r="L72" s="38">
        <v>0</v>
      </c>
      <c s="32">
        <f>ROUND(ROUND(L72,2)*ROUND(G72,3),2)</f>
      </c>
      <c s="36" t="s">
        <v>55</v>
      </c>
      <c>
        <f>(M72*21)/100</f>
      </c>
      <c t="s">
        <v>28</v>
      </c>
    </row>
    <row r="73" spans="1:5" ht="12.75">
      <c r="A73" s="35" t="s">
        <v>56</v>
      </c>
      <c r="E73" s="39" t="s">
        <v>474</v>
      </c>
    </row>
    <row r="74" spans="1:5" ht="12.75">
      <c r="A74" s="35" t="s">
        <v>57</v>
      </c>
      <c r="E74" s="40" t="s">
        <v>475</v>
      </c>
    </row>
    <row r="75" spans="1:5" ht="242.25">
      <c r="A75" t="s">
        <v>58</v>
      </c>
      <c r="E75" s="39" t="s">
        <v>476</v>
      </c>
    </row>
    <row r="76" spans="1:13" ht="12.75">
      <c r="A76" t="s">
        <v>47</v>
      </c>
      <c r="C76" s="31" t="s">
        <v>198</v>
      </c>
      <c r="E76" s="33" t="s">
        <v>199</v>
      </c>
      <c r="J76" s="32">
        <f>0</f>
      </c>
      <c s="32">
        <f>0</f>
      </c>
      <c s="32">
        <f>0+L77</f>
      </c>
      <c s="32">
        <f>0+M77</f>
      </c>
    </row>
    <row r="77" spans="1:16" ht="12.75">
      <c r="A77" t="s">
        <v>50</v>
      </c>
      <c s="34" t="s">
        <v>246</v>
      </c>
      <c s="34" t="s">
        <v>477</v>
      </c>
      <c s="35" t="s">
        <v>5</v>
      </c>
      <c s="6" t="s">
        <v>478</v>
      </c>
      <c s="36" t="s">
        <v>396</v>
      </c>
      <c s="37">
        <v>74.7</v>
      </c>
      <c s="36">
        <v>0</v>
      </c>
      <c s="36">
        <f>ROUND(G77*H77,6)</f>
      </c>
      <c r="L77" s="38">
        <v>0</v>
      </c>
      <c s="32">
        <f>ROUND(ROUND(L77,2)*ROUND(G77,3),2)</f>
      </c>
      <c s="36" t="s">
        <v>204</v>
      </c>
      <c>
        <f>(M77*21)/100</f>
      </c>
      <c t="s">
        <v>28</v>
      </c>
    </row>
    <row r="78" spans="1:5" ht="12.75">
      <c r="A78" s="35" t="s">
        <v>56</v>
      </c>
      <c r="E78" s="39" t="s">
        <v>478</v>
      </c>
    </row>
    <row r="79" spans="1:5" ht="25.5">
      <c r="A79" s="35" t="s">
        <v>57</v>
      </c>
      <c r="E79" s="40" t="s">
        <v>479</v>
      </c>
    </row>
    <row r="80" spans="1:5" ht="25.5">
      <c r="A80" t="s">
        <v>58</v>
      </c>
      <c r="E80" s="39" t="s">
        <v>480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320</v>
      </c>
      <c s="41">
        <f>Rekapitulace!C13</f>
      </c>
      <c s="20" t="s">
        <v>0</v>
      </c>
      <c t="s">
        <v>23</v>
      </c>
      <c t="s">
        <v>28</v>
      </c>
    </row>
    <row r="4" spans="1:16" ht="32" customHeight="1">
      <c r="A4" s="24" t="s">
        <v>20</v>
      </c>
      <c s="25" t="s">
        <v>29</v>
      </c>
      <c s="27" t="s">
        <v>320</v>
      </c>
      <c r="E4" s="26" t="s">
        <v>321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483</v>
      </c>
      <c r="E8" s="30" t="s">
        <v>482</v>
      </c>
      <c r="J8" s="29">
        <f>0+J9+J14+J23+J32+J41</f>
      </c>
      <c s="29">
        <f>0+K9+K14+K23+K32+K41</f>
      </c>
      <c s="29">
        <f>0+L9+L14+L23+L32+L41</f>
      </c>
      <c s="29">
        <f>0+M9+M14+M23+M32+M41</f>
      </c>
    </row>
    <row r="9" spans="1:13" ht="12.75">
      <c r="A9" t="s">
        <v>47</v>
      </c>
      <c r="C9" s="31" t="s">
        <v>209</v>
      </c>
      <c r="E9" s="33" t="s">
        <v>411</v>
      </c>
      <c r="J9" s="32">
        <f>0</f>
      </c>
      <c s="32">
        <f>0</f>
      </c>
      <c s="32">
        <f>0+L10</f>
      </c>
      <c s="32">
        <f>0+M10</f>
      </c>
    </row>
    <row r="10" spans="1:16" ht="25.5">
      <c r="A10" t="s">
        <v>50</v>
      </c>
      <c s="34" t="s">
        <v>209</v>
      </c>
      <c s="34" t="s">
        <v>484</v>
      </c>
      <c s="35" t="s">
        <v>5</v>
      </c>
      <c s="6" t="s">
        <v>485</v>
      </c>
      <c s="36" t="s">
        <v>414</v>
      </c>
      <c s="37">
        <v>5</v>
      </c>
      <c s="36">
        <v>0</v>
      </c>
      <c s="36">
        <f>ROUND(G10*H10,6)</f>
      </c>
      <c r="L10" s="38">
        <v>0</v>
      </c>
      <c s="32">
        <f>ROUND(ROUND(L10,2)*ROUND(G10,3),2)</f>
      </c>
      <c s="36" t="s">
        <v>327</v>
      </c>
      <c>
        <f>(M10*21)/100</f>
      </c>
      <c t="s">
        <v>28</v>
      </c>
    </row>
    <row r="11" spans="1:5" ht="25.5">
      <c r="A11" s="35" t="s">
        <v>56</v>
      </c>
      <c r="E11" s="39" t="s">
        <v>485</v>
      </c>
    </row>
    <row r="12" spans="1:5" ht="25.5">
      <c r="A12" s="35" t="s">
        <v>57</v>
      </c>
      <c r="E12" s="40" t="s">
        <v>486</v>
      </c>
    </row>
    <row r="13" spans="1:5" ht="12.75">
      <c r="A13" t="s">
        <v>58</v>
      </c>
      <c r="E13" s="39" t="s">
        <v>5</v>
      </c>
    </row>
    <row r="14" spans="1:13" ht="12.75">
      <c r="A14" t="s">
        <v>47</v>
      </c>
      <c r="C14" s="31" t="s">
        <v>246</v>
      </c>
      <c r="E14" s="33" t="s">
        <v>487</v>
      </c>
      <c r="J14" s="32">
        <f>0</f>
      </c>
      <c s="32">
        <f>0</f>
      </c>
      <c s="32">
        <f>0+L15+L19</f>
      </c>
      <c s="32">
        <f>0+M15+M19</f>
      </c>
    </row>
    <row r="15" spans="1:16" ht="38.25">
      <c r="A15" t="s">
        <v>50</v>
      </c>
      <c s="34" t="s">
        <v>28</v>
      </c>
      <c s="34" t="s">
        <v>488</v>
      </c>
      <c s="35" t="s">
        <v>5</v>
      </c>
      <c s="6" t="s">
        <v>489</v>
      </c>
      <c s="36" t="s">
        <v>414</v>
      </c>
      <c s="37">
        <v>5</v>
      </c>
      <c s="36">
        <v>0</v>
      </c>
      <c s="36">
        <f>ROUND(G15*H15,6)</f>
      </c>
      <c r="L15" s="38">
        <v>0</v>
      </c>
      <c s="32">
        <f>ROUND(ROUND(L15,2)*ROUND(G15,3),2)</f>
      </c>
      <c s="36" t="s">
        <v>327</v>
      </c>
      <c>
        <f>(M15*21)/100</f>
      </c>
      <c t="s">
        <v>28</v>
      </c>
    </row>
    <row r="16" spans="1:5" ht="38.25">
      <c r="A16" s="35" t="s">
        <v>56</v>
      </c>
      <c r="E16" s="39" t="s">
        <v>490</v>
      </c>
    </row>
    <row r="17" spans="1:5" ht="12.75">
      <c r="A17" s="35" t="s">
        <v>57</v>
      </c>
      <c r="E17" s="40" t="s">
        <v>491</v>
      </c>
    </row>
    <row r="18" spans="1:5" ht="12.75">
      <c r="A18" t="s">
        <v>58</v>
      </c>
      <c r="E18" s="39" t="s">
        <v>5</v>
      </c>
    </row>
    <row r="19" spans="1:16" ht="38.25">
      <c r="A19" t="s">
        <v>50</v>
      </c>
      <c s="34" t="s">
        <v>26</v>
      </c>
      <c s="34" t="s">
        <v>492</v>
      </c>
      <c s="35" t="s">
        <v>5</v>
      </c>
      <c s="6" t="s">
        <v>489</v>
      </c>
      <c s="36" t="s">
        <v>414</v>
      </c>
      <c s="37">
        <v>25</v>
      </c>
      <c s="36">
        <v>0</v>
      </c>
      <c s="36">
        <f>ROUND(G19*H19,6)</f>
      </c>
      <c r="L19" s="38">
        <v>0</v>
      </c>
      <c s="32">
        <f>ROUND(ROUND(L19,2)*ROUND(G19,3),2)</f>
      </c>
      <c s="36" t="s">
        <v>327</v>
      </c>
      <c>
        <f>(M19*21)/100</f>
      </c>
      <c t="s">
        <v>28</v>
      </c>
    </row>
    <row r="20" spans="1:5" ht="51">
      <c r="A20" s="35" t="s">
        <v>56</v>
      </c>
      <c r="E20" s="39" t="s">
        <v>493</v>
      </c>
    </row>
    <row r="21" spans="1:5" ht="12.75">
      <c r="A21" s="35" t="s">
        <v>57</v>
      </c>
      <c r="E21" s="40" t="s">
        <v>494</v>
      </c>
    </row>
    <row r="22" spans="1:5" ht="12.75">
      <c r="A22" t="s">
        <v>58</v>
      </c>
      <c r="E22" s="39" t="s">
        <v>5</v>
      </c>
    </row>
    <row r="23" spans="1:13" ht="12.75">
      <c r="A23" t="s">
        <v>47</v>
      </c>
      <c r="C23" s="31" t="s">
        <v>247</v>
      </c>
      <c r="E23" s="33" t="s">
        <v>495</v>
      </c>
      <c r="J23" s="32">
        <f>0</f>
      </c>
      <c s="32">
        <f>0</f>
      </c>
      <c s="32">
        <f>0+L24+L28</f>
      </c>
      <c s="32">
        <f>0+M24+M28</f>
      </c>
    </row>
    <row r="24" spans="1:16" ht="25.5">
      <c r="A24" t="s">
        <v>50</v>
      </c>
      <c s="34" t="s">
        <v>212</v>
      </c>
      <c s="34" t="s">
        <v>496</v>
      </c>
      <c s="35" t="s">
        <v>5</v>
      </c>
      <c s="6" t="s">
        <v>497</v>
      </c>
      <c s="36" t="s">
        <v>396</v>
      </c>
      <c s="37">
        <v>8.5</v>
      </c>
      <c s="36">
        <v>0</v>
      </c>
      <c s="36">
        <f>ROUND(G24*H24,6)</f>
      </c>
      <c r="L24" s="38">
        <v>0</v>
      </c>
      <c s="32">
        <f>ROUND(ROUND(L24,2)*ROUND(G24,3),2)</f>
      </c>
      <c s="36" t="s">
        <v>327</v>
      </c>
      <c>
        <f>(M24*21)/100</f>
      </c>
      <c t="s">
        <v>28</v>
      </c>
    </row>
    <row r="25" spans="1:5" ht="25.5">
      <c r="A25" s="35" t="s">
        <v>56</v>
      </c>
      <c r="E25" s="39" t="s">
        <v>497</v>
      </c>
    </row>
    <row r="26" spans="1:5" ht="12.75">
      <c r="A26" s="35" t="s">
        <v>57</v>
      </c>
      <c r="E26" s="40" t="s">
        <v>498</v>
      </c>
    </row>
    <row r="27" spans="1:5" ht="12.75">
      <c r="A27" t="s">
        <v>58</v>
      </c>
      <c r="E27" s="39" t="s">
        <v>5</v>
      </c>
    </row>
    <row r="28" spans="1:16" ht="25.5">
      <c r="A28" t="s">
        <v>50</v>
      </c>
      <c s="34" t="s">
        <v>215</v>
      </c>
      <c s="34" t="s">
        <v>499</v>
      </c>
      <c s="35" t="s">
        <v>5</v>
      </c>
      <c s="6" t="s">
        <v>500</v>
      </c>
      <c s="36" t="s">
        <v>414</v>
      </c>
      <c s="37">
        <v>5</v>
      </c>
      <c s="36">
        <v>0</v>
      </c>
      <c s="36">
        <f>ROUND(G28*H28,6)</f>
      </c>
      <c r="L28" s="38">
        <v>0</v>
      </c>
      <c s="32">
        <f>ROUND(ROUND(L28,2)*ROUND(G28,3),2)</f>
      </c>
      <c s="36" t="s">
        <v>327</v>
      </c>
      <c>
        <f>(M28*21)/100</f>
      </c>
      <c t="s">
        <v>28</v>
      </c>
    </row>
    <row r="29" spans="1:5" ht="25.5">
      <c r="A29" s="35" t="s">
        <v>56</v>
      </c>
      <c r="E29" s="39" t="s">
        <v>500</v>
      </c>
    </row>
    <row r="30" spans="1:5" ht="12.75">
      <c r="A30" s="35" t="s">
        <v>57</v>
      </c>
      <c r="E30" s="40" t="s">
        <v>491</v>
      </c>
    </row>
    <row r="31" spans="1:5" ht="12.75">
      <c r="A31" t="s">
        <v>58</v>
      </c>
      <c r="E31" s="39" t="s">
        <v>5</v>
      </c>
    </row>
    <row r="32" spans="1:13" ht="12.75">
      <c r="A32" t="s">
        <v>47</v>
      </c>
      <c r="C32" s="31" t="s">
        <v>119</v>
      </c>
      <c r="E32" s="33" t="s">
        <v>370</v>
      </c>
      <c r="J32" s="32">
        <f>0</f>
      </c>
      <c s="32">
        <f>0</f>
      </c>
      <c s="32">
        <f>0+L33+L37</f>
      </c>
      <c s="32">
        <f>0+M33+M37</f>
      </c>
    </row>
    <row r="33" spans="1:16" ht="25.5">
      <c r="A33" t="s">
        <v>50</v>
      </c>
      <c s="34" t="s">
        <v>27</v>
      </c>
      <c s="34" t="s">
        <v>501</v>
      </c>
      <c s="35" t="s">
        <v>5</v>
      </c>
      <c s="6" t="s">
        <v>372</v>
      </c>
      <c s="36" t="s">
        <v>68</v>
      </c>
      <c s="37">
        <v>20</v>
      </c>
      <c s="36">
        <v>0.09062</v>
      </c>
      <c s="36">
        <f>ROUND(G33*H33,6)</f>
      </c>
      <c r="L33" s="38">
        <v>0</v>
      </c>
      <c s="32">
        <f>ROUND(ROUND(L33,2)*ROUND(G33,3),2)</f>
      </c>
      <c s="36" t="s">
        <v>327</v>
      </c>
      <c>
        <f>(M33*21)/100</f>
      </c>
      <c t="s">
        <v>28</v>
      </c>
    </row>
    <row r="34" spans="1:5" ht="51">
      <c r="A34" s="35" t="s">
        <v>56</v>
      </c>
      <c r="E34" s="39" t="s">
        <v>502</v>
      </c>
    </row>
    <row r="35" spans="1:5" ht="25.5">
      <c r="A35" s="35" t="s">
        <v>57</v>
      </c>
      <c r="E35" s="40" t="s">
        <v>503</v>
      </c>
    </row>
    <row r="36" spans="1:5" ht="12.75">
      <c r="A36" t="s">
        <v>58</v>
      </c>
      <c r="E36" s="39" t="s">
        <v>5</v>
      </c>
    </row>
    <row r="37" spans="1:16" ht="12.75">
      <c r="A37" t="s">
        <v>50</v>
      </c>
      <c s="34" t="s">
        <v>48</v>
      </c>
      <c s="34" t="s">
        <v>504</v>
      </c>
      <c s="35" t="s">
        <v>5</v>
      </c>
      <c s="6" t="s">
        <v>505</v>
      </c>
      <c s="36" t="s">
        <v>68</v>
      </c>
      <c s="37">
        <v>20.6</v>
      </c>
      <c s="36">
        <v>0.176</v>
      </c>
      <c s="36">
        <f>ROUND(G37*H37,6)</f>
      </c>
      <c r="L37" s="38">
        <v>0</v>
      </c>
      <c s="32">
        <f>ROUND(ROUND(L37,2)*ROUND(G37,3),2)</f>
      </c>
      <c s="36" t="s">
        <v>327</v>
      </c>
      <c>
        <f>(M37*21)/100</f>
      </c>
      <c t="s">
        <v>28</v>
      </c>
    </row>
    <row r="38" spans="1:5" ht="12.75">
      <c r="A38" s="35" t="s">
        <v>56</v>
      </c>
      <c r="E38" s="39" t="s">
        <v>505</v>
      </c>
    </row>
    <row r="39" spans="1:5" ht="12.75">
      <c r="A39" s="35" t="s">
        <v>57</v>
      </c>
      <c r="E39" s="40" t="s">
        <v>5</v>
      </c>
    </row>
    <row r="40" spans="1:5" ht="12.75">
      <c r="A40" t="s">
        <v>58</v>
      </c>
      <c r="E40" s="39" t="s">
        <v>5</v>
      </c>
    </row>
    <row r="41" spans="1:13" ht="12.75">
      <c r="A41" t="s">
        <v>47</v>
      </c>
      <c r="C41" s="31" t="s">
        <v>384</v>
      </c>
      <c r="E41" s="33" t="s">
        <v>385</v>
      </c>
      <c r="J41" s="32">
        <f>0</f>
      </c>
      <c s="32">
        <f>0</f>
      </c>
      <c s="32">
        <f>0+L42+L46</f>
      </c>
      <c s="32">
        <f>0+M42+M46</f>
      </c>
    </row>
    <row r="42" spans="1:16" ht="38.25">
      <c r="A42" t="s">
        <v>50</v>
      </c>
      <c s="34" t="s">
        <v>222</v>
      </c>
      <c s="34" t="s">
        <v>386</v>
      </c>
      <c s="35" t="s">
        <v>5</v>
      </c>
      <c s="6" t="s">
        <v>387</v>
      </c>
      <c s="36" t="s">
        <v>54</v>
      </c>
      <c s="37">
        <v>28</v>
      </c>
      <c s="36">
        <v>0.1295</v>
      </c>
      <c s="36">
        <f>ROUND(G42*H42,6)</f>
      </c>
      <c r="L42" s="38">
        <v>0</v>
      </c>
      <c s="32">
        <f>ROUND(ROUND(L42,2)*ROUND(G42,3),2)</f>
      </c>
      <c s="36" t="s">
        <v>327</v>
      </c>
      <c>
        <f>(M42*21)/100</f>
      </c>
      <c t="s">
        <v>28</v>
      </c>
    </row>
    <row r="43" spans="1:5" ht="38.25">
      <c r="A43" s="35" t="s">
        <v>56</v>
      </c>
      <c r="E43" s="39" t="s">
        <v>388</v>
      </c>
    </row>
    <row r="44" spans="1:5" ht="25.5">
      <c r="A44" s="35" t="s">
        <v>57</v>
      </c>
      <c r="E44" s="40" t="s">
        <v>506</v>
      </c>
    </row>
    <row r="45" spans="1:5" ht="12.75">
      <c r="A45" t="s">
        <v>58</v>
      </c>
      <c r="E45" s="39" t="s">
        <v>5</v>
      </c>
    </row>
    <row r="46" spans="1:16" ht="12.75">
      <c r="A46" t="s">
        <v>50</v>
      </c>
      <c s="34" t="s">
        <v>225</v>
      </c>
      <c s="34" t="s">
        <v>389</v>
      </c>
      <c s="35" t="s">
        <v>5</v>
      </c>
      <c s="6" t="s">
        <v>390</v>
      </c>
      <c s="36" t="s">
        <v>54</v>
      </c>
      <c s="37">
        <v>30</v>
      </c>
      <c s="36">
        <v>0.05612</v>
      </c>
      <c s="36">
        <f>ROUND(G46*H46,6)</f>
      </c>
      <c r="L46" s="38">
        <v>0</v>
      </c>
      <c s="32">
        <f>ROUND(ROUND(L46,2)*ROUND(G46,3),2)</f>
      </c>
      <c s="36" t="s">
        <v>327</v>
      </c>
      <c>
        <f>(M46*21)/100</f>
      </c>
      <c t="s">
        <v>28</v>
      </c>
    </row>
    <row r="47" spans="1:5" ht="12.75">
      <c r="A47" s="35" t="s">
        <v>56</v>
      </c>
      <c r="E47" s="39" t="s">
        <v>390</v>
      </c>
    </row>
    <row r="48" spans="1:5" ht="12.75">
      <c r="A48" s="35" t="s">
        <v>57</v>
      </c>
      <c r="E48" s="40" t="s">
        <v>466</v>
      </c>
    </row>
    <row r="49" spans="1:5" ht="12.75">
      <c r="A49" t="s">
        <v>58</v>
      </c>
      <c r="E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5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507</v>
      </c>
      <c s="41">
        <f>Rekapitulace!C17</f>
      </c>
      <c s="20" t="s">
        <v>0</v>
      </c>
      <c t="s">
        <v>23</v>
      </c>
      <c t="s">
        <v>28</v>
      </c>
    </row>
    <row r="4" spans="1:16" ht="32" customHeight="1">
      <c r="A4" s="24" t="s">
        <v>20</v>
      </c>
      <c s="25" t="s">
        <v>29</v>
      </c>
      <c s="27" t="s">
        <v>507</v>
      </c>
      <c r="E4" s="26" t="s">
        <v>508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COUNTIFS(L8:L1511,"=0",A8:A1511,"P")+COUNTIFS(L8:L1511,"",A8:A1511,"P")+SUM(Q8:Q1511)</f>
      </c>
    </row>
    <row r="8" spans="1:13" ht="12.75">
      <c r="A8" t="s">
        <v>45</v>
      </c>
      <c r="C8" s="28" t="s">
        <v>511</v>
      </c>
      <c r="E8" s="30" t="s">
        <v>510</v>
      </c>
      <c r="J8" s="29">
        <f>0+J9+J50+J63+J88+J109+J126+J139+J196+J209+J214+J219+J248+J349+J402+J435+J480+J501+J546+J551+J560+J617+J674+J799+J1088+J1129+J1190+J1239+J1268+J1281+J1294+J1335+J1356+J1397+J1434+J1439+J1444+J1449+J1490</f>
      </c>
      <c s="29">
        <f>0+K9+K50+K63+K88+K109+K126+K139+K196+K209+K214+K219+K248+K349+K402+K435+K480+K501+K546+K551+K560+K617+K674+K799+K1088+K1129+K1190+K1239+K1268+K1281+K1294+K1335+K1356+K1397+K1434+K1439+K1444+K1449+K1490</f>
      </c>
      <c s="29">
        <f>0+L9+L50+L63+L88+L109+L126+L139+L196+L209+L214+L219+L248+L349+L402+L435+L480+L501+L546+L551+L560+L617+L674+L799+L1088+L1129+L1190+L1239+L1268+L1281+L1294+L1335+L1356+L1397+L1434+L1439+L1444+L1449+L1490</f>
      </c>
      <c s="29">
        <f>0+M9+M50+M63+M88+M109+M126+M139+M196+M209+M214+M219+M248+M349+M402+M435+M480+M501+M546+M551+M560+M617+M674+M799+M1088+M1129+M1190+M1239+M1268+M1281+M1294+M1335+M1356+M1397+M1434+M1439+M1444+M1449+M1490</f>
      </c>
    </row>
    <row r="9" spans="1:13" ht="12.75">
      <c r="A9" t="s">
        <v>47</v>
      </c>
      <c r="C9" s="31" t="s">
        <v>231</v>
      </c>
      <c r="E9" s="33" t="s">
        <v>324</v>
      </c>
      <c r="J9" s="32">
        <f>0</f>
      </c>
      <c s="32">
        <f>0</f>
      </c>
      <c s="32">
        <f>0+L10+L14+L18+L22+L26+L30+L34+L38+L42+L46</f>
      </c>
      <c s="32">
        <f>0+M10+M14+M18+M22+M26+M30+M34+M38+M42+M46</f>
      </c>
    </row>
    <row r="10" spans="1:16" ht="38.25">
      <c r="A10" t="s">
        <v>50</v>
      </c>
      <c s="34" t="s">
        <v>209</v>
      </c>
      <c s="34" t="s">
        <v>512</v>
      </c>
      <c s="35" t="s">
        <v>5</v>
      </c>
      <c s="6" t="s">
        <v>513</v>
      </c>
      <c s="36" t="s">
        <v>68</v>
      </c>
      <c s="37">
        <v>148</v>
      </c>
      <c s="36">
        <v>0</v>
      </c>
      <c s="36">
        <f>ROUND(G10*H10,6)</f>
      </c>
      <c r="L10" s="38">
        <v>0</v>
      </c>
      <c s="32">
        <f>ROUND(ROUND(L10,2)*ROUND(G10,3),2)</f>
      </c>
      <c s="36" t="s">
        <v>327</v>
      </c>
      <c>
        <f>(M10*21)/100</f>
      </c>
      <c t="s">
        <v>28</v>
      </c>
    </row>
    <row r="11" spans="1:5" ht="51">
      <c r="A11" s="35" t="s">
        <v>56</v>
      </c>
      <c r="E11" s="39" t="s">
        <v>514</v>
      </c>
    </row>
    <row r="12" spans="1:5" ht="25.5">
      <c r="A12" s="35" t="s">
        <v>57</v>
      </c>
      <c r="E12" s="40" t="s">
        <v>515</v>
      </c>
    </row>
    <row r="13" spans="1:5" ht="12.75">
      <c r="A13" t="s">
        <v>58</v>
      </c>
      <c r="E13" s="39" t="s">
        <v>5</v>
      </c>
    </row>
    <row r="14" spans="1:16" ht="25.5">
      <c r="A14" t="s">
        <v>50</v>
      </c>
      <c s="34" t="s">
        <v>28</v>
      </c>
      <c s="34" t="s">
        <v>516</v>
      </c>
      <c s="35" t="s">
        <v>5</v>
      </c>
      <c s="6" t="s">
        <v>517</v>
      </c>
      <c s="36" t="s">
        <v>68</v>
      </c>
      <c s="37">
        <v>277.5</v>
      </c>
      <c s="36">
        <v>0</v>
      </c>
      <c s="36">
        <f>ROUND(G14*H14,6)</f>
      </c>
      <c r="L14" s="38">
        <v>0</v>
      </c>
      <c s="32">
        <f>ROUND(ROUND(L14,2)*ROUND(G14,3),2)</f>
      </c>
      <c s="36" t="s">
        <v>327</v>
      </c>
      <c>
        <f>(M14*21)/100</f>
      </c>
      <c t="s">
        <v>28</v>
      </c>
    </row>
    <row r="15" spans="1:5" ht="38.25">
      <c r="A15" s="35" t="s">
        <v>56</v>
      </c>
      <c r="E15" s="39" t="s">
        <v>518</v>
      </c>
    </row>
    <row r="16" spans="1:5" ht="51">
      <c r="A16" s="35" t="s">
        <v>57</v>
      </c>
      <c r="E16" s="40" t="s">
        <v>519</v>
      </c>
    </row>
    <row r="17" spans="1:5" ht="12.75">
      <c r="A17" t="s">
        <v>58</v>
      </c>
      <c r="E17" s="39" t="s">
        <v>5</v>
      </c>
    </row>
    <row r="18" spans="1:16" ht="25.5">
      <c r="A18" t="s">
        <v>50</v>
      </c>
      <c s="34" t="s">
        <v>26</v>
      </c>
      <c s="34" t="s">
        <v>520</v>
      </c>
      <c s="35" t="s">
        <v>5</v>
      </c>
      <c s="6" t="s">
        <v>521</v>
      </c>
      <c s="36" t="s">
        <v>522</v>
      </c>
      <c s="37">
        <v>1200</v>
      </c>
      <c s="36">
        <v>3E-05</v>
      </c>
      <c s="36">
        <f>ROUND(G18*H18,6)</f>
      </c>
      <c r="L18" s="38">
        <v>0</v>
      </c>
      <c s="32">
        <f>ROUND(ROUND(L18,2)*ROUND(G18,3),2)</f>
      </c>
      <c s="36" t="s">
        <v>327</v>
      </c>
      <c>
        <f>(M18*21)/100</f>
      </c>
      <c t="s">
        <v>28</v>
      </c>
    </row>
    <row r="19" spans="1:5" ht="25.5">
      <c r="A19" s="35" t="s">
        <v>56</v>
      </c>
      <c r="E19" s="39" t="s">
        <v>521</v>
      </c>
    </row>
    <row r="20" spans="1:5" ht="63.75">
      <c r="A20" s="35" t="s">
        <v>57</v>
      </c>
      <c r="E20" s="40" t="s">
        <v>523</v>
      </c>
    </row>
    <row r="21" spans="1:5" ht="12.75">
      <c r="A21" t="s">
        <v>58</v>
      </c>
      <c r="E21" s="39" t="s">
        <v>5</v>
      </c>
    </row>
    <row r="22" spans="1:16" ht="25.5">
      <c r="A22" t="s">
        <v>50</v>
      </c>
      <c s="34" t="s">
        <v>212</v>
      </c>
      <c s="34" t="s">
        <v>524</v>
      </c>
      <c s="35" t="s">
        <v>5</v>
      </c>
      <c s="6" t="s">
        <v>525</v>
      </c>
      <c s="36" t="s">
        <v>526</v>
      </c>
      <c s="37">
        <v>150</v>
      </c>
      <c s="36">
        <v>0</v>
      </c>
      <c s="36">
        <f>ROUND(G22*H22,6)</f>
      </c>
      <c r="L22" s="38">
        <v>0</v>
      </c>
      <c s="32">
        <f>ROUND(ROUND(L22,2)*ROUND(G22,3),2)</f>
      </c>
      <c s="36" t="s">
        <v>327</v>
      </c>
      <c>
        <f>(M22*21)/100</f>
      </c>
      <c t="s">
        <v>28</v>
      </c>
    </row>
    <row r="23" spans="1:5" ht="25.5">
      <c r="A23" s="35" t="s">
        <v>56</v>
      </c>
      <c r="E23" s="39" t="s">
        <v>525</v>
      </c>
    </row>
    <row r="24" spans="1:5" ht="63.75">
      <c r="A24" s="35" t="s">
        <v>57</v>
      </c>
      <c r="E24" s="40" t="s">
        <v>527</v>
      </c>
    </row>
    <row r="25" spans="1:5" ht="12.75">
      <c r="A25" t="s">
        <v>58</v>
      </c>
      <c r="E25" s="39" t="s">
        <v>5</v>
      </c>
    </row>
    <row r="26" spans="1:16" ht="25.5">
      <c r="A26" t="s">
        <v>50</v>
      </c>
      <c s="34" t="s">
        <v>215</v>
      </c>
      <c s="34" t="s">
        <v>528</v>
      </c>
      <c s="35" t="s">
        <v>5</v>
      </c>
      <c s="6" t="s">
        <v>529</v>
      </c>
      <c s="36" t="s">
        <v>54</v>
      </c>
      <c s="37">
        <v>3</v>
      </c>
      <c s="36">
        <v>0.0369</v>
      </c>
      <c s="36">
        <f>ROUND(G26*H26,6)</f>
      </c>
      <c r="L26" s="38">
        <v>0</v>
      </c>
      <c s="32">
        <f>ROUND(ROUND(L26,2)*ROUND(G26,3),2)</f>
      </c>
      <c s="36" t="s">
        <v>327</v>
      </c>
      <c>
        <f>(M26*21)/100</f>
      </c>
      <c t="s">
        <v>28</v>
      </c>
    </row>
    <row r="27" spans="1:5" ht="63.75">
      <c r="A27" s="35" t="s">
        <v>56</v>
      </c>
      <c r="E27" s="39" t="s">
        <v>530</v>
      </c>
    </row>
    <row r="28" spans="1:5" ht="12.75">
      <c r="A28" s="35" t="s">
        <v>57</v>
      </c>
      <c r="E28" s="40" t="s">
        <v>531</v>
      </c>
    </row>
    <row r="29" spans="1:5" ht="12.75">
      <c r="A29" t="s">
        <v>58</v>
      </c>
      <c r="E29" s="39" t="s">
        <v>5</v>
      </c>
    </row>
    <row r="30" spans="1:16" ht="25.5">
      <c r="A30" t="s">
        <v>50</v>
      </c>
      <c s="34" t="s">
        <v>27</v>
      </c>
      <c s="34" t="s">
        <v>532</v>
      </c>
      <c s="35" t="s">
        <v>5</v>
      </c>
      <c s="6" t="s">
        <v>529</v>
      </c>
      <c s="36" t="s">
        <v>54</v>
      </c>
      <c s="37">
        <v>3</v>
      </c>
      <c s="36">
        <v>0.06053</v>
      </c>
      <c s="36">
        <f>ROUND(G30*H30,6)</f>
      </c>
      <c r="L30" s="38">
        <v>0</v>
      </c>
      <c s="32">
        <f>ROUND(ROUND(L30,2)*ROUND(G30,3),2)</f>
      </c>
      <c s="36" t="s">
        <v>327</v>
      </c>
      <c>
        <f>(M30*21)/100</f>
      </c>
      <c t="s">
        <v>28</v>
      </c>
    </row>
    <row r="31" spans="1:5" ht="63.75">
      <c r="A31" s="35" t="s">
        <v>56</v>
      </c>
      <c r="E31" s="39" t="s">
        <v>533</v>
      </c>
    </row>
    <row r="32" spans="1:5" ht="12.75">
      <c r="A32" s="35" t="s">
        <v>57</v>
      </c>
      <c r="E32" s="40" t="s">
        <v>531</v>
      </c>
    </row>
    <row r="33" spans="1:5" ht="12.75">
      <c r="A33" t="s">
        <v>58</v>
      </c>
      <c r="E33" s="39" t="s">
        <v>5</v>
      </c>
    </row>
    <row r="34" spans="1:16" ht="25.5">
      <c r="A34" t="s">
        <v>50</v>
      </c>
      <c s="34" t="s">
        <v>48</v>
      </c>
      <c s="34" t="s">
        <v>333</v>
      </c>
      <c s="35" t="s">
        <v>5</v>
      </c>
      <c s="6" t="s">
        <v>334</v>
      </c>
      <c s="36" t="s">
        <v>72</v>
      </c>
      <c s="37">
        <v>8</v>
      </c>
      <c s="36">
        <v>0.00065</v>
      </c>
      <c s="36">
        <f>ROUND(G34*H34,6)</f>
      </c>
      <c r="L34" s="38">
        <v>0</v>
      </c>
      <c s="32">
        <f>ROUND(ROUND(L34,2)*ROUND(G34,3),2)</f>
      </c>
      <c s="36" t="s">
        <v>327</v>
      </c>
      <c>
        <f>(M34*21)/100</f>
      </c>
      <c t="s">
        <v>28</v>
      </c>
    </row>
    <row r="35" spans="1:5" ht="25.5">
      <c r="A35" s="35" t="s">
        <v>56</v>
      </c>
      <c r="E35" s="39" t="s">
        <v>334</v>
      </c>
    </row>
    <row r="36" spans="1:5" ht="25.5">
      <c r="A36" s="35" t="s">
        <v>57</v>
      </c>
      <c r="E36" s="40" t="s">
        <v>534</v>
      </c>
    </row>
    <row r="37" spans="1:5" ht="12.75">
      <c r="A37" t="s">
        <v>58</v>
      </c>
      <c r="E37" s="39" t="s">
        <v>5</v>
      </c>
    </row>
    <row r="38" spans="1:16" ht="25.5">
      <c r="A38" t="s">
        <v>50</v>
      </c>
      <c s="34" t="s">
        <v>222</v>
      </c>
      <c s="34" t="s">
        <v>336</v>
      </c>
      <c s="35" t="s">
        <v>5</v>
      </c>
      <c s="6" t="s">
        <v>337</v>
      </c>
      <c s="36" t="s">
        <v>72</v>
      </c>
      <c s="37">
        <v>8</v>
      </c>
      <c s="36">
        <v>0</v>
      </c>
      <c s="36">
        <f>ROUND(G38*H38,6)</f>
      </c>
      <c r="L38" s="38">
        <v>0</v>
      </c>
      <c s="32">
        <f>ROUND(ROUND(L38,2)*ROUND(G38,3),2)</f>
      </c>
      <c s="36" t="s">
        <v>327</v>
      </c>
      <c>
        <f>(M38*21)/100</f>
      </c>
      <c t="s">
        <v>28</v>
      </c>
    </row>
    <row r="39" spans="1:5" ht="25.5">
      <c r="A39" s="35" t="s">
        <v>56</v>
      </c>
      <c r="E39" s="39" t="s">
        <v>337</v>
      </c>
    </row>
    <row r="40" spans="1:5" ht="12.75">
      <c r="A40" s="35" t="s">
        <v>57</v>
      </c>
      <c r="E40" s="40" t="s">
        <v>535</v>
      </c>
    </row>
    <row r="41" spans="1:5" ht="12.75">
      <c r="A41" t="s">
        <v>58</v>
      </c>
      <c r="E41" s="39" t="s">
        <v>5</v>
      </c>
    </row>
    <row r="42" spans="1:16" ht="12.75">
      <c r="A42" t="s">
        <v>50</v>
      </c>
      <c s="34" t="s">
        <v>225</v>
      </c>
      <c s="34" t="s">
        <v>345</v>
      </c>
      <c s="35" t="s">
        <v>5</v>
      </c>
      <c s="6" t="s">
        <v>346</v>
      </c>
      <c s="36" t="s">
        <v>54</v>
      </c>
      <c s="37">
        <v>190</v>
      </c>
      <c s="36">
        <v>0.00025</v>
      </c>
      <c s="36">
        <f>ROUND(G42*H42,6)</f>
      </c>
      <c r="L42" s="38">
        <v>0</v>
      </c>
      <c s="32">
        <f>ROUND(ROUND(L42,2)*ROUND(G42,3),2)</f>
      </c>
      <c s="36" t="s">
        <v>327</v>
      </c>
      <c>
        <f>(M42*21)/100</f>
      </c>
      <c t="s">
        <v>28</v>
      </c>
    </row>
    <row r="43" spans="1:5" ht="12.75">
      <c r="A43" s="35" t="s">
        <v>56</v>
      </c>
      <c r="E43" s="39" t="s">
        <v>346</v>
      </c>
    </row>
    <row r="44" spans="1:5" ht="25.5">
      <c r="A44" s="35" t="s">
        <v>57</v>
      </c>
      <c r="E44" s="40" t="s">
        <v>536</v>
      </c>
    </row>
    <row r="45" spans="1:5" ht="12.75">
      <c r="A45" t="s">
        <v>58</v>
      </c>
      <c r="E45" s="39" t="s">
        <v>5</v>
      </c>
    </row>
    <row r="46" spans="1:16" ht="12.75">
      <c r="A46" t="s">
        <v>50</v>
      </c>
      <c s="34" t="s">
        <v>228</v>
      </c>
      <c s="34" t="s">
        <v>348</v>
      </c>
      <c s="35" t="s">
        <v>5</v>
      </c>
      <c s="6" t="s">
        <v>349</v>
      </c>
      <c s="36" t="s">
        <v>54</v>
      </c>
      <c s="37">
        <v>190</v>
      </c>
      <c s="36">
        <v>0</v>
      </c>
      <c s="36">
        <f>ROUND(G46*H46,6)</f>
      </c>
      <c r="L46" s="38">
        <v>0</v>
      </c>
      <c s="32">
        <f>ROUND(ROUND(L46,2)*ROUND(G46,3),2)</f>
      </c>
      <c s="36" t="s">
        <v>327</v>
      </c>
      <c>
        <f>(M46*21)/100</f>
      </c>
      <c t="s">
        <v>28</v>
      </c>
    </row>
    <row r="47" spans="1:5" ht="12.75">
      <c r="A47" s="35" t="s">
        <v>56</v>
      </c>
      <c r="E47" s="39" t="s">
        <v>349</v>
      </c>
    </row>
    <row r="48" spans="1:5" ht="12.75">
      <c r="A48" s="35" t="s">
        <v>57</v>
      </c>
      <c r="E48" s="40" t="s">
        <v>537</v>
      </c>
    </row>
    <row r="49" spans="1:5" ht="12.75">
      <c r="A49" t="s">
        <v>58</v>
      </c>
      <c r="E49" s="39" t="s">
        <v>5</v>
      </c>
    </row>
    <row r="50" spans="1:13" ht="12.75">
      <c r="A50" t="s">
        <v>47</v>
      </c>
      <c r="C50" s="31" t="s">
        <v>237</v>
      </c>
      <c r="E50" s="33" t="s">
        <v>538</v>
      </c>
      <c r="J50" s="32">
        <f>0</f>
      </c>
      <c s="32">
        <f>0</f>
      </c>
      <c s="32">
        <f>0+L51+L55+L59</f>
      </c>
      <c s="32">
        <f>0+M51+M55+M59</f>
      </c>
    </row>
    <row r="51" spans="1:16" ht="25.5">
      <c r="A51" t="s">
        <v>50</v>
      </c>
      <c s="34" t="s">
        <v>231</v>
      </c>
      <c s="34" t="s">
        <v>539</v>
      </c>
      <c s="35" t="s">
        <v>5</v>
      </c>
      <c s="6" t="s">
        <v>540</v>
      </c>
      <c s="36" t="s">
        <v>414</v>
      </c>
      <c s="37">
        <v>74</v>
      </c>
      <c s="36">
        <v>0</v>
      </c>
      <c s="36">
        <f>ROUND(G51*H51,6)</f>
      </c>
      <c r="L51" s="38">
        <v>0</v>
      </c>
      <c s="32">
        <f>ROUND(ROUND(L51,2)*ROUND(G51,3),2)</f>
      </c>
      <c s="36" t="s">
        <v>327</v>
      </c>
      <c>
        <f>(M51*21)/100</f>
      </c>
      <c t="s">
        <v>28</v>
      </c>
    </row>
    <row r="52" spans="1:5" ht="25.5">
      <c r="A52" s="35" t="s">
        <v>56</v>
      </c>
      <c r="E52" s="39" t="s">
        <v>540</v>
      </c>
    </row>
    <row r="53" spans="1:5" ht="51">
      <c r="A53" s="35" t="s">
        <v>57</v>
      </c>
      <c r="E53" s="42" t="s">
        <v>541</v>
      </c>
    </row>
    <row r="54" spans="1:5" ht="12.75">
      <c r="A54" t="s">
        <v>58</v>
      </c>
      <c r="E54" s="39" t="s">
        <v>5</v>
      </c>
    </row>
    <row r="55" spans="1:16" ht="38.25">
      <c r="A55" t="s">
        <v>50</v>
      </c>
      <c s="34" t="s">
        <v>234</v>
      </c>
      <c s="34" t="s">
        <v>542</v>
      </c>
      <c s="35" t="s">
        <v>5</v>
      </c>
      <c s="6" t="s">
        <v>543</v>
      </c>
      <c s="36" t="s">
        <v>414</v>
      </c>
      <c s="37">
        <v>74</v>
      </c>
      <c s="36">
        <v>0</v>
      </c>
      <c s="36">
        <f>ROUND(G55*H55,6)</f>
      </c>
      <c r="L55" s="38">
        <v>0</v>
      </c>
      <c s="32">
        <f>ROUND(ROUND(L55,2)*ROUND(G55,3),2)</f>
      </c>
      <c s="36" t="s">
        <v>327</v>
      </c>
      <c>
        <f>(M55*21)/100</f>
      </c>
      <c t="s">
        <v>28</v>
      </c>
    </row>
    <row r="56" spans="1:5" ht="38.25">
      <c r="A56" s="35" t="s">
        <v>56</v>
      </c>
      <c r="E56" s="39" t="s">
        <v>543</v>
      </c>
    </row>
    <row r="57" spans="1:5" ht="51">
      <c r="A57" s="35" t="s">
        <v>57</v>
      </c>
      <c r="E57" s="42" t="s">
        <v>541</v>
      </c>
    </row>
    <row r="58" spans="1:5" ht="12.75">
      <c r="A58" t="s">
        <v>58</v>
      </c>
      <c r="E58" s="39" t="s">
        <v>5</v>
      </c>
    </row>
    <row r="59" spans="1:16" ht="12.75">
      <c r="A59" t="s">
        <v>50</v>
      </c>
      <c s="34" t="s">
        <v>237</v>
      </c>
      <c s="34" t="s">
        <v>544</v>
      </c>
      <c s="35" t="s">
        <v>5</v>
      </c>
      <c s="6" t="s">
        <v>545</v>
      </c>
      <c s="36" t="s">
        <v>414</v>
      </c>
      <c s="37">
        <v>91.254</v>
      </c>
      <c s="36">
        <v>0</v>
      </c>
      <c s="36">
        <f>ROUND(G59*H59,6)</f>
      </c>
      <c r="L59" s="38">
        <v>0</v>
      </c>
      <c s="32">
        <f>ROUND(ROUND(L59,2)*ROUND(G59,3),2)</f>
      </c>
      <c s="36" t="s">
        <v>327</v>
      </c>
      <c>
        <f>(M59*21)/100</f>
      </c>
      <c t="s">
        <v>28</v>
      </c>
    </row>
    <row r="60" spans="1:5" ht="12.75">
      <c r="A60" s="35" t="s">
        <v>56</v>
      </c>
      <c r="E60" s="39" t="s">
        <v>545</v>
      </c>
    </row>
    <row r="61" spans="1:5" ht="25.5">
      <c r="A61" s="35" t="s">
        <v>57</v>
      </c>
      <c r="E61" s="40" t="s">
        <v>546</v>
      </c>
    </row>
    <row r="62" spans="1:5" ht="12.75">
      <c r="A62" t="s">
        <v>58</v>
      </c>
      <c r="E62" s="39" t="s">
        <v>5</v>
      </c>
    </row>
    <row r="63" spans="1:13" ht="12.75">
      <c r="A63" t="s">
        <v>47</v>
      </c>
      <c r="C63" s="31" t="s">
        <v>243</v>
      </c>
      <c r="E63" s="33" t="s">
        <v>547</v>
      </c>
      <c r="J63" s="32">
        <f>0</f>
      </c>
      <c s="32">
        <f>0</f>
      </c>
      <c s="32">
        <f>0+L64+L68+L72+L76+L80+L84</f>
      </c>
      <c s="32">
        <f>0+M64+M68+M72+M76+M80+M84</f>
      </c>
    </row>
    <row r="64" spans="1:16" ht="12.75">
      <c r="A64" t="s">
        <v>50</v>
      </c>
      <c s="34" t="s">
        <v>240</v>
      </c>
      <c s="34" t="s">
        <v>548</v>
      </c>
      <c s="35" t="s">
        <v>5</v>
      </c>
      <c s="6" t="s">
        <v>549</v>
      </c>
      <c s="36" t="s">
        <v>68</v>
      </c>
      <c s="37">
        <v>185</v>
      </c>
      <c s="36">
        <v>0.0007</v>
      </c>
      <c s="36">
        <f>ROUND(G64*H64,6)</f>
      </c>
      <c r="L64" s="38">
        <v>0</v>
      </c>
      <c s="32">
        <f>ROUND(ROUND(L64,2)*ROUND(G64,3),2)</f>
      </c>
      <c s="36" t="s">
        <v>327</v>
      </c>
      <c>
        <f>(M64*21)/100</f>
      </c>
      <c t="s">
        <v>28</v>
      </c>
    </row>
    <row r="65" spans="1:5" ht="12.75">
      <c r="A65" s="35" t="s">
        <v>56</v>
      </c>
      <c r="E65" s="39" t="s">
        <v>549</v>
      </c>
    </row>
    <row r="66" spans="1:5" ht="25.5">
      <c r="A66" s="35" t="s">
        <v>57</v>
      </c>
      <c r="E66" s="40" t="s">
        <v>550</v>
      </c>
    </row>
    <row r="67" spans="1:5" ht="12.75">
      <c r="A67" t="s">
        <v>58</v>
      </c>
      <c r="E67" s="39" t="s">
        <v>5</v>
      </c>
    </row>
    <row r="68" spans="1:16" ht="25.5">
      <c r="A68" t="s">
        <v>50</v>
      </c>
      <c s="34" t="s">
        <v>243</v>
      </c>
      <c s="34" t="s">
        <v>551</v>
      </c>
      <c s="35" t="s">
        <v>5</v>
      </c>
      <c s="6" t="s">
        <v>552</v>
      </c>
      <c s="36" t="s">
        <v>68</v>
      </c>
      <c s="37">
        <v>185</v>
      </c>
      <c s="36">
        <v>0</v>
      </c>
      <c s="36">
        <f>ROUND(G68*H68,6)</f>
      </c>
      <c r="L68" s="38">
        <v>0</v>
      </c>
      <c s="32">
        <f>ROUND(ROUND(L68,2)*ROUND(G68,3),2)</f>
      </c>
      <c s="36" t="s">
        <v>327</v>
      </c>
      <c>
        <f>(M68*21)/100</f>
      </c>
      <c t="s">
        <v>28</v>
      </c>
    </row>
    <row r="69" spans="1:5" ht="25.5">
      <c r="A69" s="35" t="s">
        <v>56</v>
      </c>
      <c r="E69" s="39" t="s">
        <v>552</v>
      </c>
    </row>
    <row r="70" spans="1:5" ht="12.75">
      <c r="A70" s="35" t="s">
        <v>57</v>
      </c>
      <c r="E70" s="40" t="s">
        <v>553</v>
      </c>
    </row>
    <row r="71" spans="1:5" ht="12.75">
      <c r="A71" t="s">
        <v>58</v>
      </c>
      <c r="E71" s="39" t="s">
        <v>5</v>
      </c>
    </row>
    <row r="72" spans="1:16" ht="25.5">
      <c r="A72" t="s">
        <v>50</v>
      </c>
      <c s="34" t="s">
        <v>246</v>
      </c>
      <c s="34" t="s">
        <v>554</v>
      </c>
      <c s="35" t="s">
        <v>5</v>
      </c>
      <c s="6" t="s">
        <v>555</v>
      </c>
      <c s="36" t="s">
        <v>414</v>
      </c>
      <c s="37">
        <v>148</v>
      </c>
      <c s="36">
        <v>0.00046</v>
      </c>
      <c s="36">
        <f>ROUND(G72*H72,6)</f>
      </c>
      <c r="L72" s="38">
        <v>0</v>
      </c>
      <c s="32">
        <f>ROUND(ROUND(L72,2)*ROUND(G72,3),2)</f>
      </c>
      <c s="36" t="s">
        <v>327</v>
      </c>
      <c>
        <f>(M72*21)/100</f>
      </c>
      <c t="s">
        <v>28</v>
      </c>
    </row>
    <row r="73" spans="1:5" ht="25.5">
      <c r="A73" s="35" t="s">
        <v>56</v>
      </c>
      <c r="E73" s="39" t="s">
        <v>555</v>
      </c>
    </row>
    <row r="74" spans="1:5" ht="25.5">
      <c r="A74" s="35" t="s">
        <v>57</v>
      </c>
      <c r="E74" s="40" t="s">
        <v>556</v>
      </c>
    </row>
    <row r="75" spans="1:5" ht="12.75">
      <c r="A75" t="s">
        <v>58</v>
      </c>
      <c r="E75" s="39" t="s">
        <v>5</v>
      </c>
    </row>
    <row r="76" spans="1:16" ht="25.5">
      <c r="A76" t="s">
        <v>50</v>
      </c>
      <c s="34" t="s">
        <v>247</v>
      </c>
      <c s="34" t="s">
        <v>557</v>
      </c>
      <c s="35" t="s">
        <v>5</v>
      </c>
      <c s="6" t="s">
        <v>558</v>
      </c>
      <c s="36" t="s">
        <v>414</v>
      </c>
      <c s="37">
        <v>148</v>
      </c>
      <c s="36">
        <v>0</v>
      </c>
      <c s="36">
        <f>ROUND(G76*H76,6)</f>
      </c>
      <c r="L76" s="38">
        <v>0</v>
      </c>
      <c s="32">
        <f>ROUND(ROUND(L76,2)*ROUND(G76,3),2)</f>
      </c>
      <c s="36" t="s">
        <v>327</v>
      </c>
      <c>
        <f>(M76*21)/100</f>
      </c>
      <c t="s">
        <v>28</v>
      </c>
    </row>
    <row r="77" spans="1:5" ht="25.5">
      <c r="A77" s="35" t="s">
        <v>56</v>
      </c>
      <c r="E77" s="39" t="s">
        <v>558</v>
      </c>
    </row>
    <row r="78" spans="1:5" ht="25.5">
      <c r="A78" s="35" t="s">
        <v>57</v>
      </c>
      <c r="E78" s="40" t="s">
        <v>556</v>
      </c>
    </row>
    <row r="79" spans="1:5" ht="12.75">
      <c r="A79" t="s">
        <v>58</v>
      </c>
      <c r="E79" s="39" t="s">
        <v>5</v>
      </c>
    </row>
    <row r="80" spans="1:16" ht="25.5">
      <c r="A80" t="s">
        <v>50</v>
      </c>
      <c s="34" t="s">
        <v>250</v>
      </c>
      <c s="34" t="s">
        <v>559</v>
      </c>
      <c s="35" t="s">
        <v>5</v>
      </c>
      <c s="6" t="s">
        <v>560</v>
      </c>
      <c s="36" t="s">
        <v>68</v>
      </c>
      <c s="37">
        <v>185</v>
      </c>
      <c s="36">
        <v>0.00079</v>
      </c>
      <c s="36">
        <f>ROUND(G80*H80,6)</f>
      </c>
      <c r="L80" s="38">
        <v>0</v>
      </c>
      <c s="32">
        <f>ROUND(ROUND(L80,2)*ROUND(G80,3),2)</f>
      </c>
      <c s="36" t="s">
        <v>327</v>
      </c>
      <c>
        <f>(M80*21)/100</f>
      </c>
      <c t="s">
        <v>28</v>
      </c>
    </row>
    <row r="81" spans="1:5" ht="25.5">
      <c r="A81" s="35" t="s">
        <v>56</v>
      </c>
      <c r="E81" s="39" t="s">
        <v>560</v>
      </c>
    </row>
    <row r="82" spans="1:5" ht="25.5">
      <c r="A82" s="35" t="s">
        <v>57</v>
      </c>
      <c r="E82" s="40" t="s">
        <v>550</v>
      </c>
    </row>
    <row r="83" spans="1:5" ht="12.75">
      <c r="A83" t="s">
        <v>58</v>
      </c>
      <c r="E83" s="39" t="s">
        <v>5</v>
      </c>
    </row>
    <row r="84" spans="1:16" ht="25.5">
      <c r="A84" t="s">
        <v>50</v>
      </c>
      <c s="34" t="s">
        <v>253</v>
      </c>
      <c s="34" t="s">
        <v>561</v>
      </c>
      <c s="35" t="s">
        <v>5</v>
      </c>
      <c s="6" t="s">
        <v>562</v>
      </c>
      <c s="36" t="s">
        <v>68</v>
      </c>
      <c s="37">
        <v>185</v>
      </c>
      <c s="36">
        <v>0</v>
      </c>
      <c s="36">
        <f>ROUND(G84*H84,6)</f>
      </c>
      <c r="L84" s="38">
        <v>0</v>
      </c>
      <c s="32">
        <f>ROUND(ROUND(L84,2)*ROUND(G84,3),2)</f>
      </c>
      <c s="36" t="s">
        <v>327</v>
      </c>
      <c>
        <f>(M84*21)/100</f>
      </c>
      <c t="s">
        <v>28</v>
      </c>
    </row>
    <row r="85" spans="1:5" ht="25.5">
      <c r="A85" s="35" t="s">
        <v>56</v>
      </c>
      <c r="E85" s="39" t="s">
        <v>562</v>
      </c>
    </row>
    <row r="86" spans="1:5" ht="12.75">
      <c r="A86" s="35" t="s">
        <v>57</v>
      </c>
      <c r="E86" s="40" t="s">
        <v>553</v>
      </c>
    </row>
    <row r="87" spans="1:5" ht="12.75">
      <c r="A87" t="s">
        <v>58</v>
      </c>
      <c r="E87" s="39" t="s">
        <v>5</v>
      </c>
    </row>
    <row r="88" spans="1:13" ht="12.75">
      <c r="A88" t="s">
        <v>47</v>
      </c>
      <c r="C88" s="31" t="s">
        <v>246</v>
      </c>
      <c r="E88" s="33" t="s">
        <v>487</v>
      </c>
      <c r="J88" s="32">
        <f>0</f>
      </c>
      <c s="32">
        <f>0</f>
      </c>
      <c s="32">
        <f>0+L89+L93+L97+L101+L105</f>
      </c>
      <c s="32">
        <f>0+M89+M93+M97+M101+M105</f>
      </c>
    </row>
    <row r="89" spans="1:16" ht="38.25">
      <c r="A89" t="s">
        <v>50</v>
      </c>
      <c s="34" t="s">
        <v>256</v>
      </c>
      <c s="34" t="s">
        <v>563</v>
      </c>
      <c s="35" t="s">
        <v>5</v>
      </c>
      <c s="6" t="s">
        <v>564</v>
      </c>
      <c s="36" t="s">
        <v>414</v>
      </c>
      <c s="37">
        <v>45.627</v>
      </c>
      <c s="36">
        <v>0</v>
      </c>
      <c s="36">
        <f>ROUND(G89*H89,6)</f>
      </c>
      <c r="L89" s="38">
        <v>0</v>
      </c>
      <c s="32">
        <f>ROUND(ROUND(L89,2)*ROUND(G89,3),2)</f>
      </c>
      <c s="36" t="s">
        <v>327</v>
      </c>
      <c>
        <f>(M89*21)/100</f>
      </c>
      <c t="s">
        <v>28</v>
      </c>
    </row>
    <row r="90" spans="1:5" ht="38.25">
      <c r="A90" s="35" t="s">
        <v>56</v>
      </c>
      <c r="E90" s="39" t="s">
        <v>565</v>
      </c>
    </row>
    <row r="91" spans="1:5" ht="25.5">
      <c r="A91" s="35" t="s">
        <v>57</v>
      </c>
      <c r="E91" s="40" t="s">
        <v>566</v>
      </c>
    </row>
    <row r="92" spans="1:5" ht="12.75">
      <c r="A92" t="s">
        <v>58</v>
      </c>
      <c r="E92" s="39" t="s">
        <v>5</v>
      </c>
    </row>
    <row r="93" spans="1:16" ht="38.25">
      <c r="A93" t="s">
        <v>50</v>
      </c>
      <c s="34" t="s">
        <v>259</v>
      </c>
      <c s="34" t="s">
        <v>567</v>
      </c>
      <c s="35" t="s">
        <v>5</v>
      </c>
      <c s="6" t="s">
        <v>568</v>
      </c>
      <c s="36" t="s">
        <v>414</v>
      </c>
      <c s="37">
        <v>45.627</v>
      </c>
      <c s="36">
        <v>0</v>
      </c>
      <c s="36">
        <f>ROUND(G93*H93,6)</f>
      </c>
      <c r="L93" s="38">
        <v>0</v>
      </c>
      <c s="32">
        <f>ROUND(ROUND(L93,2)*ROUND(G93,3),2)</f>
      </c>
      <c s="36" t="s">
        <v>327</v>
      </c>
      <c>
        <f>(M93*21)/100</f>
      </c>
      <c t="s">
        <v>28</v>
      </c>
    </row>
    <row r="94" spans="1:5" ht="38.25">
      <c r="A94" s="35" t="s">
        <v>56</v>
      </c>
      <c r="E94" s="39" t="s">
        <v>569</v>
      </c>
    </row>
    <row r="95" spans="1:5" ht="25.5">
      <c r="A95" s="35" t="s">
        <v>57</v>
      </c>
      <c r="E95" s="40" t="s">
        <v>566</v>
      </c>
    </row>
    <row r="96" spans="1:5" ht="12.75">
      <c r="A96" t="s">
        <v>58</v>
      </c>
      <c r="E96" s="39" t="s">
        <v>5</v>
      </c>
    </row>
    <row r="97" spans="1:16" ht="38.25">
      <c r="A97" t="s">
        <v>50</v>
      </c>
      <c s="34" t="s">
        <v>262</v>
      </c>
      <c s="34" t="s">
        <v>488</v>
      </c>
      <c s="35" t="s">
        <v>5</v>
      </c>
      <c s="6" t="s">
        <v>489</v>
      </c>
      <c s="36" t="s">
        <v>414</v>
      </c>
      <c s="37">
        <v>239.254</v>
      </c>
      <c s="36">
        <v>0</v>
      </c>
      <c s="36">
        <f>ROUND(G97*H97,6)</f>
      </c>
      <c r="L97" s="38">
        <v>0</v>
      </c>
      <c s="32">
        <f>ROUND(ROUND(L97,2)*ROUND(G97,3),2)</f>
      </c>
      <c s="36" t="s">
        <v>327</v>
      </c>
      <c>
        <f>(M97*21)/100</f>
      </c>
      <c t="s">
        <v>28</v>
      </c>
    </row>
    <row r="98" spans="1:5" ht="38.25">
      <c r="A98" s="35" t="s">
        <v>56</v>
      </c>
      <c r="E98" s="39" t="s">
        <v>490</v>
      </c>
    </row>
    <row r="99" spans="1:5" ht="63.75">
      <c r="A99" s="35" t="s">
        <v>57</v>
      </c>
      <c r="E99" s="40" t="s">
        <v>570</v>
      </c>
    </row>
    <row r="100" spans="1:5" ht="12.75">
      <c r="A100" t="s">
        <v>58</v>
      </c>
      <c r="E100" s="39" t="s">
        <v>5</v>
      </c>
    </row>
    <row r="101" spans="1:16" ht="38.25">
      <c r="A101" t="s">
        <v>50</v>
      </c>
      <c s="34" t="s">
        <v>265</v>
      </c>
      <c s="34" t="s">
        <v>492</v>
      </c>
      <c s="35" t="s">
        <v>5</v>
      </c>
      <c s="6" t="s">
        <v>489</v>
      </c>
      <c s="36" t="s">
        <v>414</v>
      </c>
      <c s="37">
        <v>1196.27</v>
      </c>
      <c s="36">
        <v>0</v>
      </c>
      <c s="36">
        <f>ROUND(G101*H101,6)</f>
      </c>
      <c r="L101" s="38">
        <v>0</v>
      </c>
      <c s="32">
        <f>ROUND(ROUND(L101,2)*ROUND(G101,3),2)</f>
      </c>
      <c s="36" t="s">
        <v>327</v>
      </c>
      <c>
        <f>(M101*21)/100</f>
      </c>
      <c t="s">
        <v>28</v>
      </c>
    </row>
    <row r="102" spans="1:5" ht="51">
      <c r="A102" s="35" t="s">
        <v>56</v>
      </c>
      <c r="E102" s="39" t="s">
        <v>493</v>
      </c>
    </row>
    <row r="103" spans="1:5" ht="63.75">
      <c r="A103" s="35" t="s">
        <v>57</v>
      </c>
      <c r="E103" s="40" t="s">
        <v>571</v>
      </c>
    </row>
    <row r="104" spans="1:5" ht="12.75">
      <c r="A104" t="s">
        <v>58</v>
      </c>
      <c r="E104" s="39" t="s">
        <v>5</v>
      </c>
    </row>
    <row r="105" spans="1:16" ht="25.5">
      <c r="A105" t="s">
        <v>50</v>
      </c>
      <c s="34" t="s">
        <v>268</v>
      </c>
      <c s="34" t="s">
        <v>572</v>
      </c>
      <c s="35" t="s">
        <v>5</v>
      </c>
      <c s="6" t="s">
        <v>573</v>
      </c>
      <c s="36" t="s">
        <v>414</v>
      </c>
      <c s="37">
        <v>91.254</v>
      </c>
      <c s="36">
        <v>0</v>
      </c>
      <c s="36">
        <f>ROUND(G105*H105,6)</f>
      </c>
      <c r="L105" s="38">
        <v>0</v>
      </c>
      <c s="32">
        <f>ROUND(ROUND(L105,2)*ROUND(G105,3),2)</f>
      </c>
      <c s="36" t="s">
        <v>327</v>
      </c>
      <c>
        <f>(M105*21)/100</f>
      </c>
      <c t="s">
        <v>28</v>
      </c>
    </row>
    <row r="106" spans="1:5" ht="25.5">
      <c r="A106" s="35" t="s">
        <v>56</v>
      </c>
      <c r="E106" s="39" t="s">
        <v>573</v>
      </c>
    </row>
    <row r="107" spans="1:5" ht="25.5">
      <c r="A107" s="35" t="s">
        <v>57</v>
      </c>
      <c r="E107" s="40" t="s">
        <v>546</v>
      </c>
    </row>
    <row r="108" spans="1:5" ht="12.75">
      <c r="A108" t="s">
        <v>58</v>
      </c>
      <c r="E108" s="39" t="s">
        <v>5</v>
      </c>
    </row>
    <row r="109" spans="1:13" ht="12.75">
      <c r="A109" t="s">
        <v>47</v>
      </c>
      <c r="C109" s="31" t="s">
        <v>247</v>
      </c>
      <c r="E109" s="33" t="s">
        <v>495</v>
      </c>
      <c r="J109" s="32">
        <f>0</f>
      </c>
      <c s="32">
        <f>0</f>
      </c>
      <c s="32">
        <f>0+L110+L114+L118+L122</f>
      </c>
      <c s="32">
        <f>0+M110+M114+M118+M122</f>
      </c>
    </row>
    <row r="110" spans="1:16" ht="25.5">
      <c r="A110" t="s">
        <v>50</v>
      </c>
      <c s="34" t="s">
        <v>271</v>
      </c>
      <c s="34" t="s">
        <v>496</v>
      </c>
      <c s="35" t="s">
        <v>5</v>
      </c>
      <c s="6" t="s">
        <v>497</v>
      </c>
      <c s="36" t="s">
        <v>396</v>
      </c>
      <c s="37">
        <v>406.732</v>
      </c>
      <c s="36">
        <v>0</v>
      </c>
      <c s="36">
        <f>ROUND(G110*H110,6)</f>
      </c>
      <c r="L110" s="38">
        <v>0</v>
      </c>
      <c s="32">
        <f>ROUND(ROUND(L110,2)*ROUND(G110,3),2)</f>
      </c>
      <c s="36" t="s">
        <v>327</v>
      </c>
      <c>
        <f>(M110*21)/100</f>
      </c>
      <c t="s">
        <v>28</v>
      </c>
    </row>
    <row r="111" spans="1:5" ht="25.5">
      <c r="A111" s="35" t="s">
        <v>56</v>
      </c>
      <c r="E111" s="39" t="s">
        <v>497</v>
      </c>
    </row>
    <row r="112" spans="1:5" ht="63.75">
      <c r="A112" s="35" t="s">
        <v>57</v>
      </c>
      <c r="E112" s="40" t="s">
        <v>574</v>
      </c>
    </row>
    <row r="113" spans="1:5" ht="12.75">
      <c r="A113" t="s">
        <v>58</v>
      </c>
      <c r="E113" s="39" t="s">
        <v>5</v>
      </c>
    </row>
    <row r="114" spans="1:16" ht="25.5">
      <c r="A114" t="s">
        <v>50</v>
      </c>
      <c s="34" t="s">
        <v>274</v>
      </c>
      <c s="34" t="s">
        <v>499</v>
      </c>
      <c s="35" t="s">
        <v>5</v>
      </c>
      <c s="6" t="s">
        <v>500</v>
      </c>
      <c s="36" t="s">
        <v>414</v>
      </c>
      <c s="37">
        <v>239.254</v>
      </c>
      <c s="36">
        <v>0</v>
      </c>
      <c s="36">
        <f>ROUND(G114*H114,6)</f>
      </c>
      <c r="L114" s="38">
        <v>0</v>
      </c>
      <c s="32">
        <f>ROUND(ROUND(L114,2)*ROUND(G114,3),2)</f>
      </c>
      <c s="36" t="s">
        <v>327</v>
      </c>
      <c>
        <f>(M114*21)/100</f>
      </c>
      <c t="s">
        <v>28</v>
      </c>
    </row>
    <row r="115" spans="1:5" ht="25.5">
      <c r="A115" s="35" t="s">
        <v>56</v>
      </c>
      <c r="E115" s="39" t="s">
        <v>500</v>
      </c>
    </row>
    <row r="116" spans="1:5" ht="63.75">
      <c r="A116" s="35" t="s">
        <v>57</v>
      </c>
      <c r="E116" s="40" t="s">
        <v>575</v>
      </c>
    </row>
    <row r="117" spans="1:5" ht="12.75">
      <c r="A117" t="s">
        <v>58</v>
      </c>
      <c r="E117" s="39" t="s">
        <v>5</v>
      </c>
    </row>
    <row r="118" spans="1:16" ht="25.5">
      <c r="A118" t="s">
        <v>50</v>
      </c>
      <c s="34" t="s">
        <v>277</v>
      </c>
      <c s="34" t="s">
        <v>576</v>
      </c>
      <c s="35" t="s">
        <v>5</v>
      </c>
      <c s="6" t="s">
        <v>577</v>
      </c>
      <c s="36" t="s">
        <v>414</v>
      </c>
      <c s="37">
        <v>148</v>
      </c>
      <c s="36">
        <v>0</v>
      </c>
      <c s="36">
        <f>ROUND(G118*H118,6)</f>
      </c>
      <c r="L118" s="38">
        <v>0</v>
      </c>
      <c s="32">
        <f>ROUND(ROUND(L118,2)*ROUND(G118,3),2)</f>
      </c>
      <c s="36" t="s">
        <v>327</v>
      </c>
      <c>
        <f>(M118*21)/100</f>
      </c>
      <c t="s">
        <v>28</v>
      </c>
    </row>
    <row r="119" spans="1:5" ht="25.5">
      <c r="A119" s="35" t="s">
        <v>56</v>
      </c>
      <c r="E119" s="39" t="s">
        <v>577</v>
      </c>
    </row>
    <row r="120" spans="1:5" ht="25.5">
      <c r="A120" s="35" t="s">
        <v>57</v>
      </c>
      <c r="E120" s="40" t="s">
        <v>578</v>
      </c>
    </row>
    <row r="121" spans="1:5" ht="12.75">
      <c r="A121" t="s">
        <v>58</v>
      </c>
      <c r="E121" s="39" t="s">
        <v>5</v>
      </c>
    </row>
    <row r="122" spans="1:16" ht="12.75">
      <c r="A122" t="s">
        <v>50</v>
      </c>
      <c s="34" t="s">
        <v>280</v>
      </c>
      <c s="34" t="s">
        <v>579</v>
      </c>
      <c s="35" t="s">
        <v>5</v>
      </c>
      <c s="6" t="s">
        <v>580</v>
      </c>
      <c s="36" t="s">
        <v>396</v>
      </c>
      <c s="37">
        <v>281.2</v>
      </c>
      <c s="36">
        <v>1</v>
      </c>
      <c s="36">
        <f>ROUND(G122*H122,6)</f>
      </c>
      <c r="L122" s="38">
        <v>0</v>
      </c>
      <c s="32">
        <f>ROUND(ROUND(L122,2)*ROUND(G122,3),2)</f>
      </c>
      <c s="36" t="s">
        <v>327</v>
      </c>
      <c>
        <f>(M122*21)/100</f>
      </c>
      <c t="s">
        <v>28</v>
      </c>
    </row>
    <row r="123" spans="1:5" ht="12.75">
      <c r="A123" s="35" t="s">
        <v>56</v>
      </c>
      <c r="E123" s="39" t="s">
        <v>580</v>
      </c>
    </row>
    <row r="124" spans="1:5" ht="25.5">
      <c r="A124" s="35" t="s">
        <v>57</v>
      </c>
      <c r="E124" s="40" t="s">
        <v>581</v>
      </c>
    </row>
    <row r="125" spans="1:5" ht="12.75">
      <c r="A125" t="s">
        <v>58</v>
      </c>
      <c r="E125" s="39" t="s">
        <v>5</v>
      </c>
    </row>
    <row r="126" spans="1:13" ht="12.75">
      <c r="A126" t="s">
        <v>47</v>
      </c>
      <c r="C126" s="31" t="s">
        <v>259</v>
      </c>
      <c r="E126" s="33" t="s">
        <v>582</v>
      </c>
      <c r="J126" s="32">
        <f>0</f>
      </c>
      <c s="32">
        <f>0</f>
      </c>
      <c s="32">
        <f>0+L127+L131+L135</f>
      </c>
      <c s="32">
        <f>0+M127+M131+M135</f>
      </c>
    </row>
    <row r="127" spans="1:16" ht="25.5">
      <c r="A127" t="s">
        <v>50</v>
      </c>
      <c s="34" t="s">
        <v>283</v>
      </c>
      <c s="34" t="s">
        <v>583</v>
      </c>
      <c s="35" t="s">
        <v>5</v>
      </c>
      <c s="6" t="s">
        <v>584</v>
      </c>
      <c s="36" t="s">
        <v>68</v>
      </c>
      <c s="37">
        <v>185</v>
      </c>
      <c s="36">
        <v>0.00017</v>
      </c>
      <c s="36">
        <f>ROUND(G127*H127,6)</f>
      </c>
      <c r="L127" s="38">
        <v>0</v>
      </c>
      <c s="32">
        <f>ROUND(ROUND(L127,2)*ROUND(G127,3),2)</f>
      </c>
      <c s="36" t="s">
        <v>327</v>
      </c>
      <c>
        <f>(M127*21)/100</f>
      </c>
      <c t="s">
        <v>28</v>
      </c>
    </row>
    <row r="128" spans="1:5" ht="25.5">
      <c r="A128" s="35" t="s">
        <v>56</v>
      </c>
      <c r="E128" s="39" t="s">
        <v>584</v>
      </c>
    </row>
    <row r="129" spans="1:5" ht="12.75">
      <c r="A129" s="35" t="s">
        <v>57</v>
      </c>
      <c r="E129" s="40" t="s">
        <v>5</v>
      </c>
    </row>
    <row r="130" spans="1:5" ht="12.75">
      <c r="A130" t="s">
        <v>58</v>
      </c>
      <c r="E130" s="39" t="s">
        <v>5</v>
      </c>
    </row>
    <row r="131" spans="1:16" ht="12.75">
      <c r="A131" t="s">
        <v>50</v>
      </c>
      <c s="34" t="s">
        <v>286</v>
      </c>
      <c s="34" t="s">
        <v>585</v>
      </c>
      <c s="35" t="s">
        <v>5</v>
      </c>
      <c s="6" t="s">
        <v>586</v>
      </c>
      <c s="36" t="s">
        <v>68</v>
      </c>
      <c s="37">
        <v>222</v>
      </c>
      <c s="36">
        <v>0</v>
      </c>
      <c s="36">
        <f>ROUND(G131*H131,6)</f>
      </c>
      <c r="L131" s="38">
        <v>0</v>
      </c>
      <c s="32">
        <f>ROUND(ROUND(L131,2)*ROUND(G131,3),2)</f>
      </c>
      <c s="36" t="s">
        <v>204</v>
      </c>
      <c>
        <f>(M131*21)/100</f>
      </c>
      <c t="s">
        <v>28</v>
      </c>
    </row>
    <row r="132" spans="1:5" ht="12.75">
      <c r="A132" s="35" t="s">
        <v>56</v>
      </c>
      <c r="E132" s="39" t="s">
        <v>586</v>
      </c>
    </row>
    <row r="133" spans="1:5" ht="25.5">
      <c r="A133" s="35" t="s">
        <v>57</v>
      </c>
      <c r="E133" s="40" t="s">
        <v>587</v>
      </c>
    </row>
    <row r="134" spans="1:5" ht="12.75">
      <c r="A134" t="s">
        <v>58</v>
      </c>
      <c r="E134" s="39" t="s">
        <v>5</v>
      </c>
    </row>
    <row r="135" spans="1:16" ht="25.5">
      <c r="A135" t="s">
        <v>50</v>
      </c>
      <c s="34" t="s">
        <v>289</v>
      </c>
      <c s="34" t="s">
        <v>588</v>
      </c>
      <c s="35" t="s">
        <v>5</v>
      </c>
      <c s="6" t="s">
        <v>589</v>
      </c>
      <c s="36" t="s">
        <v>54</v>
      </c>
      <c s="37">
        <v>185</v>
      </c>
      <c s="36">
        <v>0</v>
      </c>
      <c s="36">
        <f>ROUND(G135*H135,6)</f>
      </c>
      <c r="L135" s="38">
        <v>0</v>
      </c>
      <c s="32">
        <f>ROUND(ROUND(L135,2)*ROUND(G135,3),2)</f>
      </c>
      <c s="36" t="s">
        <v>204</v>
      </c>
      <c>
        <f>(M135*21)/100</f>
      </c>
      <c t="s">
        <v>28</v>
      </c>
    </row>
    <row r="136" spans="1:5" ht="38.25">
      <c r="A136" s="35" t="s">
        <v>56</v>
      </c>
      <c r="E136" s="39" t="s">
        <v>590</v>
      </c>
    </row>
    <row r="137" spans="1:5" ht="51">
      <c r="A137" s="35" t="s">
        <v>57</v>
      </c>
      <c r="E137" s="40" t="s">
        <v>591</v>
      </c>
    </row>
    <row r="138" spans="1:5" ht="12.75">
      <c r="A138" t="s">
        <v>58</v>
      </c>
      <c r="E138" s="39" t="s">
        <v>5</v>
      </c>
    </row>
    <row r="139" spans="1:13" ht="12.75">
      <c r="A139" t="s">
        <v>47</v>
      </c>
      <c r="C139" s="31" t="s">
        <v>289</v>
      </c>
      <c r="E139" s="33" t="s">
        <v>592</v>
      </c>
      <c r="J139" s="32">
        <f>0</f>
      </c>
      <c s="32">
        <f>0</f>
      </c>
      <c s="32">
        <f>0+L140+L144+L148+L152+L156+L160+L164+L168+L172+L176+L180+L184+L188+L192</f>
      </c>
      <c s="32">
        <f>0+M140+M144+M148+M152+M156+M160+M164+M168+M172+M176+M180+M184+M188+M192</f>
      </c>
    </row>
    <row r="140" spans="1:16" ht="25.5">
      <c r="A140" t="s">
        <v>50</v>
      </c>
      <c s="34" t="s">
        <v>292</v>
      </c>
      <c s="34" t="s">
        <v>593</v>
      </c>
      <c s="35" t="s">
        <v>5</v>
      </c>
      <c s="6" t="s">
        <v>594</v>
      </c>
      <c s="36" t="s">
        <v>414</v>
      </c>
      <c s="37">
        <v>4.906</v>
      </c>
      <c s="36">
        <v>1.8775</v>
      </c>
      <c s="36">
        <f>ROUND(G140*H140,6)</f>
      </c>
      <c r="L140" s="38">
        <v>0</v>
      </c>
      <c s="32">
        <f>ROUND(ROUND(L140,2)*ROUND(G140,3),2)</f>
      </c>
      <c s="36" t="s">
        <v>327</v>
      </c>
      <c>
        <f>(M140*21)/100</f>
      </c>
      <c t="s">
        <v>28</v>
      </c>
    </row>
    <row r="141" spans="1:5" ht="25.5">
      <c r="A141" s="35" t="s">
        <v>56</v>
      </c>
      <c r="E141" s="39" t="s">
        <v>594</v>
      </c>
    </row>
    <row r="142" spans="1:5" ht="89.25">
      <c r="A142" s="35" t="s">
        <v>57</v>
      </c>
      <c r="E142" s="40" t="s">
        <v>595</v>
      </c>
    </row>
    <row r="143" spans="1:5" ht="12.75">
      <c r="A143" t="s">
        <v>58</v>
      </c>
      <c r="E143" s="39" t="s">
        <v>5</v>
      </c>
    </row>
    <row r="144" spans="1:16" ht="25.5">
      <c r="A144" t="s">
        <v>50</v>
      </c>
      <c s="34" t="s">
        <v>295</v>
      </c>
      <c s="34" t="s">
        <v>596</v>
      </c>
      <c s="35" t="s">
        <v>5</v>
      </c>
      <c s="6" t="s">
        <v>597</v>
      </c>
      <c s="36" t="s">
        <v>68</v>
      </c>
      <c s="37">
        <v>11.2</v>
      </c>
      <c s="36">
        <v>0.14574</v>
      </c>
      <c s="36">
        <f>ROUND(G144*H144,6)</f>
      </c>
      <c r="L144" s="38">
        <v>0</v>
      </c>
      <c s="32">
        <f>ROUND(ROUND(L144,2)*ROUND(G144,3),2)</f>
      </c>
      <c s="36" t="s">
        <v>327</v>
      </c>
      <c>
        <f>(M144*21)/100</f>
      </c>
      <c t="s">
        <v>28</v>
      </c>
    </row>
    <row r="145" spans="1:5" ht="25.5">
      <c r="A145" s="35" t="s">
        <v>56</v>
      </c>
      <c r="E145" s="39" t="s">
        <v>597</v>
      </c>
    </row>
    <row r="146" spans="1:5" ht="63.75">
      <c r="A146" s="35" t="s">
        <v>57</v>
      </c>
      <c r="E146" s="40" t="s">
        <v>598</v>
      </c>
    </row>
    <row r="147" spans="1:5" ht="12.75">
      <c r="A147" t="s">
        <v>58</v>
      </c>
      <c r="E147" s="39" t="s">
        <v>5</v>
      </c>
    </row>
    <row r="148" spans="1:16" ht="25.5">
      <c r="A148" t="s">
        <v>50</v>
      </c>
      <c s="34" t="s">
        <v>298</v>
      </c>
      <c s="34" t="s">
        <v>599</v>
      </c>
      <c s="35" t="s">
        <v>5</v>
      </c>
      <c s="6" t="s">
        <v>600</v>
      </c>
      <c s="36" t="s">
        <v>414</v>
      </c>
      <c s="37">
        <v>0.36</v>
      </c>
      <c s="36">
        <v>1.8775</v>
      </c>
      <c s="36">
        <f>ROUND(G148*H148,6)</f>
      </c>
      <c r="L148" s="38">
        <v>0</v>
      </c>
      <c s="32">
        <f>ROUND(ROUND(L148,2)*ROUND(G148,3),2)</f>
      </c>
      <c s="36" t="s">
        <v>327</v>
      </c>
      <c>
        <f>(M148*21)/100</f>
      </c>
      <c t="s">
        <v>28</v>
      </c>
    </row>
    <row r="149" spans="1:5" ht="25.5">
      <c r="A149" s="35" t="s">
        <v>56</v>
      </c>
      <c r="E149" s="39" t="s">
        <v>600</v>
      </c>
    </row>
    <row r="150" spans="1:5" ht="38.25">
      <c r="A150" s="35" t="s">
        <v>57</v>
      </c>
      <c r="E150" s="42" t="s">
        <v>601</v>
      </c>
    </row>
    <row r="151" spans="1:5" ht="12.75">
      <c r="A151" t="s">
        <v>58</v>
      </c>
      <c r="E151" s="39" t="s">
        <v>5</v>
      </c>
    </row>
    <row r="152" spans="1:16" ht="25.5">
      <c r="A152" t="s">
        <v>50</v>
      </c>
      <c s="34" t="s">
        <v>301</v>
      </c>
      <c s="34" t="s">
        <v>602</v>
      </c>
      <c s="35" t="s">
        <v>5</v>
      </c>
      <c s="6" t="s">
        <v>603</v>
      </c>
      <c s="36" t="s">
        <v>414</v>
      </c>
      <c s="37">
        <v>22.812</v>
      </c>
      <c s="36">
        <v>1.6627</v>
      </c>
      <c s="36">
        <f>ROUND(G152*H152,6)</f>
      </c>
      <c r="L152" s="38">
        <v>0</v>
      </c>
      <c s="32">
        <f>ROUND(ROUND(L152,2)*ROUND(G152,3),2)</f>
      </c>
      <c s="36" t="s">
        <v>327</v>
      </c>
      <c>
        <f>(M152*21)/100</f>
      </c>
      <c t="s">
        <v>28</v>
      </c>
    </row>
    <row r="153" spans="1:5" ht="25.5">
      <c r="A153" s="35" t="s">
        <v>56</v>
      </c>
      <c r="E153" s="39" t="s">
        <v>603</v>
      </c>
    </row>
    <row r="154" spans="1:5" ht="114.75">
      <c r="A154" s="35" t="s">
        <v>57</v>
      </c>
      <c r="E154" s="40" t="s">
        <v>604</v>
      </c>
    </row>
    <row r="155" spans="1:5" ht="12.75">
      <c r="A155" t="s">
        <v>58</v>
      </c>
      <c r="E155" s="39" t="s">
        <v>5</v>
      </c>
    </row>
    <row r="156" spans="1:16" ht="25.5">
      <c r="A156" t="s">
        <v>50</v>
      </c>
      <c s="34" t="s">
        <v>304</v>
      </c>
      <c s="34" t="s">
        <v>605</v>
      </c>
      <c s="35" t="s">
        <v>5</v>
      </c>
      <c s="6" t="s">
        <v>606</v>
      </c>
      <c s="36" t="s">
        <v>72</v>
      </c>
      <c s="37">
        <v>3</v>
      </c>
      <c s="36">
        <v>0.02693</v>
      </c>
      <c s="36">
        <f>ROUND(G156*H156,6)</f>
      </c>
      <c r="L156" s="38">
        <v>0</v>
      </c>
      <c s="32">
        <f>ROUND(ROUND(L156,2)*ROUND(G156,3),2)</f>
      </c>
      <c s="36" t="s">
        <v>327</v>
      </c>
      <c>
        <f>(M156*21)/100</f>
      </c>
      <c t="s">
        <v>28</v>
      </c>
    </row>
    <row r="157" spans="1:5" ht="25.5">
      <c r="A157" s="35" t="s">
        <v>56</v>
      </c>
      <c r="E157" s="39" t="s">
        <v>606</v>
      </c>
    </row>
    <row r="158" spans="1:5" ht="12.75">
      <c r="A158" s="35" t="s">
        <v>57</v>
      </c>
      <c r="E158" s="40" t="s">
        <v>607</v>
      </c>
    </row>
    <row r="159" spans="1:5" ht="12.75">
      <c r="A159" t="s">
        <v>58</v>
      </c>
      <c r="E159" s="39" t="s">
        <v>5</v>
      </c>
    </row>
    <row r="160" spans="1:16" ht="25.5">
      <c r="A160" t="s">
        <v>50</v>
      </c>
      <c s="34" t="s">
        <v>307</v>
      </c>
      <c s="34" t="s">
        <v>608</v>
      </c>
      <c s="35" t="s">
        <v>5</v>
      </c>
      <c s="6" t="s">
        <v>609</v>
      </c>
      <c s="36" t="s">
        <v>72</v>
      </c>
      <c s="37">
        <v>2</v>
      </c>
      <c s="36">
        <v>0.03195</v>
      </c>
      <c s="36">
        <f>ROUND(G160*H160,6)</f>
      </c>
      <c r="L160" s="38">
        <v>0</v>
      </c>
      <c s="32">
        <f>ROUND(ROUND(L160,2)*ROUND(G160,3),2)</f>
      </c>
      <c s="36" t="s">
        <v>327</v>
      </c>
      <c>
        <f>(M160*21)/100</f>
      </c>
      <c t="s">
        <v>28</v>
      </c>
    </row>
    <row r="161" spans="1:5" ht="25.5">
      <c r="A161" s="35" t="s">
        <v>56</v>
      </c>
      <c r="E161" s="39" t="s">
        <v>609</v>
      </c>
    </row>
    <row r="162" spans="1:5" ht="12.75">
      <c r="A162" s="35" t="s">
        <v>57</v>
      </c>
      <c r="E162" s="40" t="s">
        <v>338</v>
      </c>
    </row>
    <row r="163" spans="1:5" ht="12.75">
      <c r="A163" t="s">
        <v>58</v>
      </c>
      <c r="E163" s="39" t="s">
        <v>5</v>
      </c>
    </row>
    <row r="164" spans="1:16" ht="25.5">
      <c r="A164" t="s">
        <v>50</v>
      </c>
      <c s="34" t="s">
        <v>200</v>
      </c>
      <c s="34" t="s">
        <v>610</v>
      </c>
      <c s="35" t="s">
        <v>5</v>
      </c>
      <c s="6" t="s">
        <v>611</v>
      </c>
      <c s="36" t="s">
        <v>72</v>
      </c>
      <c s="37">
        <v>2</v>
      </c>
      <c s="36">
        <v>0.04555</v>
      </c>
      <c s="36">
        <f>ROUND(G164*H164,6)</f>
      </c>
      <c r="L164" s="38">
        <v>0</v>
      </c>
      <c s="32">
        <f>ROUND(ROUND(L164,2)*ROUND(G164,3),2)</f>
      </c>
      <c s="36" t="s">
        <v>327</v>
      </c>
      <c>
        <f>(M164*21)/100</f>
      </c>
      <c t="s">
        <v>28</v>
      </c>
    </row>
    <row r="165" spans="1:5" ht="25.5">
      <c r="A165" s="35" t="s">
        <v>56</v>
      </c>
      <c r="E165" s="39" t="s">
        <v>611</v>
      </c>
    </row>
    <row r="166" spans="1:5" ht="25.5">
      <c r="A166" s="35" t="s">
        <v>57</v>
      </c>
      <c r="E166" s="40" t="s">
        <v>612</v>
      </c>
    </row>
    <row r="167" spans="1:5" ht="12.75">
      <c r="A167" t="s">
        <v>58</v>
      </c>
      <c r="E167" s="39" t="s">
        <v>5</v>
      </c>
    </row>
    <row r="168" spans="1:16" ht="25.5">
      <c r="A168" t="s">
        <v>50</v>
      </c>
      <c s="34" t="s">
        <v>51</v>
      </c>
      <c s="34" t="s">
        <v>613</v>
      </c>
      <c s="35" t="s">
        <v>5</v>
      </c>
      <c s="6" t="s">
        <v>614</v>
      </c>
      <c s="36" t="s">
        <v>72</v>
      </c>
      <c s="37">
        <v>4</v>
      </c>
      <c s="36">
        <v>0.05455</v>
      </c>
      <c s="36">
        <f>ROUND(G168*H168,6)</f>
      </c>
      <c r="L168" s="38">
        <v>0</v>
      </c>
      <c s="32">
        <f>ROUND(ROUND(L168,2)*ROUND(G168,3),2)</f>
      </c>
      <c s="36" t="s">
        <v>327</v>
      </c>
      <c>
        <f>(M168*21)/100</f>
      </c>
      <c t="s">
        <v>28</v>
      </c>
    </row>
    <row r="169" spans="1:5" ht="25.5">
      <c r="A169" s="35" t="s">
        <v>56</v>
      </c>
      <c r="E169" s="39" t="s">
        <v>614</v>
      </c>
    </row>
    <row r="170" spans="1:5" ht="25.5">
      <c r="A170" s="35" t="s">
        <v>57</v>
      </c>
      <c r="E170" s="40" t="s">
        <v>615</v>
      </c>
    </row>
    <row r="171" spans="1:5" ht="12.75">
      <c r="A171" t="s">
        <v>58</v>
      </c>
      <c r="E171" s="39" t="s">
        <v>5</v>
      </c>
    </row>
    <row r="172" spans="1:16" ht="25.5">
      <c r="A172" t="s">
        <v>50</v>
      </c>
      <c s="34" t="s">
        <v>59</v>
      </c>
      <c s="34" t="s">
        <v>616</v>
      </c>
      <c s="35" t="s">
        <v>5</v>
      </c>
      <c s="6" t="s">
        <v>617</v>
      </c>
      <c s="36" t="s">
        <v>54</v>
      </c>
      <c s="37">
        <v>1.25</v>
      </c>
      <c s="36">
        <v>0.00019</v>
      </c>
      <c s="36">
        <f>ROUND(G172*H172,6)</f>
      </c>
      <c r="L172" s="38">
        <v>0</v>
      </c>
      <c s="32">
        <f>ROUND(ROUND(L172,2)*ROUND(G172,3),2)</f>
      </c>
      <c s="36" t="s">
        <v>327</v>
      </c>
      <c>
        <f>(M172*21)/100</f>
      </c>
      <c t="s">
        <v>28</v>
      </c>
    </row>
    <row r="173" spans="1:5" ht="25.5">
      <c r="A173" s="35" t="s">
        <v>56</v>
      </c>
      <c r="E173" s="39" t="s">
        <v>617</v>
      </c>
    </row>
    <row r="174" spans="1:5" ht="25.5">
      <c r="A174" s="35" t="s">
        <v>57</v>
      </c>
      <c r="E174" s="40" t="s">
        <v>618</v>
      </c>
    </row>
    <row r="175" spans="1:5" ht="12.75">
      <c r="A175" t="s">
        <v>58</v>
      </c>
      <c r="E175" s="39" t="s">
        <v>5</v>
      </c>
    </row>
    <row r="176" spans="1:16" ht="25.5">
      <c r="A176" t="s">
        <v>50</v>
      </c>
      <c s="34" t="s">
        <v>62</v>
      </c>
      <c s="34" t="s">
        <v>619</v>
      </c>
      <c s="35" t="s">
        <v>5</v>
      </c>
      <c s="6" t="s">
        <v>620</v>
      </c>
      <c s="36" t="s">
        <v>54</v>
      </c>
      <c s="37">
        <v>1.5</v>
      </c>
      <c s="36">
        <v>0.00026</v>
      </c>
      <c s="36">
        <f>ROUND(G176*H176,6)</f>
      </c>
      <c r="L176" s="38">
        <v>0</v>
      </c>
      <c s="32">
        <f>ROUND(ROUND(L176,2)*ROUND(G176,3),2)</f>
      </c>
      <c s="36" t="s">
        <v>327</v>
      </c>
      <c>
        <f>(M176*21)/100</f>
      </c>
      <c t="s">
        <v>28</v>
      </c>
    </row>
    <row r="177" spans="1:5" ht="25.5">
      <c r="A177" s="35" t="s">
        <v>56</v>
      </c>
      <c r="E177" s="39" t="s">
        <v>620</v>
      </c>
    </row>
    <row r="178" spans="1:5" ht="25.5">
      <c r="A178" s="35" t="s">
        <v>57</v>
      </c>
      <c r="E178" s="40" t="s">
        <v>621</v>
      </c>
    </row>
    <row r="179" spans="1:5" ht="12.75">
      <c r="A179" t="s">
        <v>58</v>
      </c>
      <c r="E179" s="39" t="s">
        <v>5</v>
      </c>
    </row>
    <row r="180" spans="1:16" ht="25.5">
      <c r="A180" t="s">
        <v>50</v>
      </c>
      <c s="34" t="s">
        <v>65</v>
      </c>
      <c s="34" t="s">
        <v>622</v>
      </c>
      <c s="35" t="s">
        <v>5</v>
      </c>
      <c s="6" t="s">
        <v>623</v>
      </c>
      <c s="36" t="s">
        <v>72</v>
      </c>
      <c s="37">
        <v>3</v>
      </c>
      <c s="36">
        <v>0.02628</v>
      </c>
      <c s="36">
        <f>ROUND(G180*H180,6)</f>
      </c>
      <c r="L180" s="38">
        <v>0</v>
      </c>
      <c s="32">
        <f>ROUND(ROUND(L180,2)*ROUND(G180,3),2)</f>
      </c>
      <c s="36" t="s">
        <v>327</v>
      </c>
      <c>
        <f>(M180*21)/100</f>
      </c>
      <c t="s">
        <v>28</v>
      </c>
    </row>
    <row r="181" spans="1:5" ht="25.5">
      <c r="A181" s="35" t="s">
        <v>56</v>
      </c>
      <c r="E181" s="39" t="s">
        <v>623</v>
      </c>
    </row>
    <row r="182" spans="1:5" ht="89.25">
      <c r="A182" s="35" t="s">
        <v>57</v>
      </c>
      <c r="E182" s="40" t="s">
        <v>624</v>
      </c>
    </row>
    <row r="183" spans="1:5" ht="12.75">
      <c r="A183" t="s">
        <v>58</v>
      </c>
      <c r="E183" s="39" t="s">
        <v>5</v>
      </c>
    </row>
    <row r="184" spans="1:16" ht="12.75">
      <c r="A184" t="s">
        <v>50</v>
      </c>
      <c s="34" t="s">
        <v>69</v>
      </c>
      <c s="34" t="s">
        <v>625</v>
      </c>
      <c s="35" t="s">
        <v>5</v>
      </c>
      <c s="6" t="s">
        <v>626</v>
      </c>
      <c s="36" t="s">
        <v>414</v>
      </c>
      <c s="37">
        <v>2.385</v>
      </c>
      <c s="36">
        <v>1.94302</v>
      </c>
      <c s="36">
        <f>ROUND(G184*H184,6)</f>
      </c>
      <c r="L184" s="38">
        <v>0</v>
      </c>
      <c s="32">
        <f>ROUND(ROUND(L184,2)*ROUND(G184,3),2)</f>
      </c>
      <c s="36" t="s">
        <v>327</v>
      </c>
      <c>
        <f>(M184*21)/100</f>
      </c>
      <c t="s">
        <v>28</v>
      </c>
    </row>
    <row r="185" spans="1:5" ht="12.75">
      <c r="A185" s="35" t="s">
        <v>56</v>
      </c>
      <c r="E185" s="39" t="s">
        <v>626</v>
      </c>
    </row>
    <row r="186" spans="1:5" ht="306">
      <c r="A186" s="35" t="s">
        <v>57</v>
      </c>
      <c r="E186" s="40" t="s">
        <v>627</v>
      </c>
    </row>
    <row r="187" spans="1:5" ht="12.75">
      <c r="A187" t="s">
        <v>58</v>
      </c>
      <c r="E187" s="39" t="s">
        <v>5</v>
      </c>
    </row>
    <row r="188" spans="1:16" ht="25.5">
      <c r="A188" t="s">
        <v>50</v>
      </c>
      <c s="34" t="s">
        <v>73</v>
      </c>
      <c s="34" t="s">
        <v>628</v>
      </c>
      <c s="35" t="s">
        <v>5</v>
      </c>
      <c s="6" t="s">
        <v>629</v>
      </c>
      <c s="36" t="s">
        <v>396</v>
      </c>
      <c s="37">
        <v>4.367</v>
      </c>
      <c s="36">
        <v>1.09</v>
      </c>
      <c s="36">
        <f>ROUND(G188*H188,6)</f>
      </c>
      <c r="L188" s="38">
        <v>0</v>
      </c>
      <c s="32">
        <f>ROUND(ROUND(L188,2)*ROUND(G188,3),2)</f>
      </c>
      <c s="36" t="s">
        <v>327</v>
      </c>
      <c>
        <f>(M188*21)/100</f>
      </c>
      <c t="s">
        <v>28</v>
      </c>
    </row>
    <row r="189" spans="1:5" ht="25.5">
      <c r="A189" s="35" t="s">
        <v>56</v>
      </c>
      <c r="E189" s="39" t="s">
        <v>629</v>
      </c>
    </row>
    <row r="190" spans="1:5" ht="409.5">
      <c r="A190" s="35" t="s">
        <v>57</v>
      </c>
      <c r="E190" s="40" t="s">
        <v>630</v>
      </c>
    </row>
    <row r="191" spans="1:5" ht="12.75">
      <c r="A191" t="s">
        <v>58</v>
      </c>
      <c r="E191" s="39" t="s">
        <v>5</v>
      </c>
    </row>
    <row r="192" spans="1:16" ht="25.5">
      <c r="A192" t="s">
        <v>50</v>
      </c>
      <c s="34" t="s">
        <v>76</v>
      </c>
      <c s="34" t="s">
        <v>631</v>
      </c>
      <c s="35" t="s">
        <v>5</v>
      </c>
      <c s="6" t="s">
        <v>632</v>
      </c>
      <c s="36" t="s">
        <v>54</v>
      </c>
      <c s="37">
        <v>560</v>
      </c>
      <c s="36">
        <v>0.00079</v>
      </c>
      <c s="36">
        <f>ROUND(G192*H192,6)</f>
      </c>
      <c r="L192" s="38">
        <v>0</v>
      </c>
      <c s="32">
        <f>ROUND(ROUND(L192,2)*ROUND(G192,3),2)</f>
      </c>
      <c s="36" t="s">
        <v>327</v>
      </c>
      <c>
        <f>(M192*21)/100</f>
      </c>
      <c t="s">
        <v>28</v>
      </c>
    </row>
    <row r="193" spans="1:5" ht="25.5">
      <c r="A193" s="35" t="s">
        <v>56</v>
      </c>
      <c r="E193" s="39" t="s">
        <v>632</v>
      </c>
    </row>
    <row r="194" spans="1:5" ht="51">
      <c r="A194" s="35" t="s">
        <v>57</v>
      </c>
      <c r="E194" s="40" t="s">
        <v>633</v>
      </c>
    </row>
    <row r="195" spans="1:5" ht="12.75">
      <c r="A195" t="s">
        <v>58</v>
      </c>
      <c r="E195" s="39" t="s">
        <v>5</v>
      </c>
    </row>
    <row r="196" spans="1:13" ht="12.75">
      <c r="A196" t="s">
        <v>47</v>
      </c>
      <c r="C196" s="31" t="s">
        <v>298</v>
      </c>
      <c r="E196" s="33" t="s">
        <v>634</v>
      </c>
      <c r="J196" s="32">
        <f>0</f>
      </c>
      <c s="32">
        <f>0</f>
      </c>
      <c s="32">
        <f>0+L197+L201+L205</f>
      </c>
      <c s="32">
        <f>0+M197+M201+M205</f>
      </c>
    </row>
    <row r="197" spans="1:16" ht="25.5">
      <c r="A197" t="s">
        <v>50</v>
      </c>
      <c s="34" t="s">
        <v>79</v>
      </c>
      <c s="34" t="s">
        <v>635</v>
      </c>
      <c s="35" t="s">
        <v>5</v>
      </c>
      <c s="6" t="s">
        <v>636</v>
      </c>
      <c s="36" t="s">
        <v>68</v>
      </c>
      <c s="37">
        <v>11.34</v>
      </c>
      <c s="36">
        <v>0</v>
      </c>
      <c s="36">
        <f>ROUND(G197*H197,6)</f>
      </c>
      <c r="L197" s="38">
        <v>0</v>
      </c>
      <c s="32">
        <f>ROUND(ROUND(L197,2)*ROUND(G197,3),2)</f>
      </c>
      <c s="36" t="s">
        <v>204</v>
      </c>
      <c>
        <f>(M197*21)/100</f>
      </c>
      <c t="s">
        <v>28</v>
      </c>
    </row>
    <row r="198" spans="1:5" ht="25.5">
      <c r="A198" s="35" t="s">
        <v>56</v>
      </c>
      <c r="E198" s="39" t="s">
        <v>636</v>
      </c>
    </row>
    <row r="199" spans="1:5" ht="63.75">
      <c r="A199" s="35" t="s">
        <v>57</v>
      </c>
      <c r="E199" s="40" t="s">
        <v>637</v>
      </c>
    </row>
    <row r="200" spans="1:5" ht="12.75">
      <c r="A200" t="s">
        <v>58</v>
      </c>
      <c r="E200" s="39" t="s">
        <v>5</v>
      </c>
    </row>
    <row r="201" spans="1:16" ht="25.5">
      <c r="A201" t="s">
        <v>50</v>
      </c>
      <c s="34" t="s">
        <v>82</v>
      </c>
      <c s="34" t="s">
        <v>638</v>
      </c>
      <c s="35" t="s">
        <v>5</v>
      </c>
      <c s="6" t="s">
        <v>639</v>
      </c>
      <c s="36" t="s">
        <v>68</v>
      </c>
      <c s="37">
        <v>32.9</v>
      </c>
      <c s="36">
        <v>0.05897</v>
      </c>
      <c s="36">
        <f>ROUND(G201*H201,6)</f>
      </c>
      <c r="L201" s="38">
        <v>0</v>
      </c>
      <c s="32">
        <f>ROUND(ROUND(L201,2)*ROUND(G201,3),2)</f>
      </c>
      <c s="36" t="s">
        <v>327</v>
      </c>
      <c>
        <f>(M201*21)/100</f>
      </c>
      <c t="s">
        <v>28</v>
      </c>
    </row>
    <row r="202" spans="1:5" ht="25.5">
      <c r="A202" s="35" t="s">
        <v>56</v>
      </c>
      <c r="E202" s="39" t="s">
        <v>639</v>
      </c>
    </row>
    <row r="203" spans="1:5" ht="140.25">
      <c r="A203" s="35" t="s">
        <v>57</v>
      </c>
      <c r="E203" s="40" t="s">
        <v>640</v>
      </c>
    </row>
    <row r="204" spans="1:5" ht="12.75">
      <c r="A204" t="s">
        <v>58</v>
      </c>
      <c r="E204" s="39" t="s">
        <v>5</v>
      </c>
    </row>
    <row r="205" spans="1:16" ht="25.5">
      <c r="A205" t="s">
        <v>50</v>
      </c>
      <c s="34" t="s">
        <v>85</v>
      </c>
      <c s="34" t="s">
        <v>641</v>
      </c>
      <c s="35" t="s">
        <v>5</v>
      </c>
      <c s="6" t="s">
        <v>642</v>
      </c>
      <c s="36" t="s">
        <v>68</v>
      </c>
      <c s="37">
        <v>11.668</v>
      </c>
      <c s="36">
        <v>0.17818</v>
      </c>
      <c s="36">
        <f>ROUND(G205*H205,6)</f>
      </c>
      <c r="L205" s="38">
        <v>0</v>
      </c>
      <c s="32">
        <f>ROUND(ROUND(L205,2)*ROUND(G205,3),2)</f>
      </c>
      <c s="36" t="s">
        <v>327</v>
      </c>
      <c>
        <f>(M205*21)/100</f>
      </c>
      <c t="s">
        <v>28</v>
      </c>
    </row>
    <row r="206" spans="1:5" ht="25.5">
      <c r="A206" s="35" t="s">
        <v>56</v>
      </c>
      <c r="E206" s="39" t="s">
        <v>642</v>
      </c>
    </row>
    <row r="207" spans="1:5" ht="306">
      <c r="A207" s="35" t="s">
        <v>57</v>
      </c>
      <c r="E207" s="40" t="s">
        <v>643</v>
      </c>
    </row>
    <row r="208" spans="1:5" ht="12.75">
      <c r="A208" t="s">
        <v>58</v>
      </c>
      <c r="E208" s="39" t="s">
        <v>5</v>
      </c>
    </row>
    <row r="209" spans="1:13" ht="12.75">
      <c r="A209" t="s">
        <v>47</v>
      </c>
      <c r="C209" s="31" t="s">
        <v>62</v>
      </c>
      <c r="E209" s="33" t="s">
        <v>644</v>
      </c>
      <c r="J209" s="32">
        <f>0</f>
      </c>
      <c s="32">
        <f>0</f>
      </c>
      <c s="32">
        <f>0+L210</f>
      </c>
      <c s="32">
        <f>0+M210</f>
      </c>
    </row>
    <row r="210" spans="1:16" ht="25.5">
      <c r="A210" t="s">
        <v>50</v>
      </c>
      <c s="34" t="s">
        <v>88</v>
      </c>
      <c s="34" t="s">
        <v>645</v>
      </c>
      <c s="35" t="s">
        <v>5</v>
      </c>
      <c s="6" t="s">
        <v>646</v>
      </c>
      <c s="36" t="s">
        <v>72</v>
      </c>
      <c s="37">
        <v>30</v>
      </c>
      <c s="36">
        <v>0.059</v>
      </c>
      <c s="36">
        <f>ROUND(G210*H210,6)</f>
      </c>
      <c r="L210" s="38">
        <v>0</v>
      </c>
      <c s="32">
        <f>ROUND(ROUND(L210,2)*ROUND(G210,3),2)</f>
      </c>
      <c s="36" t="s">
        <v>327</v>
      </c>
      <c>
        <f>(M210*21)/100</f>
      </c>
      <c t="s">
        <v>28</v>
      </c>
    </row>
    <row r="211" spans="1:5" ht="25.5">
      <c r="A211" s="35" t="s">
        <v>56</v>
      </c>
      <c r="E211" s="39" t="s">
        <v>646</v>
      </c>
    </row>
    <row r="212" spans="1:5" ht="25.5">
      <c r="A212" s="35" t="s">
        <v>57</v>
      </c>
      <c r="E212" s="40" t="s">
        <v>647</v>
      </c>
    </row>
    <row r="213" spans="1:5" ht="12.75">
      <c r="A213" t="s">
        <v>58</v>
      </c>
      <c r="E213" s="39" t="s">
        <v>5</v>
      </c>
    </row>
    <row r="214" spans="1:13" ht="12.75">
      <c r="A214" t="s">
        <v>47</v>
      </c>
      <c r="C214" s="31" t="s">
        <v>76</v>
      </c>
      <c r="E214" s="33" t="s">
        <v>648</v>
      </c>
      <c r="J214" s="32">
        <f>0</f>
      </c>
      <c s="32">
        <f>0</f>
      </c>
      <c s="32">
        <f>0+L215</f>
      </c>
      <c s="32">
        <f>0+M215</f>
      </c>
    </row>
    <row r="215" spans="1:16" ht="25.5">
      <c r="A215" t="s">
        <v>50</v>
      </c>
      <c s="34" t="s">
        <v>91</v>
      </c>
      <c s="34" t="s">
        <v>649</v>
      </c>
      <c s="35" t="s">
        <v>5</v>
      </c>
      <c s="6" t="s">
        <v>650</v>
      </c>
      <c s="36" t="s">
        <v>414</v>
      </c>
      <c s="37">
        <v>13.32</v>
      </c>
      <c s="36">
        <v>2.30102</v>
      </c>
      <c s="36">
        <f>ROUND(G215*H215,6)</f>
      </c>
      <c r="L215" s="38">
        <v>0</v>
      </c>
      <c s="32">
        <f>ROUND(ROUND(L215,2)*ROUND(G215,3),2)</f>
      </c>
      <c s="36" t="s">
        <v>327</v>
      </c>
      <c>
        <f>(M215*21)/100</f>
      </c>
      <c t="s">
        <v>28</v>
      </c>
    </row>
    <row r="216" spans="1:5" ht="25.5">
      <c r="A216" s="35" t="s">
        <v>56</v>
      </c>
      <c r="E216" s="39" t="s">
        <v>650</v>
      </c>
    </row>
    <row r="217" spans="1:5" ht="51">
      <c r="A217" s="35" t="s">
        <v>57</v>
      </c>
      <c r="E217" s="40" t="s">
        <v>651</v>
      </c>
    </row>
    <row r="218" spans="1:5" ht="12.75">
      <c r="A218" t="s">
        <v>58</v>
      </c>
      <c r="E218" s="39" t="s">
        <v>5</v>
      </c>
    </row>
    <row r="219" spans="1:13" ht="12.75">
      <c r="A219" t="s">
        <v>47</v>
      </c>
      <c r="C219" s="31" t="s">
        <v>125</v>
      </c>
      <c r="E219" s="33" t="s">
        <v>652</v>
      </c>
      <c r="J219" s="32">
        <f>0</f>
      </c>
      <c s="32">
        <f>0</f>
      </c>
      <c s="32">
        <f>0+L220+L224+L228+L232+L236+L240+L244</f>
      </c>
      <c s="32">
        <f>0+M220+M224+M228+M232+M236+M240+M244</f>
      </c>
    </row>
    <row r="220" spans="1:16" ht="25.5">
      <c r="A220" t="s">
        <v>50</v>
      </c>
      <c s="34" t="s">
        <v>94</v>
      </c>
      <c s="34" t="s">
        <v>653</v>
      </c>
      <c s="35" t="s">
        <v>5</v>
      </c>
      <c s="6" t="s">
        <v>654</v>
      </c>
      <c s="36" t="s">
        <v>68</v>
      </c>
      <c s="37">
        <v>88</v>
      </c>
      <c s="36">
        <v>0.00735</v>
      </c>
      <c s="36">
        <f>ROUND(G220*H220,6)</f>
      </c>
      <c r="L220" s="38">
        <v>0</v>
      </c>
      <c s="32">
        <f>ROUND(ROUND(L220,2)*ROUND(G220,3),2)</f>
      </c>
      <c s="36" t="s">
        <v>327</v>
      </c>
      <c>
        <f>(M220*21)/100</f>
      </c>
      <c t="s">
        <v>28</v>
      </c>
    </row>
    <row r="221" spans="1:5" ht="25.5">
      <c r="A221" s="35" t="s">
        <v>56</v>
      </c>
      <c r="E221" s="39" t="s">
        <v>654</v>
      </c>
    </row>
    <row r="222" spans="1:5" ht="25.5">
      <c r="A222" s="35" t="s">
        <v>57</v>
      </c>
      <c r="E222" s="40" t="s">
        <v>655</v>
      </c>
    </row>
    <row r="223" spans="1:5" ht="12.75">
      <c r="A223" t="s">
        <v>58</v>
      </c>
      <c r="E223" s="39" t="s">
        <v>5</v>
      </c>
    </row>
    <row r="224" spans="1:16" ht="25.5">
      <c r="A224" t="s">
        <v>50</v>
      </c>
      <c s="34" t="s">
        <v>97</v>
      </c>
      <c s="34" t="s">
        <v>656</v>
      </c>
      <c s="35" t="s">
        <v>5</v>
      </c>
      <c s="6" t="s">
        <v>657</v>
      </c>
      <c s="36" t="s">
        <v>68</v>
      </c>
      <c s="37">
        <v>88</v>
      </c>
      <c s="36">
        <v>0.01838</v>
      </c>
      <c s="36">
        <f>ROUND(G224*H224,6)</f>
      </c>
      <c r="L224" s="38">
        <v>0</v>
      </c>
      <c s="32">
        <f>ROUND(ROUND(L224,2)*ROUND(G224,3),2)</f>
      </c>
      <c s="36" t="s">
        <v>327</v>
      </c>
      <c>
        <f>(M224*21)/100</f>
      </c>
      <c t="s">
        <v>28</v>
      </c>
    </row>
    <row r="225" spans="1:5" ht="25.5">
      <c r="A225" s="35" t="s">
        <v>56</v>
      </c>
      <c r="E225" s="39" t="s">
        <v>657</v>
      </c>
    </row>
    <row r="226" spans="1:5" ht="25.5">
      <c r="A226" s="35" t="s">
        <v>57</v>
      </c>
      <c r="E226" s="40" t="s">
        <v>655</v>
      </c>
    </row>
    <row r="227" spans="1:5" ht="12.75">
      <c r="A227" t="s">
        <v>58</v>
      </c>
      <c r="E227" s="39" t="s">
        <v>5</v>
      </c>
    </row>
    <row r="228" spans="1:16" ht="25.5">
      <c r="A228" t="s">
        <v>50</v>
      </c>
      <c s="34" t="s">
        <v>100</v>
      </c>
      <c s="34" t="s">
        <v>658</v>
      </c>
      <c s="35" t="s">
        <v>5</v>
      </c>
      <c s="6" t="s">
        <v>659</v>
      </c>
      <c s="36" t="s">
        <v>72</v>
      </c>
      <c s="37">
        <v>10</v>
      </c>
      <c s="36">
        <v>0.1575</v>
      </c>
      <c s="36">
        <f>ROUND(G228*H228,6)</f>
      </c>
      <c r="L228" s="38">
        <v>0</v>
      </c>
      <c s="32">
        <f>ROUND(ROUND(L228,2)*ROUND(G228,3),2)</f>
      </c>
      <c s="36" t="s">
        <v>327</v>
      </c>
      <c>
        <f>(M228*21)/100</f>
      </c>
      <c t="s">
        <v>28</v>
      </c>
    </row>
    <row r="229" spans="1:5" ht="25.5">
      <c r="A229" s="35" t="s">
        <v>56</v>
      </c>
      <c r="E229" s="39" t="s">
        <v>659</v>
      </c>
    </row>
    <row r="230" spans="1:5" ht="25.5">
      <c r="A230" s="35" t="s">
        <v>57</v>
      </c>
      <c r="E230" s="40" t="s">
        <v>660</v>
      </c>
    </row>
    <row r="231" spans="1:5" ht="12.75">
      <c r="A231" t="s">
        <v>58</v>
      </c>
      <c r="E231" s="39" t="s">
        <v>5</v>
      </c>
    </row>
    <row r="232" spans="1:16" ht="25.5">
      <c r="A232" t="s">
        <v>50</v>
      </c>
      <c s="34" t="s">
        <v>103</v>
      </c>
      <c s="34" t="s">
        <v>661</v>
      </c>
      <c s="35" t="s">
        <v>5</v>
      </c>
      <c s="6" t="s">
        <v>662</v>
      </c>
      <c s="36" t="s">
        <v>68</v>
      </c>
      <c s="37">
        <v>1069.17</v>
      </c>
      <c s="36">
        <v>0.017</v>
      </c>
      <c s="36">
        <f>ROUND(G232*H232,6)</f>
      </c>
      <c r="L232" s="38">
        <v>0</v>
      </c>
      <c s="32">
        <f>ROUND(ROUND(L232,2)*ROUND(G232,3),2)</f>
      </c>
      <c s="36" t="s">
        <v>327</v>
      </c>
      <c>
        <f>(M232*21)/100</f>
      </c>
      <c t="s">
        <v>28</v>
      </c>
    </row>
    <row r="233" spans="1:5" ht="25.5">
      <c r="A233" s="35" t="s">
        <v>56</v>
      </c>
      <c r="E233" s="39" t="s">
        <v>662</v>
      </c>
    </row>
    <row r="234" spans="1:5" ht="409.5">
      <c r="A234" s="35" t="s">
        <v>57</v>
      </c>
      <c r="E234" s="40" t="s">
        <v>663</v>
      </c>
    </row>
    <row r="235" spans="1:5" ht="12.75">
      <c r="A235" t="s">
        <v>58</v>
      </c>
      <c r="E235" s="39" t="s">
        <v>5</v>
      </c>
    </row>
    <row r="236" spans="1:16" ht="25.5">
      <c r="A236" t="s">
        <v>50</v>
      </c>
      <c s="34" t="s">
        <v>107</v>
      </c>
      <c s="34" t="s">
        <v>664</v>
      </c>
      <c s="35" t="s">
        <v>5</v>
      </c>
      <c s="6" t="s">
        <v>665</v>
      </c>
      <c s="36" t="s">
        <v>68</v>
      </c>
      <c s="37">
        <v>303.205</v>
      </c>
      <c s="36">
        <v>0.01575</v>
      </c>
      <c s="36">
        <f>ROUND(G236*H236,6)</f>
      </c>
      <c r="L236" s="38">
        <v>0</v>
      </c>
      <c s="32">
        <f>ROUND(ROUND(L236,2)*ROUND(G236,3),2)</f>
      </c>
      <c s="36" t="s">
        <v>327</v>
      </c>
      <c>
        <f>(M236*21)/100</f>
      </c>
      <c t="s">
        <v>28</v>
      </c>
    </row>
    <row r="237" spans="1:5" ht="25.5">
      <c r="A237" s="35" t="s">
        <v>56</v>
      </c>
      <c r="E237" s="39" t="s">
        <v>665</v>
      </c>
    </row>
    <row r="238" spans="1:5" ht="12.75">
      <c r="A238" s="35" t="s">
        <v>57</v>
      </c>
      <c r="E238" s="40" t="s">
        <v>5</v>
      </c>
    </row>
    <row r="239" spans="1:5" ht="12.75">
      <c r="A239" t="s">
        <v>58</v>
      </c>
      <c r="E239" s="39" t="s">
        <v>5</v>
      </c>
    </row>
    <row r="240" spans="1:16" ht="25.5">
      <c r="A240" t="s">
        <v>50</v>
      </c>
      <c s="34" t="s">
        <v>110</v>
      </c>
      <c s="34" t="s">
        <v>666</v>
      </c>
      <c s="35" t="s">
        <v>5</v>
      </c>
      <c s="6" t="s">
        <v>667</v>
      </c>
      <c s="36" t="s">
        <v>68</v>
      </c>
      <c s="37">
        <v>2743.803</v>
      </c>
      <c s="36">
        <v>0.017</v>
      </c>
      <c s="36">
        <f>ROUND(G240*H240,6)</f>
      </c>
      <c r="L240" s="38">
        <v>0</v>
      </c>
      <c s="32">
        <f>ROUND(ROUND(L240,2)*ROUND(G240,3),2)</f>
      </c>
      <c s="36" t="s">
        <v>327</v>
      </c>
      <c>
        <f>(M240*21)/100</f>
      </c>
      <c t="s">
        <v>28</v>
      </c>
    </row>
    <row r="241" spans="1:5" ht="25.5">
      <c r="A241" s="35" t="s">
        <v>56</v>
      </c>
      <c r="E241" s="39" t="s">
        <v>667</v>
      </c>
    </row>
    <row r="242" spans="1:5" ht="12.75">
      <c r="A242" s="35" t="s">
        <v>57</v>
      </c>
      <c r="E242" s="40" t="s">
        <v>5</v>
      </c>
    </row>
    <row r="243" spans="1:5" ht="12.75">
      <c r="A243" t="s">
        <v>58</v>
      </c>
      <c r="E243" s="39" t="s">
        <v>5</v>
      </c>
    </row>
    <row r="244" spans="1:16" ht="25.5">
      <c r="A244" t="s">
        <v>50</v>
      </c>
      <c s="34" t="s">
        <v>113</v>
      </c>
      <c s="34" t="s">
        <v>668</v>
      </c>
      <c s="35" t="s">
        <v>5</v>
      </c>
      <c s="6" t="s">
        <v>669</v>
      </c>
      <c s="36" t="s">
        <v>68</v>
      </c>
      <c s="37">
        <v>815.45</v>
      </c>
      <c s="36">
        <v>0.0345</v>
      </c>
      <c s="36">
        <f>ROUND(G244*H244,6)</f>
      </c>
      <c r="L244" s="38">
        <v>0</v>
      </c>
      <c s="32">
        <f>ROUND(ROUND(L244,2)*ROUND(G244,3),2)</f>
      </c>
      <c s="36" t="s">
        <v>204</v>
      </c>
      <c>
        <f>(M244*21)/100</f>
      </c>
      <c t="s">
        <v>28</v>
      </c>
    </row>
    <row r="245" spans="1:5" ht="25.5">
      <c r="A245" s="35" t="s">
        <v>56</v>
      </c>
      <c r="E245" s="39" t="s">
        <v>669</v>
      </c>
    </row>
    <row r="246" spans="1:5" ht="409.5">
      <c r="A246" s="35" t="s">
        <v>57</v>
      </c>
      <c r="E246" s="40" t="s">
        <v>670</v>
      </c>
    </row>
    <row r="247" spans="1:5" ht="12.75">
      <c r="A247" t="s">
        <v>58</v>
      </c>
      <c r="E247" s="39" t="s">
        <v>5</v>
      </c>
    </row>
    <row r="248" spans="1:13" ht="12.75">
      <c r="A248" t="s">
        <v>47</v>
      </c>
      <c r="C248" s="31" t="s">
        <v>128</v>
      </c>
      <c r="E248" s="33" t="s">
        <v>671</v>
      </c>
      <c r="J248" s="32">
        <f>0</f>
      </c>
      <c s="32">
        <f>0</f>
      </c>
      <c s="32">
        <f>0+L249+L253+L257+L261+L265+L269+L273+L277+L281+L285+L289+L293+L297+L301+L305+L309+L313+L317+L321+L325+L329+L333+L337+L341+L345</f>
      </c>
      <c s="32">
        <f>0+M249+M253+M257+M261+M265+M269+M273+M277+M281+M285+M289+M293+M297+M301+M305+M309+M313+M317+M321+M325+M329+M333+M337+M341+M345</f>
      </c>
    </row>
    <row r="249" spans="1:16" ht="25.5">
      <c r="A249" t="s">
        <v>50</v>
      </c>
      <c s="34" t="s">
        <v>116</v>
      </c>
      <c s="34" t="s">
        <v>672</v>
      </c>
      <c s="35" t="s">
        <v>5</v>
      </c>
      <c s="6" t="s">
        <v>673</v>
      </c>
      <c s="36" t="s">
        <v>68</v>
      </c>
      <c s="37">
        <v>1467</v>
      </c>
      <c s="36">
        <v>0.02048</v>
      </c>
      <c s="36">
        <f>ROUND(G249*H249,6)</f>
      </c>
      <c r="L249" s="38">
        <v>0</v>
      </c>
      <c s="32">
        <f>ROUND(ROUND(L249,2)*ROUND(G249,3),2)</f>
      </c>
      <c s="36" t="s">
        <v>327</v>
      </c>
      <c>
        <f>(M249*21)/100</f>
      </c>
      <c t="s">
        <v>28</v>
      </c>
    </row>
    <row r="250" spans="1:5" ht="25.5">
      <c r="A250" s="35" t="s">
        <v>56</v>
      </c>
      <c r="E250" s="39" t="s">
        <v>673</v>
      </c>
    </row>
    <row r="251" spans="1:5" ht="12.75">
      <c r="A251" s="35" t="s">
        <v>57</v>
      </c>
      <c r="E251" s="40" t="s">
        <v>674</v>
      </c>
    </row>
    <row r="252" spans="1:5" ht="12.75">
      <c r="A252" t="s">
        <v>58</v>
      </c>
      <c r="E252" s="39" t="s">
        <v>5</v>
      </c>
    </row>
    <row r="253" spans="1:16" ht="25.5">
      <c r="A253" t="s">
        <v>50</v>
      </c>
      <c s="34" t="s">
        <v>119</v>
      </c>
      <c s="34" t="s">
        <v>675</v>
      </c>
      <c s="35" t="s">
        <v>5</v>
      </c>
      <c s="6" t="s">
        <v>676</v>
      </c>
      <c s="36" t="s">
        <v>68</v>
      </c>
      <c s="37">
        <v>185</v>
      </c>
      <c s="36">
        <v>0.00835</v>
      </c>
      <c s="36">
        <f>ROUND(G253*H253,6)</f>
      </c>
      <c r="L253" s="38">
        <v>0</v>
      </c>
      <c s="32">
        <f>ROUND(ROUND(L253,2)*ROUND(G253,3),2)</f>
      </c>
      <c s="36" t="s">
        <v>327</v>
      </c>
      <c>
        <f>(M253*21)/100</f>
      </c>
      <c t="s">
        <v>28</v>
      </c>
    </row>
    <row r="254" spans="1:5" ht="38.25">
      <c r="A254" s="35" t="s">
        <v>56</v>
      </c>
      <c r="E254" s="39" t="s">
        <v>677</v>
      </c>
    </row>
    <row r="255" spans="1:5" ht="25.5">
      <c r="A255" s="35" t="s">
        <v>57</v>
      </c>
      <c r="E255" s="40" t="s">
        <v>678</v>
      </c>
    </row>
    <row r="256" spans="1:5" ht="12.75">
      <c r="A256" t="s">
        <v>58</v>
      </c>
      <c r="E256" s="39" t="s">
        <v>5</v>
      </c>
    </row>
    <row r="257" spans="1:16" ht="12.75">
      <c r="A257" t="s">
        <v>50</v>
      </c>
      <c s="34" t="s">
        <v>122</v>
      </c>
      <c s="34" t="s">
        <v>679</v>
      </c>
      <c s="35" t="s">
        <v>5</v>
      </c>
      <c s="6" t="s">
        <v>680</v>
      </c>
      <c s="36" t="s">
        <v>68</v>
      </c>
      <c s="37">
        <v>194.25</v>
      </c>
      <c s="36">
        <v>0.0024</v>
      </c>
      <c s="36">
        <f>ROUND(G257*H257,6)</f>
      </c>
      <c r="L257" s="38">
        <v>0</v>
      </c>
      <c s="32">
        <f>ROUND(ROUND(L257,2)*ROUND(G257,3),2)</f>
      </c>
      <c s="36" t="s">
        <v>327</v>
      </c>
      <c>
        <f>(M257*21)/100</f>
      </c>
      <c t="s">
        <v>28</v>
      </c>
    </row>
    <row r="258" spans="1:5" ht="12.75">
      <c r="A258" s="35" t="s">
        <v>56</v>
      </c>
      <c r="E258" s="39" t="s">
        <v>680</v>
      </c>
    </row>
    <row r="259" spans="1:5" ht="12.75">
      <c r="A259" s="35" t="s">
        <v>57</v>
      </c>
      <c r="E259" s="40" t="s">
        <v>5</v>
      </c>
    </row>
    <row r="260" spans="1:5" ht="12.75">
      <c r="A260" t="s">
        <v>58</v>
      </c>
      <c r="E260" s="39" t="s">
        <v>5</v>
      </c>
    </row>
    <row r="261" spans="1:16" ht="25.5">
      <c r="A261" t="s">
        <v>50</v>
      </c>
      <c s="34" t="s">
        <v>125</v>
      </c>
      <c s="34" t="s">
        <v>681</v>
      </c>
      <c s="35" t="s">
        <v>5</v>
      </c>
      <c s="6" t="s">
        <v>676</v>
      </c>
      <c s="36" t="s">
        <v>68</v>
      </c>
      <c s="37">
        <v>1202.876</v>
      </c>
      <c s="36">
        <v>0.0086</v>
      </c>
      <c s="36">
        <f>ROUND(G261*H261,6)</f>
      </c>
      <c r="L261" s="38">
        <v>0</v>
      </c>
      <c s="32">
        <f>ROUND(ROUND(L261,2)*ROUND(G261,3),2)</f>
      </c>
      <c s="36" t="s">
        <v>327</v>
      </c>
      <c>
        <f>(M261*21)/100</f>
      </c>
      <c t="s">
        <v>28</v>
      </c>
    </row>
    <row r="262" spans="1:5" ht="38.25">
      <c r="A262" s="35" t="s">
        <v>56</v>
      </c>
      <c r="E262" s="39" t="s">
        <v>682</v>
      </c>
    </row>
    <row r="263" spans="1:5" ht="280.5">
      <c r="A263" s="35" t="s">
        <v>57</v>
      </c>
      <c r="E263" s="40" t="s">
        <v>683</v>
      </c>
    </row>
    <row r="264" spans="1:5" ht="12.75">
      <c r="A264" t="s">
        <v>58</v>
      </c>
      <c r="E264" s="39" t="s">
        <v>5</v>
      </c>
    </row>
    <row r="265" spans="1:16" ht="12.75">
      <c r="A265" t="s">
        <v>50</v>
      </c>
      <c s="34" t="s">
        <v>128</v>
      </c>
      <c s="34" t="s">
        <v>684</v>
      </c>
      <c s="35" t="s">
        <v>5</v>
      </c>
      <c s="6" t="s">
        <v>685</v>
      </c>
      <c s="36" t="s">
        <v>68</v>
      </c>
      <c s="37">
        <v>1022.934</v>
      </c>
      <c s="36">
        <v>0.00225</v>
      </c>
      <c s="36">
        <f>ROUND(G265*H265,6)</f>
      </c>
      <c r="L265" s="38">
        <v>0</v>
      </c>
      <c s="32">
        <f>ROUND(ROUND(L265,2)*ROUND(G265,3),2)</f>
      </c>
      <c s="36" t="s">
        <v>327</v>
      </c>
      <c>
        <f>(M265*21)/100</f>
      </c>
      <c t="s">
        <v>28</v>
      </c>
    </row>
    <row r="266" spans="1:5" ht="12.75">
      <c r="A266" s="35" t="s">
        <v>56</v>
      </c>
      <c r="E266" s="39" t="s">
        <v>685</v>
      </c>
    </row>
    <row r="267" spans="1:5" ht="293.25">
      <c r="A267" s="35" t="s">
        <v>57</v>
      </c>
      <c r="E267" s="40" t="s">
        <v>686</v>
      </c>
    </row>
    <row r="268" spans="1:5" ht="12.75">
      <c r="A268" t="s">
        <v>58</v>
      </c>
      <c r="E268" s="39" t="s">
        <v>5</v>
      </c>
    </row>
    <row r="269" spans="1:16" ht="25.5">
      <c r="A269" t="s">
        <v>50</v>
      </c>
      <c s="34" t="s">
        <v>131</v>
      </c>
      <c s="34" t="s">
        <v>687</v>
      </c>
      <c s="35" t="s">
        <v>5</v>
      </c>
      <c s="6" t="s">
        <v>688</v>
      </c>
      <c s="36" t="s">
        <v>68</v>
      </c>
      <c s="37">
        <v>185</v>
      </c>
      <c s="36">
        <v>0.01135</v>
      </c>
      <c s="36">
        <f>ROUND(G269*H269,6)</f>
      </c>
      <c r="L269" s="38">
        <v>0</v>
      </c>
      <c s="32">
        <f>ROUND(ROUND(L269,2)*ROUND(G269,3),2)</f>
      </c>
      <c s="36" t="s">
        <v>327</v>
      </c>
      <c>
        <f>(M269*21)/100</f>
      </c>
      <c t="s">
        <v>28</v>
      </c>
    </row>
    <row r="270" spans="1:5" ht="51">
      <c r="A270" s="35" t="s">
        <v>56</v>
      </c>
      <c r="E270" s="39" t="s">
        <v>689</v>
      </c>
    </row>
    <row r="271" spans="1:5" ht="38.25">
      <c r="A271" s="35" t="s">
        <v>57</v>
      </c>
      <c r="E271" s="40" t="s">
        <v>690</v>
      </c>
    </row>
    <row r="272" spans="1:5" ht="12.75">
      <c r="A272" t="s">
        <v>58</v>
      </c>
      <c r="E272" s="39" t="s">
        <v>5</v>
      </c>
    </row>
    <row r="273" spans="1:16" ht="12.75">
      <c r="A273" t="s">
        <v>50</v>
      </c>
      <c s="34" t="s">
        <v>134</v>
      </c>
      <c s="34" t="s">
        <v>691</v>
      </c>
      <c s="35" t="s">
        <v>5</v>
      </c>
      <c s="6" t="s">
        <v>692</v>
      </c>
      <c s="36" t="s">
        <v>68</v>
      </c>
      <c s="37">
        <v>194.25</v>
      </c>
      <c s="36">
        <v>0.012</v>
      </c>
      <c s="36">
        <f>ROUND(G273*H273,6)</f>
      </c>
      <c r="L273" s="38">
        <v>0</v>
      </c>
      <c s="32">
        <f>ROUND(ROUND(L273,2)*ROUND(G273,3),2)</f>
      </c>
      <c s="36" t="s">
        <v>327</v>
      </c>
      <c>
        <f>(M273*21)/100</f>
      </c>
      <c t="s">
        <v>28</v>
      </c>
    </row>
    <row r="274" spans="1:5" ht="12.75">
      <c r="A274" s="35" t="s">
        <v>56</v>
      </c>
      <c r="E274" s="39" t="s">
        <v>692</v>
      </c>
    </row>
    <row r="275" spans="1:5" ht="12.75">
      <c r="A275" s="35" t="s">
        <v>57</v>
      </c>
      <c r="E275" s="40" t="s">
        <v>5</v>
      </c>
    </row>
    <row r="276" spans="1:5" ht="12.75">
      <c r="A276" t="s">
        <v>58</v>
      </c>
      <c r="E276" s="39" t="s">
        <v>5</v>
      </c>
    </row>
    <row r="277" spans="1:16" ht="25.5">
      <c r="A277" t="s">
        <v>50</v>
      </c>
      <c s="34" t="s">
        <v>137</v>
      </c>
      <c s="34" t="s">
        <v>693</v>
      </c>
      <c s="35" t="s">
        <v>5</v>
      </c>
      <c s="6" t="s">
        <v>694</v>
      </c>
      <c s="36" t="s">
        <v>68</v>
      </c>
      <c s="37">
        <v>1464</v>
      </c>
      <c s="36">
        <v>8E-05</v>
      </c>
      <c s="36">
        <f>ROUND(G277*H277,6)</f>
      </c>
      <c r="L277" s="38">
        <v>0</v>
      </c>
      <c s="32">
        <f>ROUND(ROUND(L277,2)*ROUND(G277,3),2)</f>
      </c>
      <c s="36" t="s">
        <v>327</v>
      </c>
      <c>
        <f>(M277*21)/100</f>
      </c>
      <c t="s">
        <v>28</v>
      </c>
    </row>
    <row r="278" spans="1:5" ht="38.25">
      <c r="A278" s="35" t="s">
        <v>56</v>
      </c>
      <c r="E278" s="39" t="s">
        <v>695</v>
      </c>
    </row>
    <row r="279" spans="1:5" ht="25.5">
      <c r="A279" s="35" t="s">
        <v>57</v>
      </c>
      <c r="E279" s="40" t="s">
        <v>696</v>
      </c>
    </row>
    <row r="280" spans="1:5" ht="12.75">
      <c r="A280" t="s">
        <v>58</v>
      </c>
      <c r="E280" s="39" t="s">
        <v>5</v>
      </c>
    </row>
    <row r="281" spans="1:16" ht="25.5">
      <c r="A281" t="s">
        <v>50</v>
      </c>
      <c s="34" t="s">
        <v>140</v>
      </c>
      <c s="34" t="s">
        <v>697</v>
      </c>
      <c s="35" t="s">
        <v>5</v>
      </c>
      <c s="6" t="s">
        <v>698</v>
      </c>
      <c s="36" t="s">
        <v>54</v>
      </c>
      <c s="37">
        <v>379.56</v>
      </c>
      <c s="36">
        <v>0.00176</v>
      </c>
      <c s="36">
        <f>ROUND(G281*H281,6)</f>
      </c>
      <c r="L281" s="38">
        <v>0</v>
      </c>
      <c s="32">
        <f>ROUND(ROUND(L281,2)*ROUND(G281,3),2)</f>
      </c>
      <c s="36" t="s">
        <v>327</v>
      </c>
      <c>
        <f>(M281*21)/100</f>
      </c>
      <c t="s">
        <v>28</v>
      </c>
    </row>
    <row r="282" spans="1:5" ht="25.5">
      <c r="A282" s="35" t="s">
        <v>56</v>
      </c>
      <c r="E282" s="39" t="s">
        <v>698</v>
      </c>
    </row>
    <row r="283" spans="1:5" ht="165.75">
      <c r="A283" s="35" t="s">
        <v>57</v>
      </c>
      <c r="E283" s="40" t="s">
        <v>699</v>
      </c>
    </row>
    <row r="284" spans="1:5" ht="12.75">
      <c r="A284" t="s">
        <v>58</v>
      </c>
      <c r="E284" s="39" t="s">
        <v>5</v>
      </c>
    </row>
    <row r="285" spans="1:16" ht="12.75">
      <c r="A285" t="s">
        <v>50</v>
      </c>
      <c s="34" t="s">
        <v>143</v>
      </c>
      <c s="34" t="s">
        <v>700</v>
      </c>
      <c s="35" t="s">
        <v>5</v>
      </c>
      <c s="6" t="s">
        <v>701</v>
      </c>
      <c s="36" t="s">
        <v>68</v>
      </c>
      <c s="37">
        <v>77.43</v>
      </c>
      <c s="36">
        <v>0.0006</v>
      </c>
      <c s="36">
        <f>ROUND(G285*H285,6)</f>
      </c>
      <c r="L285" s="38">
        <v>0</v>
      </c>
      <c s="32">
        <f>ROUND(ROUND(L285,2)*ROUND(G285,3),2)</f>
      </c>
      <c s="36" t="s">
        <v>327</v>
      </c>
      <c>
        <f>(M285*21)/100</f>
      </c>
      <c t="s">
        <v>28</v>
      </c>
    </row>
    <row r="286" spans="1:5" ht="12.75">
      <c r="A286" s="35" t="s">
        <v>56</v>
      </c>
      <c r="E286" s="39" t="s">
        <v>701</v>
      </c>
    </row>
    <row r="287" spans="1:5" ht="51">
      <c r="A287" s="35" t="s">
        <v>57</v>
      </c>
      <c r="E287" s="40" t="s">
        <v>702</v>
      </c>
    </row>
    <row r="288" spans="1:5" ht="12.75">
      <c r="A288" t="s">
        <v>58</v>
      </c>
      <c r="E288" s="39" t="s">
        <v>5</v>
      </c>
    </row>
    <row r="289" spans="1:16" ht="25.5">
      <c r="A289" t="s">
        <v>50</v>
      </c>
      <c s="34" t="s">
        <v>146</v>
      </c>
      <c s="34" t="s">
        <v>703</v>
      </c>
      <c s="35" t="s">
        <v>5</v>
      </c>
      <c s="6" t="s">
        <v>704</v>
      </c>
      <c s="36" t="s">
        <v>68</v>
      </c>
      <c s="37">
        <v>1463.788</v>
      </c>
      <c s="36">
        <v>0.02363</v>
      </c>
      <c s="36">
        <f>ROUND(G289*H289,6)</f>
      </c>
      <c r="L289" s="38">
        <v>0</v>
      </c>
      <c s="32">
        <f>ROUND(ROUND(L289,2)*ROUND(G289,3),2)</f>
      </c>
      <c s="36" t="s">
        <v>327</v>
      </c>
      <c>
        <f>(M289*21)/100</f>
      </c>
      <c t="s">
        <v>28</v>
      </c>
    </row>
    <row r="290" spans="1:5" ht="25.5">
      <c r="A290" s="35" t="s">
        <v>56</v>
      </c>
      <c r="E290" s="39" t="s">
        <v>704</v>
      </c>
    </row>
    <row r="291" spans="1:5" ht="12.75">
      <c r="A291" s="35" t="s">
        <v>57</v>
      </c>
      <c r="E291" s="40" t="s">
        <v>5</v>
      </c>
    </row>
    <row r="292" spans="1:5" ht="12.75">
      <c r="A292" t="s">
        <v>58</v>
      </c>
      <c r="E292" s="39" t="s">
        <v>5</v>
      </c>
    </row>
    <row r="293" spans="1:16" ht="25.5">
      <c r="A293" t="s">
        <v>50</v>
      </c>
      <c s="34" t="s">
        <v>149</v>
      </c>
      <c s="34" t="s">
        <v>705</v>
      </c>
      <c s="35" t="s">
        <v>5</v>
      </c>
      <c s="6" t="s">
        <v>706</v>
      </c>
      <c s="36" t="s">
        <v>68</v>
      </c>
      <c s="37">
        <v>1463.788</v>
      </c>
      <c s="36">
        <v>0.00025</v>
      </c>
      <c s="36">
        <f>ROUND(G293*H293,6)</f>
      </c>
      <c r="L293" s="38">
        <v>0</v>
      </c>
      <c s="32">
        <f>ROUND(ROUND(L293,2)*ROUND(G293,3),2)</f>
      </c>
      <c s="36" t="s">
        <v>327</v>
      </c>
      <c>
        <f>(M293*21)/100</f>
      </c>
      <c t="s">
        <v>28</v>
      </c>
    </row>
    <row r="294" spans="1:5" ht="25.5">
      <c r="A294" s="35" t="s">
        <v>56</v>
      </c>
      <c r="E294" s="39" t="s">
        <v>706</v>
      </c>
    </row>
    <row r="295" spans="1:5" ht="306">
      <c r="A295" s="35" t="s">
        <v>57</v>
      </c>
      <c r="E295" s="40" t="s">
        <v>707</v>
      </c>
    </row>
    <row r="296" spans="1:5" ht="12.75">
      <c r="A296" t="s">
        <v>58</v>
      </c>
      <c r="E296" s="39" t="s">
        <v>5</v>
      </c>
    </row>
    <row r="297" spans="1:16" ht="25.5">
      <c r="A297" t="s">
        <v>50</v>
      </c>
      <c s="34" t="s">
        <v>152</v>
      </c>
      <c s="34" t="s">
        <v>708</v>
      </c>
      <c s="35" t="s">
        <v>5</v>
      </c>
      <c s="6" t="s">
        <v>709</v>
      </c>
      <c s="36" t="s">
        <v>68</v>
      </c>
      <c s="37">
        <v>1463.788</v>
      </c>
      <c s="36">
        <v>0.00506</v>
      </c>
      <c s="36">
        <f>ROUND(G297*H297,6)</f>
      </c>
      <c r="L297" s="38">
        <v>0</v>
      </c>
      <c s="32">
        <f>ROUND(ROUND(L297,2)*ROUND(G297,3),2)</f>
      </c>
      <c s="36" t="s">
        <v>327</v>
      </c>
      <c>
        <f>(M297*21)/100</f>
      </c>
      <c t="s">
        <v>28</v>
      </c>
    </row>
    <row r="298" spans="1:5" ht="25.5">
      <c r="A298" s="35" t="s">
        <v>56</v>
      </c>
      <c r="E298" s="39" t="s">
        <v>709</v>
      </c>
    </row>
    <row r="299" spans="1:5" ht="306">
      <c r="A299" s="35" t="s">
        <v>57</v>
      </c>
      <c r="E299" s="40" t="s">
        <v>707</v>
      </c>
    </row>
    <row r="300" spans="1:5" ht="12.75">
      <c r="A300" t="s">
        <v>58</v>
      </c>
      <c r="E300" s="39" t="s">
        <v>5</v>
      </c>
    </row>
    <row r="301" spans="1:16" ht="25.5">
      <c r="A301" t="s">
        <v>50</v>
      </c>
      <c s="34" t="s">
        <v>155</v>
      </c>
      <c s="34" t="s">
        <v>710</v>
      </c>
      <c s="35" t="s">
        <v>5</v>
      </c>
      <c s="6" t="s">
        <v>711</v>
      </c>
      <c s="36" t="s">
        <v>68</v>
      </c>
      <c s="37">
        <v>379.048</v>
      </c>
      <c s="36">
        <v>0</v>
      </c>
      <c s="36">
        <f>ROUND(G301*H301,6)</f>
      </c>
      <c r="L301" s="38">
        <v>0</v>
      </c>
      <c s="32">
        <f>ROUND(ROUND(L301,2)*ROUND(G301,3),2)</f>
      </c>
      <c s="36" t="s">
        <v>327</v>
      </c>
      <c>
        <f>(M301*21)/100</f>
      </c>
      <c t="s">
        <v>28</v>
      </c>
    </row>
    <row r="302" spans="1:5" ht="25.5">
      <c r="A302" s="35" t="s">
        <v>56</v>
      </c>
      <c r="E302" s="39" t="s">
        <v>711</v>
      </c>
    </row>
    <row r="303" spans="1:5" ht="153">
      <c r="A303" s="35" t="s">
        <v>57</v>
      </c>
      <c r="E303" s="40" t="s">
        <v>712</v>
      </c>
    </row>
    <row r="304" spans="1:5" ht="12.75">
      <c r="A304" t="s">
        <v>58</v>
      </c>
      <c r="E304" s="39" t="s">
        <v>5</v>
      </c>
    </row>
    <row r="305" spans="1:16" ht="12.75">
      <c r="A305" t="s">
        <v>50</v>
      </c>
      <c s="34" t="s">
        <v>158</v>
      </c>
      <c s="34" t="s">
        <v>713</v>
      </c>
      <c s="35" t="s">
        <v>5</v>
      </c>
      <c s="6" t="s">
        <v>714</v>
      </c>
      <c s="36" t="s">
        <v>68</v>
      </c>
      <c s="37">
        <v>1464</v>
      </c>
      <c s="36">
        <v>0</v>
      </c>
      <c s="36">
        <f>ROUND(G305*H305,6)</f>
      </c>
      <c r="L305" s="38">
        <v>0</v>
      </c>
      <c s="32">
        <f>ROUND(ROUND(L305,2)*ROUND(G305,3),2)</f>
      </c>
      <c s="36" t="s">
        <v>327</v>
      </c>
      <c>
        <f>(M305*21)/100</f>
      </c>
      <c t="s">
        <v>28</v>
      </c>
    </row>
    <row r="306" spans="1:5" ht="12.75">
      <c r="A306" s="35" t="s">
        <v>56</v>
      </c>
      <c r="E306" s="39" t="s">
        <v>714</v>
      </c>
    </row>
    <row r="307" spans="1:5" ht="12.75">
      <c r="A307" s="35" t="s">
        <v>57</v>
      </c>
      <c r="E307" s="40" t="s">
        <v>715</v>
      </c>
    </row>
    <row r="308" spans="1:5" ht="12.75">
      <c r="A308" t="s">
        <v>58</v>
      </c>
      <c r="E308" s="39" t="s">
        <v>5</v>
      </c>
    </row>
    <row r="309" spans="1:16" ht="25.5">
      <c r="A309" t="s">
        <v>50</v>
      </c>
      <c s="34" t="s">
        <v>161</v>
      </c>
      <c s="34" t="s">
        <v>716</v>
      </c>
      <c s="35" t="s">
        <v>5</v>
      </c>
      <c s="6" t="s">
        <v>717</v>
      </c>
      <c s="36" t="s">
        <v>54</v>
      </c>
      <c s="37">
        <v>600</v>
      </c>
      <c s="36">
        <v>0</v>
      </c>
      <c s="36">
        <f>ROUND(G309*H309,6)</f>
      </c>
      <c r="L309" s="38">
        <v>0</v>
      </c>
      <c s="32">
        <f>ROUND(ROUND(L309,2)*ROUND(G309,3),2)</f>
      </c>
      <c s="36" t="s">
        <v>327</v>
      </c>
      <c>
        <f>(M309*21)/100</f>
      </c>
      <c t="s">
        <v>28</v>
      </c>
    </row>
    <row r="310" spans="1:5" ht="25.5">
      <c r="A310" s="35" t="s">
        <v>56</v>
      </c>
      <c r="E310" s="39" t="s">
        <v>717</v>
      </c>
    </row>
    <row r="311" spans="1:5" ht="12.75">
      <c r="A311" s="35" t="s">
        <v>57</v>
      </c>
      <c r="E311" s="40" t="s">
        <v>5</v>
      </c>
    </row>
    <row r="312" spans="1:5" ht="12.75">
      <c r="A312" t="s">
        <v>58</v>
      </c>
      <c r="E312" s="39" t="s">
        <v>5</v>
      </c>
    </row>
    <row r="313" spans="1:16" ht="25.5">
      <c r="A313" t="s">
        <v>50</v>
      </c>
      <c s="34" t="s">
        <v>164</v>
      </c>
      <c s="34" t="s">
        <v>718</v>
      </c>
      <c s="35" t="s">
        <v>5</v>
      </c>
      <c s="6" t="s">
        <v>719</v>
      </c>
      <c s="36" t="s">
        <v>54</v>
      </c>
      <c s="37">
        <v>385</v>
      </c>
      <c s="36">
        <v>3E-05</v>
      </c>
      <c s="36">
        <f>ROUND(G313*H313,6)</f>
      </c>
      <c r="L313" s="38">
        <v>0</v>
      </c>
      <c s="32">
        <f>ROUND(ROUND(L313,2)*ROUND(G313,3),2)</f>
      </c>
      <c s="36" t="s">
        <v>327</v>
      </c>
      <c>
        <f>(M313*21)/100</f>
      </c>
      <c t="s">
        <v>28</v>
      </c>
    </row>
    <row r="314" spans="1:5" ht="25.5">
      <c r="A314" s="35" t="s">
        <v>56</v>
      </c>
      <c r="E314" s="39" t="s">
        <v>719</v>
      </c>
    </row>
    <row r="315" spans="1:5" ht="25.5">
      <c r="A315" s="35" t="s">
        <v>57</v>
      </c>
      <c r="E315" s="40" t="s">
        <v>720</v>
      </c>
    </row>
    <row r="316" spans="1:5" ht="12.75">
      <c r="A316" t="s">
        <v>58</v>
      </c>
      <c r="E316" s="39" t="s">
        <v>5</v>
      </c>
    </row>
    <row r="317" spans="1:16" ht="12.75">
      <c r="A317" t="s">
        <v>50</v>
      </c>
      <c s="34" t="s">
        <v>167</v>
      </c>
      <c s="34" t="s">
        <v>721</v>
      </c>
      <c s="35" t="s">
        <v>5</v>
      </c>
      <c s="6" t="s">
        <v>722</v>
      </c>
      <c s="36" t="s">
        <v>54</v>
      </c>
      <c s="37">
        <v>404.25</v>
      </c>
      <c s="36">
        <v>0.0006</v>
      </c>
      <c s="36">
        <f>ROUND(G317*H317,6)</f>
      </c>
      <c r="L317" s="38">
        <v>0</v>
      </c>
      <c s="32">
        <f>ROUND(ROUND(L317,2)*ROUND(G317,3),2)</f>
      </c>
      <c s="36" t="s">
        <v>327</v>
      </c>
      <c>
        <f>(M317*21)/100</f>
      </c>
      <c t="s">
        <v>28</v>
      </c>
    </row>
    <row r="318" spans="1:5" ht="12.75">
      <c r="A318" s="35" t="s">
        <v>56</v>
      </c>
      <c r="E318" s="39" t="s">
        <v>722</v>
      </c>
    </row>
    <row r="319" spans="1:5" ht="12.75">
      <c r="A319" s="35" t="s">
        <v>57</v>
      </c>
      <c r="E319" s="40" t="s">
        <v>5</v>
      </c>
    </row>
    <row r="320" spans="1:5" ht="12.75">
      <c r="A320" t="s">
        <v>58</v>
      </c>
      <c r="E320" s="39" t="s">
        <v>5</v>
      </c>
    </row>
    <row r="321" spans="1:16" ht="25.5">
      <c r="A321" t="s">
        <v>50</v>
      </c>
      <c s="34" t="s">
        <v>170</v>
      </c>
      <c s="34" t="s">
        <v>723</v>
      </c>
      <c s="35" t="s">
        <v>5</v>
      </c>
      <c s="6" t="s">
        <v>724</v>
      </c>
      <c s="36" t="s">
        <v>54</v>
      </c>
      <c s="37">
        <v>874.917</v>
      </c>
      <c s="36">
        <v>0.0005</v>
      </c>
      <c s="36">
        <f>ROUND(G321*H321,6)</f>
      </c>
      <c r="L321" s="38">
        <v>0</v>
      </c>
      <c s="32">
        <f>ROUND(ROUND(L321,2)*ROUND(G321,3),2)</f>
      </c>
      <c s="36" t="s">
        <v>327</v>
      </c>
      <c>
        <f>(M321*21)/100</f>
      </c>
      <c t="s">
        <v>28</v>
      </c>
    </row>
    <row r="322" spans="1:5" ht="25.5">
      <c r="A322" s="35" t="s">
        <v>56</v>
      </c>
      <c r="E322" s="39" t="s">
        <v>724</v>
      </c>
    </row>
    <row r="323" spans="1:5" ht="12.75">
      <c r="A323" s="35" t="s">
        <v>57</v>
      </c>
      <c r="E323" s="40" t="s">
        <v>5</v>
      </c>
    </row>
    <row r="324" spans="1:5" ht="12.75">
      <c r="A324" t="s">
        <v>58</v>
      </c>
      <c r="E324" s="39" t="s">
        <v>5</v>
      </c>
    </row>
    <row r="325" spans="1:16" ht="25.5">
      <c r="A325" t="s">
        <v>50</v>
      </c>
      <c s="34" t="s">
        <v>173</v>
      </c>
      <c s="34" t="s">
        <v>725</v>
      </c>
      <c s="35" t="s">
        <v>5</v>
      </c>
      <c s="6" t="s">
        <v>726</v>
      </c>
      <c s="36" t="s">
        <v>54</v>
      </c>
      <c s="37">
        <v>873.5</v>
      </c>
      <c s="36">
        <v>0</v>
      </c>
      <c s="36">
        <f>ROUND(G325*H325,6)</f>
      </c>
      <c r="L325" s="38">
        <v>0</v>
      </c>
      <c s="32">
        <f>ROUND(ROUND(L325,2)*ROUND(G325,3),2)</f>
      </c>
      <c s="36" t="s">
        <v>327</v>
      </c>
      <c>
        <f>(M325*21)/100</f>
      </c>
      <c t="s">
        <v>28</v>
      </c>
    </row>
    <row r="326" spans="1:5" ht="25.5">
      <c r="A326" s="35" t="s">
        <v>56</v>
      </c>
      <c r="E326" s="39" t="s">
        <v>726</v>
      </c>
    </row>
    <row r="327" spans="1:5" ht="409.5">
      <c r="A327" s="35" t="s">
        <v>57</v>
      </c>
      <c r="E327" s="40" t="s">
        <v>727</v>
      </c>
    </row>
    <row r="328" spans="1:5" ht="12.75">
      <c r="A328" t="s">
        <v>58</v>
      </c>
      <c r="E328" s="39" t="s">
        <v>5</v>
      </c>
    </row>
    <row r="329" spans="1:16" ht="12.75">
      <c r="A329" t="s">
        <v>50</v>
      </c>
      <c s="34" t="s">
        <v>176</v>
      </c>
      <c s="34" t="s">
        <v>728</v>
      </c>
      <c s="35" t="s">
        <v>5</v>
      </c>
      <c s="6" t="s">
        <v>729</v>
      </c>
      <c s="36" t="s">
        <v>54</v>
      </c>
      <c s="37">
        <v>215.04</v>
      </c>
      <c s="36">
        <v>0.00011</v>
      </c>
      <c s="36">
        <f>ROUND(G329*H329,6)</f>
      </c>
      <c r="L329" s="38">
        <v>0</v>
      </c>
      <c s="32">
        <f>ROUND(ROUND(L329,2)*ROUND(G329,3),2)</f>
      </c>
      <c s="36" t="s">
        <v>327</v>
      </c>
      <c>
        <f>(M329*21)/100</f>
      </c>
      <c t="s">
        <v>28</v>
      </c>
    </row>
    <row r="330" spans="1:5" ht="12.75">
      <c r="A330" s="35" t="s">
        <v>56</v>
      </c>
      <c r="E330" s="39" t="s">
        <v>729</v>
      </c>
    </row>
    <row r="331" spans="1:5" ht="293.25">
      <c r="A331" s="35" t="s">
        <v>57</v>
      </c>
      <c r="E331" s="40" t="s">
        <v>730</v>
      </c>
    </row>
    <row r="332" spans="1:5" ht="12.75">
      <c r="A332" t="s">
        <v>58</v>
      </c>
      <c r="E332" s="39" t="s">
        <v>5</v>
      </c>
    </row>
    <row r="333" spans="1:16" ht="12.75">
      <c r="A333" t="s">
        <v>50</v>
      </c>
      <c s="34" t="s">
        <v>179</v>
      </c>
      <c s="34" t="s">
        <v>731</v>
      </c>
      <c s="35" t="s">
        <v>5</v>
      </c>
      <c s="6" t="s">
        <v>732</v>
      </c>
      <c s="36" t="s">
        <v>54</v>
      </c>
      <c s="37">
        <v>25.2</v>
      </c>
      <c s="36">
        <v>0.0005</v>
      </c>
      <c s="36">
        <f>ROUND(G333*H333,6)</f>
      </c>
      <c r="L333" s="38">
        <v>0</v>
      </c>
      <c s="32">
        <f>ROUND(ROUND(L333,2)*ROUND(G333,3),2)</f>
      </c>
      <c s="36" t="s">
        <v>327</v>
      </c>
      <c>
        <f>(M333*21)/100</f>
      </c>
      <c t="s">
        <v>28</v>
      </c>
    </row>
    <row r="334" spans="1:5" ht="12.75">
      <c r="A334" s="35" t="s">
        <v>56</v>
      </c>
      <c r="E334" s="39" t="s">
        <v>732</v>
      </c>
    </row>
    <row r="335" spans="1:5" ht="25.5">
      <c r="A335" s="35" t="s">
        <v>57</v>
      </c>
      <c r="E335" s="40" t="s">
        <v>733</v>
      </c>
    </row>
    <row r="336" spans="1:5" ht="12.75">
      <c r="A336" t="s">
        <v>58</v>
      </c>
      <c r="E336" s="39" t="s">
        <v>5</v>
      </c>
    </row>
    <row r="337" spans="1:16" ht="12.75">
      <c r="A337" t="s">
        <v>50</v>
      </c>
      <c s="34" t="s">
        <v>182</v>
      </c>
      <c s="34" t="s">
        <v>734</v>
      </c>
      <c s="35" t="s">
        <v>5</v>
      </c>
      <c s="6" t="s">
        <v>735</v>
      </c>
      <c s="36" t="s">
        <v>54</v>
      </c>
      <c s="37">
        <v>485.205</v>
      </c>
      <c s="36">
        <v>4E-05</v>
      </c>
      <c s="36">
        <f>ROUND(G337*H337,6)</f>
      </c>
      <c r="L337" s="38">
        <v>0</v>
      </c>
      <c s="32">
        <f>ROUND(ROUND(L337,2)*ROUND(G337,3),2)</f>
      </c>
      <c s="36" t="s">
        <v>327</v>
      </c>
      <c>
        <f>(M337*21)/100</f>
      </c>
      <c t="s">
        <v>28</v>
      </c>
    </row>
    <row r="338" spans="1:5" ht="12.75">
      <c r="A338" s="35" t="s">
        <v>56</v>
      </c>
      <c r="E338" s="39" t="s">
        <v>735</v>
      </c>
    </row>
    <row r="339" spans="1:5" ht="293.25">
      <c r="A339" s="35" t="s">
        <v>57</v>
      </c>
      <c r="E339" s="42" t="s">
        <v>736</v>
      </c>
    </row>
    <row r="340" spans="1:5" ht="12.75">
      <c r="A340" t="s">
        <v>58</v>
      </c>
      <c r="E340" s="39" t="s">
        <v>5</v>
      </c>
    </row>
    <row r="341" spans="1:16" ht="12.75">
      <c r="A341" t="s">
        <v>50</v>
      </c>
      <c s="34" t="s">
        <v>185</v>
      </c>
      <c s="34" t="s">
        <v>737</v>
      </c>
      <c s="35" t="s">
        <v>5</v>
      </c>
      <c s="6" t="s">
        <v>738</v>
      </c>
      <c s="36" t="s">
        <v>54</v>
      </c>
      <c s="37">
        <v>117.6</v>
      </c>
      <c s="36">
        <v>0.0003</v>
      </c>
      <c s="36">
        <f>ROUND(G341*H341,6)</f>
      </c>
      <c r="L341" s="38">
        <v>0</v>
      </c>
      <c s="32">
        <f>ROUND(ROUND(L341,2)*ROUND(G341,3),2)</f>
      </c>
      <c s="36" t="s">
        <v>327</v>
      </c>
      <c>
        <f>(M341*21)/100</f>
      </c>
      <c t="s">
        <v>28</v>
      </c>
    </row>
    <row r="342" spans="1:5" ht="12.75">
      <c r="A342" s="35" t="s">
        <v>56</v>
      </c>
      <c r="E342" s="39" t="s">
        <v>738</v>
      </c>
    </row>
    <row r="343" spans="1:5" ht="38.25">
      <c r="A343" s="35" t="s">
        <v>57</v>
      </c>
      <c r="E343" s="40" t="s">
        <v>739</v>
      </c>
    </row>
    <row r="344" spans="1:5" ht="12.75">
      <c r="A344" t="s">
        <v>58</v>
      </c>
      <c r="E344" s="39" t="s">
        <v>5</v>
      </c>
    </row>
    <row r="345" spans="1:16" ht="12.75">
      <c r="A345" t="s">
        <v>50</v>
      </c>
      <c s="34" t="s">
        <v>189</v>
      </c>
      <c s="34" t="s">
        <v>740</v>
      </c>
      <c s="35" t="s">
        <v>5</v>
      </c>
      <c s="6" t="s">
        <v>741</v>
      </c>
      <c s="36" t="s">
        <v>54</v>
      </c>
      <c s="37">
        <v>74.13</v>
      </c>
      <c s="36">
        <v>0.0002</v>
      </c>
      <c s="36">
        <f>ROUND(G345*H345,6)</f>
      </c>
      <c r="L345" s="38">
        <v>0</v>
      </c>
      <c s="32">
        <f>ROUND(ROUND(L345,2)*ROUND(G345,3),2)</f>
      </c>
      <c s="36" t="s">
        <v>327</v>
      </c>
      <c>
        <f>(M345*21)/100</f>
      </c>
      <c t="s">
        <v>28</v>
      </c>
    </row>
    <row r="346" spans="1:5" ht="12.75">
      <c r="A346" s="35" t="s">
        <v>56</v>
      </c>
      <c r="E346" s="39" t="s">
        <v>741</v>
      </c>
    </row>
    <row r="347" spans="1:5" ht="38.25">
      <c r="A347" s="35" t="s">
        <v>57</v>
      </c>
      <c r="E347" s="40" t="s">
        <v>742</v>
      </c>
    </row>
    <row r="348" spans="1:5" ht="12.75">
      <c r="A348" t="s">
        <v>58</v>
      </c>
      <c r="E348" s="39" t="s">
        <v>5</v>
      </c>
    </row>
    <row r="349" spans="1:13" ht="12.75">
      <c r="A349" t="s">
        <v>47</v>
      </c>
      <c r="C349" s="31" t="s">
        <v>131</v>
      </c>
      <c r="E349" s="33" t="s">
        <v>743</v>
      </c>
      <c r="J349" s="32">
        <f>0</f>
      </c>
      <c s="32">
        <f>0</f>
      </c>
      <c s="32">
        <f>0+L350+L354+L358+L362+L366+L370+L374+L378+L382+L386+L390+L394+L398</f>
      </c>
      <c s="32">
        <f>0+M350+M354+M358+M362+M366+M370+M374+M378+M382+M386+M390+M394+M398</f>
      </c>
    </row>
    <row r="350" spans="1:16" ht="25.5">
      <c r="A350" t="s">
        <v>50</v>
      </c>
      <c s="34" t="s">
        <v>192</v>
      </c>
      <c s="34" t="s">
        <v>744</v>
      </c>
      <c s="35" t="s">
        <v>5</v>
      </c>
      <c s="6" t="s">
        <v>745</v>
      </c>
      <c s="36" t="s">
        <v>414</v>
      </c>
      <c s="37">
        <v>3.158</v>
      </c>
      <c s="36">
        <v>2.50187</v>
      </c>
      <c s="36">
        <f>ROUND(G350*H350,6)</f>
      </c>
      <c r="L350" s="38">
        <v>0</v>
      </c>
      <c s="32">
        <f>ROUND(ROUND(L350,2)*ROUND(G350,3),2)</f>
      </c>
      <c s="36" t="s">
        <v>327</v>
      </c>
      <c>
        <f>(M350*21)/100</f>
      </c>
      <c t="s">
        <v>28</v>
      </c>
    </row>
    <row r="351" spans="1:5" ht="25.5">
      <c r="A351" s="35" t="s">
        <v>56</v>
      </c>
      <c r="E351" s="39" t="s">
        <v>745</v>
      </c>
    </row>
    <row r="352" spans="1:5" ht="38.25">
      <c r="A352" s="35" t="s">
        <v>57</v>
      </c>
      <c r="E352" s="40" t="s">
        <v>746</v>
      </c>
    </row>
    <row r="353" spans="1:5" ht="12.75">
      <c r="A353" t="s">
        <v>58</v>
      </c>
      <c r="E353" s="39" t="s">
        <v>5</v>
      </c>
    </row>
    <row r="354" spans="1:16" ht="25.5">
      <c r="A354" t="s">
        <v>50</v>
      </c>
      <c s="34" t="s">
        <v>195</v>
      </c>
      <c s="34" t="s">
        <v>744</v>
      </c>
      <c s="35" t="s">
        <v>209</v>
      </c>
      <c s="6" t="s">
        <v>745</v>
      </c>
      <c s="36" t="s">
        <v>414</v>
      </c>
      <c s="37">
        <v>3.158</v>
      </c>
      <c s="36">
        <v>2.50187</v>
      </c>
      <c s="36">
        <f>ROUND(G354*H354,6)</f>
      </c>
      <c r="L354" s="38">
        <v>0</v>
      </c>
      <c s="32">
        <f>ROUND(ROUND(L354,2)*ROUND(G354,3),2)</f>
      </c>
      <c s="36" t="s">
        <v>327</v>
      </c>
      <c>
        <f>(M354*21)/100</f>
      </c>
      <c t="s">
        <v>28</v>
      </c>
    </row>
    <row r="355" spans="1:5" ht="25.5">
      <c r="A355" s="35" t="s">
        <v>56</v>
      </c>
      <c r="E355" s="39" t="s">
        <v>745</v>
      </c>
    </row>
    <row r="356" spans="1:5" ht="38.25">
      <c r="A356" s="35" t="s">
        <v>57</v>
      </c>
      <c r="E356" s="40" t="s">
        <v>746</v>
      </c>
    </row>
    <row r="357" spans="1:5" ht="12.75">
      <c r="A357" t="s">
        <v>58</v>
      </c>
      <c r="E357" s="39" t="s">
        <v>5</v>
      </c>
    </row>
    <row r="358" spans="1:16" ht="25.5">
      <c r="A358" t="s">
        <v>50</v>
      </c>
      <c s="34" t="s">
        <v>747</v>
      </c>
      <c s="34" t="s">
        <v>748</v>
      </c>
      <c s="35" t="s">
        <v>5</v>
      </c>
      <c s="6" t="s">
        <v>749</v>
      </c>
      <c s="36" t="s">
        <v>414</v>
      </c>
      <c s="37">
        <v>143.676</v>
      </c>
      <c s="36">
        <v>2.30102</v>
      </c>
      <c s="36">
        <f>ROUND(G358*H358,6)</f>
      </c>
      <c r="L358" s="38">
        <v>0</v>
      </c>
      <c s="32">
        <f>ROUND(ROUND(L358,2)*ROUND(G358,3),2)</f>
      </c>
      <c s="36" t="s">
        <v>327</v>
      </c>
      <c>
        <f>(M358*21)/100</f>
      </c>
      <c t="s">
        <v>28</v>
      </c>
    </row>
    <row r="359" spans="1:5" ht="25.5">
      <c r="A359" s="35" t="s">
        <v>56</v>
      </c>
      <c r="E359" s="39" t="s">
        <v>749</v>
      </c>
    </row>
    <row r="360" spans="1:5" ht="12.75">
      <c r="A360" s="35" t="s">
        <v>57</v>
      </c>
      <c r="E360" s="40" t="s">
        <v>5</v>
      </c>
    </row>
    <row r="361" spans="1:5" ht="12.75">
      <c r="A361" t="s">
        <v>58</v>
      </c>
      <c r="E361" s="39" t="s">
        <v>5</v>
      </c>
    </row>
    <row r="362" spans="1:16" ht="25.5">
      <c r="A362" t="s">
        <v>50</v>
      </c>
      <c s="34" t="s">
        <v>750</v>
      </c>
      <c s="34" t="s">
        <v>751</v>
      </c>
      <c s="35" t="s">
        <v>5</v>
      </c>
      <c s="6" t="s">
        <v>752</v>
      </c>
      <c s="36" t="s">
        <v>414</v>
      </c>
      <c s="37">
        <v>143.676</v>
      </c>
      <c s="36">
        <v>0</v>
      </c>
      <c s="36">
        <f>ROUND(G362*H362,6)</f>
      </c>
      <c r="L362" s="38">
        <v>0</v>
      </c>
      <c s="32">
        <f>ROUND(ROUND(L362,2)*ROUND(G362,3),2)</f>
      </c>
      <c s="36" t="s">
        <v>327</v>
      </c>
      <c>
        <f>(M362*21)/100</f>
      </c>
      <c t="s">
        <v>28</v>
      </c>
    </row>
    <row r="363" spans="1:5" ht="25.5">
      <c r="A363" s="35" t="s">
        <v>56</v>
      </c>
      <c r="E363" s="39" t="s">
        <v>752</v>
      </c>
    </row>
    <row r="364" spans="1:5" ht="12.75">
      <c r="A364" s="35" t="s">
        <v>57</v>
      </c>
      <c r="E364" s="40" t="s">
        <v>5</v>
      </c>
    </row>
    <row r="365" spans="1:5" ht="12.75">
      <c r="A365" t="s">
        <v>58</v>
      </c>
      <c r="E365" s="39" t="s">
        <v>5</v>
      </c>
    </row>
    <row r="366" spans="1:16" ht="25.5">
      <c r="A366" t="s">
        <v>50</v>
      </c>
      <c s="34" t="s">
        <v>753</v>
      </c>
      <c s="34" t="s">
        <v>754</v>
      </c>
      <c s="35" t="s">
        <v>5</v>
      </c>
      <c s="6" t="s">
        <v>755</v>
      </c>
      <c s="36" t="s">
        <v>414</v>
      </c>
      <c s="37">
        <v>3.158</v>
      </c>
      <c s="36">
        <v>0</v>
      </c>
      <c s="36">
        <f>ROUND(G366*H366,6)</f>
      </c>
      <c r="L366" s="38">
        <v>0</v>
      </c>
      <c s="32">
        <f>ROUND(ROUND(L366,2)*ROUND(G366,3),2)</f>
      </c>
      <c s="36" t="s">
        <v>327</v>
      </c>
      <c>
        <f>(M366*21)/100</f>
      </c>
      <c t="s">
        <v>28</v>
      </c>
    </row>
    <row r="367" spans="1:5" ht="25.5">
      <c r="A367" s="35" t="s">
        <v>56</v>
      </c>
      <c r="E367" s="39" t="s">
        <v>755</v>
      </c>
    </row>
    <row r="368" spans="1:5" ht="25.5">
      <c r="A368" s="35" t="s">
        <v>57</v>
      </c>
      <c r="E368" s="40" t="s">
        <v>756</v>
      </c>
    </row>
    <row r="369" spans="1:5" ht="12.75">
      <c r="A369" t="s">
        <v>58</v>
      </c>
      <c r="E369" s="39" t="s">
        <v>5</v>
      </c>
    </row>
    <row r="370" spans="1:16" ht="25.5">
      <c r="A370" t="s">
        <v>50</v>
      </c>
      <c s="34" t="s">
        <v>757</v>
      </c>
      <c s="34" t="s">
        <v>754</v>
      </c>
      <c s="35" t="s">
        <v>209</v>
      </c>
      <c s="6" t="s">
        <v>755</v>
      </c>
      <c s="36" t="s">
        <v>414</v>
      </c>
      <c s="37">
        <v>3.158</v>
      </c>
      <c s="36">
        <v>0</v>
      </c>
      <c s="36">
        <f>ROUND(G370*H370,6)</f>
      </c>
      <c r="L370" s="38">
        <v>0</v>
      </c>
      <c s="32">
        <f>ROUND(ROUND(L370,2)*ROUND(G370,3),2)</f>
      </c>
      <c s="36" t="s">
        <v>327</v>
      </c>
      <c>
        <f>(M370*21)/100</f>
      </c>
      <c t="s">
        <v>28</v>
      </c>
    </row>
    <row r="371" spans="1:5" ht="25.5">
      <c r="A371" s="35" t="s">
        <v>56</v>
      </c>
      <c r="E371" s="39" t="s">
        <v>755</v>
      </c>
    </row>
    <row r="372" spans="1:5" ht="25.5">
      <c r="A372" s="35" t="s">
        <v>57</v>
      </c>
      <c r="E372" s="40" t="s">
        <v>756</v>
      </c>
    </row>
    <row r="373" spans="1:5" ht="12.75">
      <c r="A373" t="s">
        <v>58</v>
      </c>
      <c r="E373" s="39" t="s">
        <v>5</v>
      </c>
    </row>
    <row r="374" spans="1:16" ht="25.5">
      <c r="A374" t="s">
        <v>50</v>
      </c>
      <c s="34" t="s">
        <v>758</v>
      </c>
      <c s="34" t="s">
        <v>759</v>
      </c>
      <c s="35" t="s">
        <v>5</v>
      </c>
      <c s="6" t="s">
        <v>760</v>
      </c>
      <c s="36" t="s">
        <v>414</v>
      </c>
      <c s="37">
        <v>143.676</v>
      </c>
      <c s="36">
        <v>0</v>
      </c>
      <c s="36">
        <f>ROUND(G374*H374,6)</f>
      </c>
      <c r="L374" s="38">
        <v>0</v>
      </c>
      <c s="32">
        <f>ROUND(ROUND(L374,2)*ROUND(G374,3),2)</f>
      </c>
      <c s="36" t="s">
        <v>327</v>
      </c>
      <c>
        <f>(M374*21)/100</f>
      </c>
      <c t="s">
        <v>28</v>
      </c>
    </row>
    <row r="375" spans="1:5" ht="25.5">
      <c r="A375" s="35" t="s">
        <v>56</v>
      </c>
      <c r="E375" s="39" t="s">
        <v>760</v>
      </c>
    </row>
    <row r="376" spans="1:5" ht="12.75">
      <c r="A376" s="35" t="s">
        <v>57</v>
      </c>
      <c r="E376" s="40" t="s">
        <v>5</v>
      </c>
    </row>
    <row r="377" spans="1:5" ht="12.75">
      <c r="A377" t="s">
        <v>58</v>
      </c>
      <c r="E377" s="39" t="s">
        <v>5</v>
      </c>
    </row>
    <row r="378" spans="1:16" ht="12.75">
      <c r="A378" t="s">
        <v>50</v>
      </c>
      <c s="34" t="s">
        <v>761</v>
      </c>
      <c s="34" t="s">
        <v>762</v>
      </c>
      <c s="35" t="s">
        <v>5</v>
      </c>
      <c s="6" t="s">
        <v>763</v>
      </c>
      <c s="36" t="s">
        <v>396</v>
      </c>
      <c s="37">
        <v>0.209</v>
      </c>
      <c s="36">
        <v>1.06277</v>
      </c>
      <c s="36">
        <f>ROUND(G378*H378,6)</f>
      </c>
      <c r="L378" s="38">
        <v>0</v>
      </c>
      <c s="32">
        <f>ROUND(ROUND(L378,2)*ROUND(G378,3),2)</f>
      </c>
      <c s="36" t="s">
        <v>327</v>
      </c>
      <c>
        <f>(M378*21)/100</f>
      </c>
      <c t="s">
        <v>28</v>
      </c>
    </row>
    <row r="379" spans="1:5" ht="12.75">
      <c r="A379" s="35" t="s">
        <v>56</v>
      </c>
      <c r="E379" s="39" t="s">
        <v>763</v>
      </c>
    </row>
    <row r="380" spans="1:5" ht="38.25">
      <c r="A380" s="35" t="s">
        <v>57</v>
      </c>
      <c r="E380" s="40" t="s">
        <v>764</v>
      </c>
    </row>
    <row r="381" spans="1:5" ht="12.75">
      <c r="A381" t="s">
        <v>58</v>
      </c>
      <c r="E381" s="39" t="s">
        <v>5</v>
      </c>
    </row>
    <row r="382" spans="1:16" ht="12.75">
      <c r="A382" t="s">
        <v>50</v>
      </c>
      <c s="34" t="s">
        <v>384</v>
      </c>
      <c s="34" t="s">
        <v>762</v>
      </c>
      <c s="35" t="s">
        <v>209</v>
      </c>
      <c s="6" t="s">
        <v>763</v>
      </c>
      <c s="36" t="s">
        <v>396</v>
      </c>
      <c s="37">
        <v>7.794</v>
      </c>
      <c s="36">
        <v>1.06277</v>
      </c>
      <c s="36">
        <f>ROUND(G382*H382,6)</f>
      </c>
      <c r="L382" s="38">
        <v>0</v>
      </c>
      <c s="32">
        <f>ROUND(ROUND(L382,2)*ROUND(G382,3),2)</f>
      </c>
      <c s="36" t="s">
        <v>327</v>
      </c>
      <c>
        <f>(M382*21)/100</f>
      </c>
      <c t="s">
        <v>28</v>
      </c>
    </row>
    <row r="383" spans="1:5" ht="12.75">
      <c r="A383" s="35" t="s">
        <v>56</v>
      </c>
      <c r="E383" s="39" t="s">
        <v>763</v>
      </c>
    </row>
    <row r="384" spans="1:5" ht="12.75">
      <c r="A384" s="35" t="s">
        <v>57</v>
      </c>
      <c r="E384" s="40" t="s">
        <v>5</v>
      </c>
    </row>
    <row r="385" spans="1:5" ht="12.75">
      <c r="A385" t="s">
        <v>58</v>
      </c>
      <c r="E385" s="39" t="s">
        <v>5</v>
      </c>
    </row>
    <row r="386" spans="1:16" ht="12.75">
      <c r="A386" t="s">
        <v>50</v>
      </c>
      <c s="34" t="s">
        <v>765</v>
      </c>
      <c s="34" t="s">
        <v>762</v>
      </c>
      <c s="35" t="s">
        <v>28</v>
      </c>
      <c s="6" t="s">
        <v>763</v>
      </c>
      <c s="36" t="s">
        <v>396</v>
      </c>
      <c s="37">
        <v>0.209</v>
      </c>
      <c s="36">
        <v>1.06277</v>
      </c>
      <c s="36">
        <f>ROUND(G386*H386,6)</f>
      </c>
      <c r="L386" s="38">
        <v>0</v>
      </c>
      <c s="32">
        <f>ROUND(ROUND(L386,2)*ROUND(G386,3),2)</f>
      </c>
      <c s="36" t="s">
        <v>327</v>
      </c>
      <c>
        <f>(M386*21)/100</f>
      </c>
      <c t="s">
        <v>28</v>
      </c>
    </row>
    <row r="387" spans="1:5" ht="12.75">
      <c r="A387" s="35" t="s">
        <v>56</v>
      </c>
      <c r="E387" s="39" t="s">
        <v>763</v>
      </c>
    </row>
    <row r="388" spans="1:5" ht="38.25">
      <c r="A388" s="35" t="s">
        <v>57</v>
      </c>
      <c r="E388" s="40" t="s">
        <v>764</v>
      </c>
    </row>
    <row r="389" spans="1:5" ht="12.75">
      <c r="A389" t="s">
        <v>58</v>
      </c>
      <c r="E389" s="39" t="s">
        <v>5</v>
      </c>
    </row>
    <row r="390" spans="1:16" ht="12.75">
      <c r="A390" t="s">
        <v>50</v>
      </c>
      <c s="34" t="s">
        <v>766</v>
      </c>
      <c s="34" t="s">
        <v>767</v>
      </c>
      <c s="35" t="s">
        <v>5</v>
      </c>
      <c s="6" t="s">
        <v>768</v>
      </c>
      <c s="36" t="s">
        <v>68</v>
      </c>
      <c s="37">
        <v>767.56</v>
      </c>
      <c s="36">
        <v>0.00013</v>
      </c>
      <c s="36">
        <f>ROUND(G390*H390,6)</f>
      </c>
      <c r="L390" s="38">
        <v>0</v>
      </c>
      <c s="32">
        <f>ROUND(ROUND(L390,2)*ROUND(G390,3),2)</f>
      </c>
      <c s="36" t="s">
        <v>327</v>
      </c>
      <c>
        <f>(M390*21)/100</f>
      </c>
      <c t="s">
        <v>28</v>
      </c>
    </row>
    <row r="391" spans="1:5" ht="12.75">
      <c r="A391" s="35" t="s">
        <v>56</v>
      </c>
      <c r="E391" s="39" t="s">
        <v>768</v>
      </c>
    </row>
    <row r="392" spans="1:5" ht="12.75">
      <c r="A392" s="35" t="s">
        <v>57</v>
      </c>
      <c r="E392" s="40" t="s">
        <v>5</v>
      </c>
    </row>
    <row r="393" spans="1:5" ht="12.75">
      <c r="A393" t="s">
        <v>58</v>
      </c>
      <c r="E393" s="39" t="s">
        <v>5</v>
      </c>
    </row>
    <row r="394" spans="1:16" ht="25.5">
      <c r="A394" t="s">
        <v>50</v>
      </c>
      <c s="34" t="s">
        <v>769</v>
      </c>
      <c s="34" t="s">
        <v>770</v>
      </c>
      <c s="35" t="s">
        <v>5</v>
      </c>
      <c s="6" t="s">
        <v>771</v>
      </c>
      <c s="36" t="s">
        <v>54</v>
      </c>
      <c s="37">
        <v>930.99</v>
      </c>
      <c s="36">
        <v>4E-05</v>
      </c>
      <c s="36">
        <f>ROUND(G394*H394,6)</f>
      </c>
      <c r="L394" s="38">
        <v>0</v>
      </c>
      <c s="32">
        <f>ROUND(ROUND(L394,2)*ROUND(G394,3),2)</f>
      </c>
      <c s="36" t="s">
        <v>327</v>
      </c>
      <c>
        <f>(M394*21)/100</f>
      </c>
      <c t="s">
        <v>28</v>
      </c>
    </row>
    <row r="395" spans="1:5" ht="25.5">
      <c r="A395" s="35" t="s">
        <v>56</v>
      </c>
      <c r="E395" s="39" t="s">
        <v>771</v>
      </c>
    </row>
    <row r="396" spans="1:5" ht="409.5">
      <c r="A396" s="35" t="s">
        <v>57</v>
      </c>
      <c r="E396" s="40" t="s">
        <v>772</v>
      </c>
    </row>
    <row r="397" spans="1:5" ht="12.75">
      <c r="A397" t="s">
        <v>58</v>
      </c>
      <c r="E397" s="39" t="s">
        <v>5</v>
      </c>
    </row>
    <row r="398" spans="1:16" ht="25.5">
      <c r="A398" t="s">
        <v>50</v>
      </c>
      <c s="34" t="s">
        <v>773</v>
      </c>
      <c s="34" t="s">
        <v>774</v>
      </c>
      <c s="35" t="s">
        <v>5</v>
      </c>
      <c s="6" t="s">
        <v>775</v>
      </c>
      <c s="36" t="s">
        <v>414</v>
      </c>
      <c s="37">
        <v>60.836</v>
      </c>
      <c s="36">
        <v>2.16</v>
      </c>
      <c s="36">
        <f>ROUND(G398*H398,6)</f>
      </c>
      <c r="L398" s="38">
        <v>0</v>
      </c>
      <c s="32">
        <f>ROUND(ROUND(L398,2)*ROUND(G398,3),2)</f>
      </c>
      <c s="36" t="s">
        <v>327</v>
      </c>
      <c>
        <f>(M398*21)/100</f>
      </c>
      <c t="s">
        <v>28</v>
      </c>
    </row>
    <row r="399" spans="1:5" ht="25.5">
      <c r="A399" s="35" t="s">
        <v>56</v>
      </c>
      <c r="E399" s="39" t="s">
        <v>775</v>
      </c>
    </row>
    <row r="400" spans="1:5" ht="12.75">
      <c r="A400" s="35" t="s">
        <v>57</v>
      </c>
      <c r="E400" s="40" t="s">
        <v>5</v>
      </c>
    </row>
    <row r="401" spans="1:5" ht="12.75">
      <c r="A401" t="s">
        <v>58</v>
      </c>
      <c r="E401" s="39" t="s">
        <v>5</v>
      </c>
    </row>
    <row r="402" spans="1:13" ht="12.75">
      <c r="A402" t="s">
        <v>47</v>
      </c>
      <c r="C402" s="31" t="s">
        <v>134</v>
      </c>
      <c r="E402" s="33" t="s">
        <v>776</v>
      </c>
      <c r="J402" s="32">
        <f>0</f>
      </c>
      <c s="32">
        <f>0</f>
      </c>
      <c s="32">
        <f>0+L403+L407+L411+L415+L419+L423+L427+L431</f>
      </c>
      <c s="32">
        <f>0+M403+M407+M411+M415+M419+M423+M427+M431</f>
      </c>
    </row>
    <row r="403" spans="1:16" ht="25.5">
      <c r="A403" t="s">
        <v>50</v>
      </c>
      <c s="34" t="s">
        <v>777</v>
      </c>
      <c s="34" t="s">
        <v>778</v>
      </c>
      <c s="35" t="s">
        <v>5</v>
      </c>
      <c s="6" t="s">
        <v>779</v>
      </c>
      <c s="36" t="s">
        <v>72</v>
      </c>
      <c s="37">
        <v>55</v>
      </c>
      <c s="36">
        <v>0.00048</v>
      </c>
      <c s="36">
        <f>ROUND(G403*H403,6)</f>
      </c>
      <c r="L403" s="38">
        <v>0</v>
      </c>
      <c s="32">
        <f>ROUND(ROUND(L403,2)*ROUND(G403,3),2)</f>
      </c>
      <c s="36" t="s">
        <v>327</v>
      </c>
      <c>
        <f>(M403*21)/100</f>
      </c>
      <c t="s">
        <v>28</v>
      </c>
    </row>
    <row r="404" spans="1:5" ht="25.5">
      <c r="A404" s="35" t="s">
        <v>56</v>
      </c>
      <c r="E404" s="39" t="s">
        <v>779</v>
      </c>
    </row>
    <row r="405" spans="1:5" ht="114.75">
      <c r="A405" s="35" t="s">
        <v>57</v>
      </c>
      <c r="E405" s="40" t="s">
        <v>780</v>
      </c>
    </row>
    <row r="406" spans="1:5" ht="12.75">
      <c r="A406" t="s">
        <v>58</v>
      </c>
      <c r="E406" s="39" t="s">
        <v>5</v>
      </c>
    </row>
    <row r="407" spans="1:16" ht="25.5">
      <c r="A407" t="s">
        <v>50</v>
      </c>
      <c s="34" t="s">
        <v>781</v>
      </c>
      <c s="34" t="s">
        <v>782</v>
      </c>
      <c s="35" t="s">
        <v>5</v>
      </c>
      <c s="6" t="s">
        <v>783</v>
      </c>
      <c s="36" t="s">
        <v>72</v>
      </c>
      <c s="37">
        <v>18</v>
      </c>
      <c s="36">
        <v>0.01753</v>
      </c>
      <c s="36">
        <f>ROUND(G407*H407,6)</f>
      </c>
      <c r="L407" s="38">
        <v>0</v>
      </c>
      <c s="32">
        <f>ROUND(ROUND(L407,2)*ROUND(G407,3),2)</f>
      </c>
      <c s="36" t="s">
        <v>327</v>
      </c>
      <c>
        <f>(M407*21)/100</f>
      </c>
      <c t="s">
        <v>28</v>
      </c>
    </row>
    <row r="408" spans="1:5" ht="25.5">
      <c r="A408" s="35" t="s">
        <v>56</v>
      </c>
      <c r="E408" s="39" t="s">
        <v>783</v>
      </c>
    </row>
    <row r="409" spans="1:5" ht="63.75">
      <c r="A409" s="35" t="s">
        <v>57</v>
      </c>
      <c r="E409" s="40" t="s">
        <v>784</v>
      </c>
    </row>
    <row r="410" spans="1:5" ht="12.75">
      <c r="A410" t="s">
        <v>58</v>
      </c>
      <c r="E410" s="39" t="s">
        <v>5</v>
      </c>
    </row>
    <row r="411" spans="1:16" ht="25.5">
      <c r="A411" t="s">
        <v>50</v>
      </c>
      <c s="34" t="s">
        <v>785</v>
      </c>
      <c s="34" t="s">
        <v>786</v>
      </c>
      <c s="35" t="s">
        <v>5</v>
      </c>
      <c s="6" t="s">
        <v>787</v>
      </c>
      <c s="36" t="s">
        <v>72</v>
      </c>
      <c s="37">
        <v>18</v>
      </c>
      <c s="36">
        <v>0.01793</v>
      </c>
      <c s="36">
        <f>ROUND(G411*H411,6)</f>
      </c>
      <c r="L411" s="38">
        <v>0</v>
      </c>
      <c s="32">
        <f>ROUND(ROUND(L411,2)*ROUND(G411,3),2)</f>
      </c>
      <c s="36" t="s">
        <v>327</v>
      </c>
      <c>
        <f>(M411*21)/100</f>
      </c>
      <c t="s">
        <v>28</v>
      </c>
    </row>
    <row r="412" spans="1:5" ht="25.5">
      <c r="A412" s="35" t="s">
        <v>56</v>
      </c>
      <c r="E412" s="39" t="s">
        <v>787</v>
      </c>
    </row>
    <row r="413" spans="1:5" ht="63.75">
      <c r="A413" s="35" t="s">
        <v>57</v>
      </c>
      <c r="E413" s="40" t="s">
        <v>788</v>
      </c>
    </row>
    <row r="414" spans="1:5" ht="12.75">
      <c r="A414" t="s">
        <v>58</v>
      </c>
      <c r="E414" s="39" t="s">
        <v>5</v>
      </c>
    </row>
    <row r="415" spans="1:16" ht="25.5">
      <c r="A415" t="s">
        <v>50</v>
      </c>
      <c s="34" t="s">
        <v>789</v>
      </c>
      <c s="34" t="s">
        <v>790</v>
      </c>
      <c s="35" t="s">
        <v>5</v>
      </c>
      <c s="6" t="s">
        <v>791</v>
      </c>
      <c s="36" t="s">
        <v>72</v>
      </c>
      <c s="37">
        <v>18</v>
      </c>
      <c s="36">
        <v>0.01834</v>
      </c>
      <c s="36">
        <f>ROUND(G415*H415,6)</f>
      </c>
      <c r="L415" s="38">
        <v>0</v>
      </c>
      <c s="32">
        <f>ROUND(ROUND(L415,2)*ROUND(G415,3),2)</f>
      </c>
      <c s="36" t="s">
        <v>327</v>
      </c>
      <c>
        <f>(M415*21)/100</f>
      </c>
      <c t="s">
        <v>28</v>
      </c>
    </row>
    <row r="416" spans="1:5" ht="25.5">
      <c r="A416" s="35" t="s">
        <v>56</v>
      </c>
      <c r="E416" s="39" t="s">
        <v>791</v>
      </c>
    </row>
    <row r="417" spans="1:5" ht="63.75">
      <c r="A417" s="35" t="s">
        <v>57</v>
      </c>
      <c r="E417" s="40" t="s">
        <v>792</v>
      </c>
    </row>
    <row r="418" spans="1:5" ht="12.75">
      <c r="A418" t="s">
        <v>58</v>
      </c>
      <c r="E418" s="39" t="s">
        <v>5</v>
      </c>
    </row>
    <row r="419" spans="1:16" ht="25.5">
      <c r="A419" t="s">
        <v>50</v>
      </c>
      <c s="34" t="s">
        <v>793</v>
      </c>
      <c s="34" t="s">
        <v>794</v>
      </c>
      <c s="35" t="s">
        <v>5</v>
      </c>
      <c s="6" t="s">
        <v>795</v>
      </c>
      <c s="36" t="s">
        <v>72</v>
      </c>
      <c s="37">
        <v>1</v>
      </c>
      <c s="36">
        <v>0.02114</v>
      </c>
      <c s="36">
        <f>ROUND(G419*H419,6)</f>
      </c>
      <c r="L419" s="38">
        <v>0</v>
      </c>
      <c s="32">
        <f>ROUND(ROUND(L419,2)*ROUND(G419,3),2)</f>
      </c>
      <c s="36" t="s">
        <v>327</v>
      </c>
      <c>
        <f>(M419*21)/100</f>
      </c>
      <c t="s">
        <v>28</v>
      </c>
    </row>
    <row r="420" spans="1:5" ht="25.5">
      <c r="A420" s="35" t="s">
        <v>56</v>
      </c>
      <c r="E420" s="39" t="s">
        <v>795</v>
      </c>
    </row>
    <row r="421" spans="1:5" ht="25.5">
      <c r="A421" s="35" t="s">
        <v>57</v>
      </c>
      <c r="E421" s="40" t="s">
        <v>205</v>
      </c>
    </row>
    <row r="422" spans="1:5" ht="12.75">
      <c r="A422" t="s">
        <v>58</v>
      </c>
      <c r="E422" s="39" t="s">
        <v>5</v>
      </c>
    </row>
    <row r="423" spans="1:16" ht="25.5">
      <c r="A423" t="s">
        <v>50</v>
      </c>
      <c s="34" t="s">
        <v>796</v>
      </c>
      <c s="34" t="s">
        <v>797</v>
      </c>
      <c s="35" t="s">
        <v>5</v>
      </c>
      <c s="6" t="s">
        <v>798</v>
      </c>
      <c s="36" t="s">
        <v>68</v>
      </c>
      <c s="37">
        <v>12.15</v>
      </c>
      <c s="36">
        <v>0.04304</v>
      </c>
      <c s="36">
        <f>ROUND(G423*H423,6)</f>
      </c>
      <c r="L423" s="38">
        <v>0</v>
      </c>
      <c s="32">
        <f>ROUND(ROUND(L423,2)*ROUND(G423,3),2)</f>
      </c>
      <c s="36" t="s">
        <v>327</v>
      </c>
      <c>
        <f>(M423*21)/100</f>
      </c>
      <c t="s">
        <v>28</v>
      </c>
    </row>
    <row r="424" spans="1:5" ht="25.5">
      <c r="A424" s="35" t="s">
        <v>56</v>
      </c>
      <c r="E424" s="39" t="s">
        <v>798</v>
      </c>
    </row>
    <row r="425" spans="1:5" ht="25.5">
      <c r="A425" s="35" t="s">
        <v>57</v>
      </c>
      <c r="E425" s="40" t="s">
        <v>799</v>
      </c>
    </row>
    <row r="426" spans="1:5" ht="12.75">
      <c r="A426" t="s">
        <v>58</v>
      </c>
      <c r="E426" s="39" t="s">
        <v>5</v>
      </c>
    </row>
    <row r="427" spans="1:16" ht="12.75">
      <c r="A427" t="s">
        <v>50</v>
      </c>
      <c s="34" t="s">
        <v>800</v>
      </c>
      <c s="34" t="s">
        <v>801</v>
      </c>
      <c s="35" t="s">
        <v>5</v>
      </c>
      <c s="6" t="s">
        <v>802</v>
      </c>
      <c s="36" t="s">
        <v>54</v>
      </c>
      <c s="37">
        <v>100</v>
      </c>
      <c s="36">
        <v>0.00093</v>
      </c>
      <c s="36">
        <f>ROUND(G427*H427,6)</f>
      </c>
      <c r="L427" s="38">
        <v>0</v>
      </c>
      <c s="32">
        <f>ROUND(ROUND(L427,2)*ROUND(G427,3),2)</f>
      </c>
      <c s="36" t="s">
        <v>327</v>
      </c>
      <c>
        <f>(M427*21)/100</f>
      </c>
      <c t="s">
        <v>28</v>
      </c>
    </row>
    <row r="428" spans="1:5" ht="12.75">
      <c r="A428" s="35" t="s">
        <v>56</v>
      </c>
      <c r="E428" s="39" t="s">
        <v>802</v>
      </c>
    </row>
    <row r="429" spans="1:5" ht="25.5">
      <c r="A429" s="35" t="s">
        <v>57</v>
      </c>
      <c r="E429" s="40" t="s">
        <v>803</v>
      </c>
    </row>
    <row r="430" spans="1:5" ht="12.75">
      <c r="A430" t="s">
        <v>58</v>
      </c>
      <c r="E430" s="39" t="s">
        <v>5</v>
      </c>
    </row>
    <row r="431" spans="1:16" ht="12.75">
      <c r="A431" t="s">
        <v>50</v>
      </c>
      <c s="34" t="s">
        <v>804</v>
      </c>
      <c s="34" t="s">
        <v>805</v>
      </c>
      <c s="35" t="s">
        <v>5</v>
      </c>
      <c s="6" t="s">
        <v>806</v>
      </c>
      <c s="36" t="s">
        <v>54</v>
      </c>
      <c s="37">
        <v>10</v>
      </c>
      <c s="36">
        <v>0.00114</v>
      </c>
      <c s="36">
        <f>ROUND(G431*H431,6)</f>
      </c>
      <c r="L431" s="38">
        <v>0</v>
      </c>
      <c s="32">
        <f>ROUND(ROUND(L431,2)*ROUND(G431,3),2)</f>
      </c>
      <c s="36" t="s">
        <v>327</v>
      </c>
      <c>
        <f>(M431*21)/100</f>
      </c>
      <c t="s">
        <v>28</v>
      </c>
    </row>
    <row r="432" spans="1:5" ht="12.75">
      <c r="A432" s="35" t="s">
        <v>56</v>
      </c>
      <c r="E432" s="39" t="s">
        <v>806</v>
      </c>
    </row>
    <row r="433" spans="1:5" ht="25.5">
      <c r="A433" s="35" t="s">
        <v>57</v>
      </c>
      <c r="E433" s="40" t="s">
        <v>807</v>
      </c>
    </row>
    <row r="434" spans="1:5" ht="12.75">
      <c r="A434" t="s">
        <v>58</v>
      </c>
      <c r="E434" s="39" t="s">
        <v>5</v>
      </c>
    </row>
    <row r="435" spans="1:13" ht="12.75">
      <c r="A435" t="s">
        <v>47</v>
      </c>
      <c r="C435" s="31" t="s">
        <v>808</v>
      </c>
      <c r="E435" s="33" t="s">
        <v>809</v>
      </c>
      <c r="J435" s="32">
        <f>0</f>
      </c>
      <c s="32">
        <f>0</f>
      </c>
      <c s="32">
        <f>0+L436+L440+L444+L448+L452+L456+L460+L464+L468+L472+L476</f>
      </c>
      <c s="32">
        <f>0+M436+M440+M444+M448+M452+M456+M460+M464+M468+M472+M476</f>
      </c>
    </row>
    <row r="436" spans="1:16" ht="25.5">
      <c r="A436" t="s">
        <v>50</v>
      </c>
      <c s="34" t="s">
        <v>810</v>
      </c>
      <c s="34" t="s">
        <v>811</v>
      </c>
      <c s="35" t="s">
        <v>5</v>
      </c>
      <c s="6" t="s">
        <v>812</v>
      </c>
      <c s="36" t="s">
        <v>68</v>
      </c>
      <c s="37">
        <v>767.56</v>
      </c>
      <c s="36">
        <v>0</v>
      </c>
      <c s="36">
        <f>ROUND(G436*H436,6)</f>
      </c>
      <c r="L436" s="38">
        <v>0</v>
      </c>
      <c s="32">
        <f>ROUND(ROUND(L436,2)*ROUND(G436,3),2)</f>
      </c>
      <c s="36" t="s">
        <v>327</v>
      </c>
      <c>
        <f>(M436*21)/100</f>
      </c>
      <c t="s">
        <v>28</v>
      </c>
    </row>
    <row r="437" spans="1:5" ht="25.5">
      <c r="A437" s="35" t="s">
        <v>56</v>
      </c>
      <c r="E437" s="39" t="s">
        <v>812</v>
      </c>
    </row>
    <row r="438" spans="1:5" ht="12.75">
      <c r="A438" s="35" t="s">
        <v>57</v>
      </c>
      <c r="E438" s="40" t="s">
        <v>5</v>
      </c>
    </row>
    <row r="439" spans="1:5" ht="12.75">
      <c r="A439" t="s">
        <v>58</v>
      </c>
      <c r="E439" s="39" t="s">
        <v>5</v>
      </c>
    </row>
    <row r="440" spans="1:16" ht="25.5">
      <c r="A440" t="s">
        <v>50</v>
      </c>
      <c s="34" t="s">
        <v>813</v>
      </c>
      <c s="34" t="s">
        <v>814</v>
      </c>
      <c s="35" t="s">
        <v>5</v>
      </c>
      <c s="6" t="s">
        <v>815</v>
      </c>
      <c s="36" t="s">
        <v>68</v>
      </c>
      <c s="37">
        <v>185</v>
      </c>
      <c s="36">
        <v>0</v>
      </c>
      <c s="36">
        <f>ROUND(G440*H440,6)</f>
      </c>
      <c r="L440" s="38">
        <v>0</v>
      </c>
      <c s="32">
        <f>ROUND(ROUND(L440,2)*ROUND(G440,3),2)</f>
      </c>
      <c s="36" t="s">
        <v>327</v>
      </c>
      <c>
        <f>(M440*21)/100</f>
      </c>
      <c t="s">
        <v>28</v>
      </c>
    </row>
    <row r="441" spans="1:5" ht="25.5">
      <c r="A441" s="35" t="s">
        <v>56</v>
      </c>
      <c r="E441" s="39" t="s">
        <v>815</v>
      </c>
    </row>
    <row r="442" spans="1:5" ht="51">
      <c r="A442" s="35" t="s">
        <v>57</v>
      </c>
      <c r="E442" s="40" t="s">
        <v>816</v>
      </c>
    </row>
    <row r="443" spans="1:5" ht="12.75">
      <c r="A443" t="s">
        <v>58</v>
      </c>
      <c r="E443" s="39" t="s">
        <v>5</v>
      </c>
    </row>
    <row r="444" spans="1:16" ht="12.75">
      <c r="A444" t="s">
        <v>50</v>
      </c>
      <c s="34" t="s">
        <v>817</v>
      </c>
      <c s="34" t="s">
        <v>818</v>
      </c>
      <c s="35" t="s">
        <v>5</v>
      </c>
      <c s="6" t="s">
        <v>819</v>
      </c>
      <c s="36" t="s">
        <v>396</v>
      </c>
      <c s="37">
        <v>0.333</v>
      </c>
      <c s="36">
        <v>0</v>
      </c>
      <c s="36">
        <f>ROUND(G444*H444,6)</f>
      </c>
      <c r="L444" s="38">
        <v>0</v>
      </c>
      <c s="32">
        <f>ROUND(ROUND(L444,2)*ROUND(G444,3),2)</f>
      </c>
      <c s="36" t="s">
        <v>204</v>
      </c>
      <c>
        <f>(M444*21)/100</f>
      </c>
      <c t="s">
        <v>28</v>
      </c>
    </row>
    <row r="445" spans="1:5" ht="12.75">
      <c r="A445" s="35" t="s">
        <v>56</v>
      </c>
      <c r="E445" s="39" t="s">
        <v>819</v>
      </c>
    </row>
    <row r="446" spans="1:5" ht="25.5">
      <c r="A446" s="35" t="s">
        <v>57</v>
      </c>
      <c r="E446" s="40" t="s">
        <v>820</v>
      </c>
    </row>
    <row r="447" spans="1:5" ht="12.75">
      <c r="A447" t="s">
        <v>58</v>
      </c>
      <c r="E447" s="39" t="s">
        <v>5</v>
      </c>
    </row>
    <row r="448" spans="1:16" ht="25.5">
      <c r="A448" t="s">
        <v>50</v>
      </c>
      <c s="34" t="s">
        <v>821</v>
      </c>
      <c s="34" t="s">
        <v>822</v>
      </c>
      <c s="35" t="s">
        <v>5</v>
      </c>
      <c s="6" t="s">
        <v>823</v>
      </c>
      <c s="36" t="s">
        <v>68</v>
      </c>
      <c s="37">
        <v>82.15</v>
      </c>
      <c s="36">
        <v>0.0035</v>
      </c>
      <c s="36">
        <f>ROUND(G448*H448,6)</f>
      </c>
      <c r="L448" s="38">
        <v>0</v>
      </c>
      <c s="32">
        <f>ROUND(ROUND(L448,2)*ROUND(G448,3),2)</f>
      </c>
      <c s="36" t="s">
        <v>327</v>
      </c>
      <c>
        <f>(M448*21)/100</f>
      </c>
      <c t="s">
        <v>28</v>
      </c>
    </row>
    <row r="449" spans="1:5" ht="25.5">
      <c r="A449" s="35" t="s">
        <v>56</v>
      </c>
      <c r="E449" s="39" t="s">
        <v>823</v>
      </c>
    </row>
    <row r="450" spans="1:5" ht="409.5">
      <c r="A450" s="35" t="s">
        <v>57</v>
      </c>
      <c r="E450" s="40" t="s">
        <v>824</v>
      </c>
    </row>
    <row r="451" spans="1:5" ht="12.75">
      <c r="A451" t="s">
        <v>58</v>
      </c>
      <c r="E451" s="39" t="s">
        <v>5</v>
      </c>
    </row>
    <row r="452" spans="1:16" ht="25.5">
      <c r="A452" t="s">
        <v>50</v>
      </c>
      <c s="34" t="s">
        <v>825</v>
      </c>
      <c s="34" t="s">
        <v>826</v>
      </c>
      <c s="35" t="s">
        <v>5</v>
      </c>
      <c s="6" t="s">
        <v>827</v>
      </c>
      <c s="36" t="s">
        <v>68</v>
      </c>
      <c s="37">
        <v>163.697</v>
      </c>
      <c s="36">
        <v>0.0035</v>
      </c>
      <c s="36">
        <f>ROUND(G452*H452,6)</f>
      </c>
      <c r="L452" s="38">
        <v>0</v>
      </c>
      <c s="32">
        <f>ROUND(ROUND(L452,2)*ROUND(G452,3),2)</f>
      </c>
      <c s="36" t="s">
        <v>327</v>
      </c>
      <c>
        <f>(M452*21)/100</f>
      </c>
      <c t="s">
        <v>28</v>
      </c>
    </row>
    <row r="453" spans="1:5" ht="25.5">
      <c r="A453" s="35" t="s">
        <v>56</v>
      </c>
      <c r="E453" s="39" t="s">
        <v>827</v>
      </c>
    </row>
    <row r="454" spans="1:5" ht="369.75">
      <c r="A454" s="35" t="s">
        <v>57</v>
      </c>
      <c r="E454" s="40" t="s">
        <v>828</v>
      </c>
    </row>
    <row r="455" spans="1:5" ht="12.75">
      <c r="A455" t="s">
        <v>58</v>
      </c>
      <c r="E455" s="39" t="s">
        <v>5</v>
      </c>
    </row>
    <row r="456" spans="1:16" ht="12.75">
      <c r="A456" t="s">
        <v>50</v>
      </c>
      <c s="34" t="s">
        <v>829</v>
      </c>
      <c s="34" t="s">
        <v>830</v>
      </c>
      <c s="35" t="s">
        <v>5</v>
      </c>
      <c s="6" t="s">
        <v>831</v>
      </c>
      <c s="36" t="s">
        <v>68</v>
      </c>
      <c s="37">
        <v>767.56</v>
      </c>
      <c s="36">
        <v>0.0004</v>
      </c>
      <c s="36">
        <f>ROUND(G456*H456,6)</f>
      </c>
      <c r="L456" s="38">
        <v>0</v>
      </c>
      <c s="32">
        <f>ROUND(ROUND(L456,2)*ROUND(G456,3),2)</f>
      </c>
      <c s="36" t="s">
        <v>327</v>
      </c>
      <c>
        <f>(M456*21)/100</f>
      </c>
      <c t="s">
        <v>28</v>
      </c>
    </row>
    <row r="457" spans="1:5" ht="12.75">
      <c r="A457" s="35" t="s">
        <v>56</v>
      </c>
      <c r="E457" s="39" t="s">
        <v>831</v>
      </c>
    </row>
    <row r="458" spans="1:5" ht="12.75">
      <c r="A458" s="35" t="s">
        <v>57</v>
      </c>
      <c r="E458" s="40" t="s">
        <v>5</v>
      </c>
    </row>
    <row r="459" spans="1:5" ht="12.75">
      <c r="A459" t="s">
        <v>58</v>
      </c>
      <c r="E459" s="39" t="s">
        <v>5</v>
      </c>
    </row>
    <row r="460" spans="1:16" ht="12.75">
      <c r="A460" t="s">
        <v>50</v>
      </c>
      <c s="34" t="s">
        <v>832</v>
      </c>
      <c s="34" t="s">
        <v>833</v>
      </c>
      <c s="35" t="s">
        <v>5</v>
      </c>
      <c s="6" t="s">
        <v>834</v>
      </c>
      <c s="36" t="s">
        <v>68</v>
      </c>
      <c s="37">
        <v>370</v>
      </c>
      <c s="36">
        <v>0.0004</v>
      </c>
      <c s="36">
        <f>ROUND(G460*H460,6)</f>
      </c>
      <c r="L460" s="38">
        <v>0</v>
      </c>
      <c s="32">
        <f>ROUND(ROUND(L460,2)*ROUND(G460,3),2)</f>
      </c>
      <c s="36" t="s">
        <v>327</v>
      </c>
      <c>
        <f>(M460*21)/100</f>
      </c>
      <c t="s">
        <v>28</v>
      </c>
    </row>
    <row r="461" spans="1:5" ht="12.75">
      <c r="A461" s="35" t="s">
        <v>56</v>
      </c>
      <c r="E461" s="39" t="s">
        <v>834</v>
      </c>
    </row>
    <row r="462" spans="1:5" ht="51">
      <c r="A462" s="35" t="s">
        <v>57</v>
      </c>
      <c r="E462" s="40" t="s">
        <v>835</v>
      </c>
    </row>
    <row r="463" spans="1:5" ht="12.75">
      <c r="A463" t="s">
        <v>58</v>
      </c>
      <c r="E463" s="39" t="s">
        <v>5</v>
      </c>
    </row>
    <row r="464" spans="1:16" ht="12.75">
      <c r="A464" t="s">
        <v>50</v>
      </c>
      <c s="34" t="s">
        <v>836</v>
      </c>
      <c s="34" t="s">
        <v>837</v>
      </c>
      <c s="35" t="s">
        <v>5</v>
      </c>
      <c s="6" t="s">
        <v>838</v>
      </c>
      <c s="36" t="s">
        <v>68</v>
      </c>
      <c s="37">
        <v>1137.072</v>
      </c>
      <c s="36">
        <v>0</v>
      </c>
      <c s="36">
        <f>ROUND(G464*H464,6)</f>
      </c>
      <c r="L464" s="38">
        <v>0</v>
      </c>
      <c s="32">
        <f>ROUND(ROUND(L464,2)*ROUND(G464,3),2)</f>
      </c>
      <c s="36" t="s">
        <v>204</v>
      </c>
      <c>
        <f>(M464*21)/100</f>
      </c>
      <c t="s">
        <v>28</v>
      </c>
    </row>
    <row r="465" spans="1:5" ht="12.75">
      <c r="A465" s="35" t="s">
        <v>56</v>
      </c>
      <c r="E465" s="39" t="s">
        <v>838</v>
      </c>
    </row>
    <row r="466" spans="1:5" ht="102">
      <c r="A466" s="35" t="s">
        <v>57</v>
      </c>
      <c r="E466" s="40" t="s">
        <v>839</v>
      </c>
    </row>
    <row r="467" spans="1:5" ht="12.75">
      <c r="A467" t="s">
        <v>58</v>
      </c>
      <c r="E467" s="39" t="s">
        <v>5</v>
      </c>
    </row>
    <row r="468" spans="1:16" ht="25.5">
      <c r="A468" t="s">
        <v>50</v>
      </c>
      <c s="34" t="s">
        <v>840</v>
      </c>
      <c s="34" t="s">
        <v>841</v>
      </c>
      <c s="35" t="s">
        <v>5</v>
      </c>
      <c s="6" t="s">
        <v>842</v>
      </c>
      <c s="36" t="s">
        <v>68</v>
      </c>
      <c s="37">
        <v>216</v>
      </c>
      <c s="36">
        <v>0</v>
      </c>
      <c s="36">
        <f>ROUND(G468*H468,6)</f>
      </c>
      <c r="L468" s="38">
        <v>0</v>
      </c>
      <c s="32">
        <f>ROUND(ROUND(L468,2)*ROUND(G468,3),2)</f>
      </c>
      <c s="36" t="s">
        <v>204</v>
      </c>
      <c>
        <f>(M468*21)/100</f>
      </c>
      <c t="s">
        <v>28</v>
      </c>
    </row>
    <row r="469" spans="1:5" ht="25.5">
      <c r="A469" s="35" t="s">
        <v>56</v>
      </c>
      <c r="E469" s="39" t="s">
        <v>842</v>
      </c>
    </row>
    <row r="470" spans="1:5" ht="63.75">
      <c r="A470" s="35" t="s">
        <v>57</v>
      </c>
      <c r="E470" s="40" t="s">
        <v>843</v>
      </c>
    </row>
    <row r="471" spans="1:5" ht="12.75">
      <c r="A471" t="s">
        <v>58</v>
      </c>
      <c r="E471" s="39" t="s">
        <v>5</v>
      </c>
    </row>
    <row r="472" spans="1:16" ht="25.5">
      <c r="A472" t="s">
        <v>50</v>
      </c>
      <c s="34" t="s">
        <v>844</v>
      </c>
      <c s="34" t="s">
        <v>845</v>
      </c>
      <c s="35" t="s">
        <v>5</v>
      </c>
      <c s="6" t="s">
        <v>846</v>
      </c>
      <c s="36" t="s">
        <v>68</v>
      </c>
      <c s="37">
        <v>222</v>
      </c>
      <c s="36">
        <v>0.0008</v>
      </c>
      <c s="36">
        <f>ROUND(G472*H472,6)</f>
      </c>
      <c r="L472" s="38">
        <v>0</v>
      </c>
      <c s="32">
        <f>ROUND(ROUND(L472,2)*ROUND(G472,3),2)</f>
      </c>
      <c s="36" t="s">
        <v>327</v>
      </c>
      <c>
        <f>(M472*21)/100</f>
      </c>
      <c t="s">
        <v>28</v>
      </c>
    </row>
    <row r="473" spans="1:5" ht="25.5">
      <c r="A473" s="35" t="s">
        <v>56</v>
      </c>
      <c r="E473" s="39" t="s">
        <v>847</v>
      </c>
    </row>
    <row r="474" spans="1:5" ht="25.5">
      <c r="A474" s="35" t="s">
        <v>57</v>
      </c>
      <c r="E474" s="40" t="s">
        <v>848</v>
      </c>
    </row>
    <row r="475" spans="1:5" ht="12.75">
      <c r="A475" t="s">
        <v>58</v>
      </c>
      <c r="E475" s="39" t="s">
        <v>5</v>
      </c>
    </row>
    <row r="476" spans="1:16" ht="25.5">
      <c r="A476" t="s">
        <v>50</v>
      </c>
      <c s="34" t="s">
        <v>849</v>
      </c>
      <c s="34" t="s">
        <v>850</v>
      </c>
      <c s="35" t="s">
        <v>5</v>
      </c>
      <c s="6" t="s">
        <v>851</v>
      </c>
      <c s="36" t="s">
        <v>852</v>
      </c>
      <c s="37">
        <v>5615.506</v>
      </c>
      <c s="36">
        <v>0</v>
      </c>
      <c s="36">
        <f>ROUND(G476*H476,6)</f>
      </c>
      <c r="L476" s="38">
        <v>0</v>
      </c>
      <c s="32">
        <f>ROUND(ROUND(L476,2)*ROUND(G476,3),2)</f>
      </c>
      <c s="36" t="s">
        <v>327</v>
      </c>
      <c>
        <f>(M476*21)/100</f>
      </c>
      <c t="s">
        <v>28</v>
      </c>
    </row>
    <row r="477" spans="1:5" ht="25.5">
      <c r="A477" s="35" t="s">
        <v>56</v>
      </c>
      <c r="E477" s="39" t="s">
        <v>853</v>
      </c>
    </row>
    <row r="478" spans="1:5" ht="12.75">
      <c r="A478" s="35" t="s">
        <v>57</v>
      </c>
      <c r="E478" s="40" t="s">
        <v>5</v>
      </c>
    </row>
    <row r="479" spans="1:5" ht="12.75">
      <c r="A479" t="s">
        <v>58</v>
      </c>
      <c r="E479" s="39" t="s">
        <v>5</v>
      </c>
    </row>
    <row r="480" spans="1:13" ht="12.75">
      <c r="A480" t="s">
        <v>47</v>
      </c>
      <c r="C480" s="31" t="s">
        <v>854</v>
      </c>
      <c r="E480" s="33" t="s">
        <v>855</v>
      </c>
      <c r="J480" s="32">
        <f>0</f>
      </c>
      <c s="32">
        <f>0</f>
      </c>
      <c s="32">
        <f>0+L481+L485+L489+L493+L497</f>
      </c>
      <c s="32">
        <f>0+M481+M485+M489+M493+M497</f>
      </c>
    </row>
    <row r="481" spans="1:16" ht="25.5">
      <c r="A481" t="s">
        <v>50</v>
      </c>
      <c s="34" t="s">
        <v>856</v>
      </c>
      <c s="34" t="s">
        <v>857</v>
      </c>
      <c s="35" t="s">
        <v>5</v>
      </c>
      <c s="6" t="s">
        <v>858</v>
      </c>
      <c s="36" t="s">
        <v>68</v>
      </c>
      <c s="37">
        <v>1248</v>
      </c>
      <c s="36">
        <v>0</v>
      </c>
      <c s="36">
        <f>ROUND(G481*H481,6)</f>
      </c>
      <c r="L481" s="38">
        <v>0</v>
      </c>
      <c s="32">
        <f>ROUND(ROUND(L481,2)*ROUND(G481,3),2)</f>
      </c>
      <c s="36" t="s">
        <v>327</v>
      </c>
      <c>
        <f>(M481*21)/100</f>
      </c>
      <c t="s">
        <v>28</v>
      </c>
    </row>
    <row r="482" spans="1:5" ht="25.5">
      <c r="A482" s="35" t="s">
        <v>56</v>
      </c>
      <c r="E482" s="39" t="s">
        <v>858</v>
      </c>
    </row>
    <row r="483" spans="1:5" ht="12.75">
      <c r="A483" s="35" t="s">
        <v>57</v>
      </c>
      <c r="E483" s="40" t="s">
        <v>5</v>
      </c>
    </row>
    <row r="484" spans="1:5" ht="12.75">
      <c r="A484" t="s">
        <v>58</v>
      </c>
      <c r="E484" s="39" t="s">
        <v>5</v>
      </c>
    </row>
    <row r="485" spans="1:16" ht="12.75">
      <c r="A485" t="s">
        <v>50</v>
      </c>
      <c s="34" t="s">
        <v>859</v>
      </c>
      <c s="34" t="s">
        <v>860</v>
      </c>
      <c s="35" t="s">
        <v>5</v>
      </c>
      <c s="6" t="s">
        <v>861</v>
      </c>
      <c s="36" t="s">
        <v>68</v>
      </c>
      <c s="37">
        <v>1435.2</v>
      </c>
      <c s="36">
        <v>0</v>
      </c>
      <c s="36">
        <f>ROUND(G485*H485,6)</f>
      </c>
      <c r="L485" s="38">
        <v>0</v>
      </c>
      <c s="32">
        <f>ROUND(ROUND(L485,2)*ROUND(G485,3),2)</f>
      </c>
      <c s="36" t="s">
        <v>204</v>
      </c>
      <c>
        <f>(M485*21)/100</f>
      </c>
      <c t="s">
        <v>28</v>
      </c>
    </row>
    <row r="486" spans="1:5" ht="12.75">
      <c r="A486" s="35" t="s">
        <v>56</v>
      </c>
      <c r="E486" s="39" t="s">
        <v>861</v>
      </c>
    </row>
    <row r="487" spans="1:5" ht="25.5">
      <c r="A487" s="35" t="s">
        <v>57</v>
      </c>
      <c r="E487" s="40" t="s">
        <v>862</v>
      </c>
    </row>
    <row r="488" spans="1:5" ht="12.75">
      <c r="A488" t="s">
        <v>58</v>
      </c>
      <c r="E488" s="39" t="s">
        <v>5</v>
      </c>
    </row>
    <row r="489" spans="1:16" ht="12.75">
      <c r="A489" t="s">
        <v>50</v>
      </c>
      <c s="34" t="s">
        <v>863</v>
      </c>
      <c s="34" t="s">
        <v>864</v>
      </c>
      <c s="35" t="s">
        <v>5</v>
      </c>
      <c s="6" t="s">
        <v>865</v>
      </c>
      <c s="36" t="s">
        <v>68</v>
      </c>
      <c s="37">
        <v>1248</v>
      </c>
      <c s="36">
        <v>0</v>
      </c>
      <c s="36">
        <f>ROUND(G489*H489,6)</f>
      </c>
      <c r="L489" s="38">
        <v>0</v>
      </c>
      <c s="32">
        <f>ROUND(ROUND(L489,2)*ROUND(G489,3),2)</f>
      </c>
      <c s="36" t="s">
        <v>204</v>
      </c>
      <c>
        <f>(M489*21)/100</f>
      </c>
      <c t="s">
        <v>28</v>
      </c>
    </row>
    <row r="490" spans="1:5" ht="12.75">
      <c r="A490" s="35" t="s">
        <v>56</v>
      </c>
      <c r="E490" s="39" t="s">
        <v>865</v>
      </c>
    </row>
    <row r="491" spans="1:5" ht="51">
      <c r="A491" s="35" t="s">
        <v>57</v>
      </c>
      <c r="E491" s="40" t="s">
        <v>866</v>
      </c>
    </row>
    <row r="492" spans="1:5" ht="12.75">
      <c r="A492" t="s">
        <v>58</v>
      </c>
      <c r="E492" s="39" t="s">
        <v>5</v>
      </c>
    </row>
    <row r="493" spans="1:16" ht="25.5">
      <c r="A493" t="s">
        <v>50</v>
      </c>
      <c s="34" t="s">
        <v>867</v>
      </c>
      <c s="34" t="s">
        <v>868</v>
      </c>
      <c s="35" t="s">
        <v>5</v>
      </c>
      <c s="6" t="s">
        <v>869</v>
      </c>
      <c s="36" t="s">
        <v>396</v>
      </c>
      <c s="37">
        <v>4.306</v>
      </c>
      <c s="36">
        <v>0</v>
      </c>
      <c s="36">
        <f>ROUND(G493*H493,6)</f>
      </c>
      <c r="L493" s="38">
        <v>0</v>
      </c>
      <c s="32">
        <f>ROUND(ROUND(L493,2)*ROUND(G493,3),2)</f>
      </c>
      <c s="36" t="s">
        <v>327</v>
      </c>
      <c>
        <f>(M493*21)/100</f>
      </c>
      <c t="s">
        <v>28</v>
      </c>
    </row>
    <row r="494" spans="1:5" ht="25.5">
      <c r="A494" s="35" t="s">
        <v>56</v>
      </c>
      <c r="E494" s="39" t="s">
        <v>869</v>
      </c>
    </row>
    <row r="495" spans="1:5" ht="12.75">
      <c r="A495" s="35" t="s">
        <v>57</v>
      </c>
      <c r="E495" s="40" t="s">
        <v>5</v>
      </c>
    </row>
    <row r="496" spans="1:5" ht="12.75">
      <c r="A496" t="s">
        <v>58</v>
      </c>
      <c r="E496" s="39" t="s">
        <v>5</v>
      </c>
    </row>
    <row r="497" spans="1:16" ht="25.5">
      <c r="A497" t="s">
        <v>50</v>
      </c>
      <c s="34" t="s">
        <v>870</v>
      </c>
      <c s="34" t="s">
        <v>871</v>
      </c>
      <c s="35" t="s">
        <v>5</v>
      </c>
      <c s="6" t="s">
        <v>872</v>
      </c>
      <c s="36" t="s">
        <v>396</v>
      </c>
      <c s="37">
        <v>4.306</v>
      </c>
      <c s="36">
        <v>0</v>
      </c>
      <c s="36">
        <f>ROUND(G497*H497,6)</f>
      </c>
      <c r="L497" s="38">
        <v>0</v>
      </c>
      <c s="32">
        <f>ROUND(ROUND(L497,2)*ROUND(G497,3),2)</f>
      </c>
      <c s="36" t="s">
        <v>327</v>
      </c>
      <c>
        <f>(M497*21)/100</f>
      </c>
      <c t="s">
        <v>28</v>
      </c>
    </row>
    <row r="498" spans="1:5" ht="38.25">
      <c r="A498" s="35" t="s">
        <v>56</v>
      </c>
      <c r="E498" s="39" t="s">
        <v>873</v>
      </c>
    </row>
    <row r="499" spans="1:5" ht="12.75">
      <c r="A499" s="35" t="s">
        <v>57</v>
      </c>
      <c r="E499" s="40" t="s">
        <v>5</v>
      </c>
    </row>
    <row r="500" spans="1:5" ht="12.75">
      <c r="A500" t="s">
        <v>58</v>
      </c>
      <c r="E500" s="39" t="s">
        <v>5</v>
      </c>
    </row>
    <row r="501" spans="1:13" ht="12.75">
      <c r="A501" t="s">
        <v>47</v>
      </c>
      <c r="C501" s="31" t="s">
        <v>874</v>
      </c>
      <c r="E501" s="33" t="s">
        <v>875</v>
      </c>
      <c r="J501" s="32">
        <f>0</f>
      </c>
      <c s="32">
        <f>0</f>
      </c>
      <c s="32">
        <f>0+L502+L506+L510+L514+L518+L522+L526+L530+L534+L538+L542</f>
      </c>
      <c s="32">
        <f>0+M502+M506+M510+M514+M518+M522+M526+M530+M534+M538+M542</f>
      </c>
    </row>
    <row r="502" spans="1:16" ht="25.5">
      <c r="A502" t="s">
        <v>50</v>
      </c>
      <c s="34" t="s">
        <v>876</v>
      </c>
      <c s="34" t="s">
        <v>877</v>
      </c>
      <c s="35" t="s">
        <v>5</v>
      </c>
      <c s="6" t="s">
        <v>878</v>
      </c>
      <c s="36" t="s">
        <v>68</v>
      </c>
      <c s="37">
        <v>950</v>
      </c>
      <c s="36">
        <v>0.0003</v>
      </c>
      <c s="36">
        <f>ROUND(G502*H502,6)</f>
      </c>
      <c r="L502" s="38">
        <v>0</v>
      </c>
      <c s="32">
        <f>ROUND(ROUND(L502,2)*ROUND(G502,3),2)</f>
      </c>
      <c s="36" t="s">
        <v>327</v>
      </c>
      <c>
        <f>(M502*21)/100</f>
      </c>
      <c t="s">
        <v>28</v>
      </c>
    </row>
    <row r="503" spans="1:5" ht="25.5">
      <c r="A503" s="35" t="s">
        <v>56</v>
      </c>
      <c r="E503" s="39" t="s">
        <v>878</v>
      </c>
    </row>
    <row r="504" spans="1:5" ht="51">
      <c r="A504" s="35" t="s">
        <v>57</v>
      </c>
      <c r="E504" s="40" t="s">
        <v>879</v>
      </c>
    </row>
    <row r="505" spans="1:5" ht="12.75">
      <c r="A505" t="s">
        <v>58</v>
      </c>
      <c r="E505" s="39" t="s">
        <v>5</v>
      </c>
    </row>
    <row r="506" spans="1:16" ht="25.5">
      <c r="A506" t="s">
        <v>50</v>
      </c>
      <c s="34" t="s">
        <v>880</v>
      </c>
      <c s="34" t="s">
        <v>881</v>
      </c>
      <c s="35" t="s">
        <v>5</v>
      </c>
      <c s="6" t="s">
        <v>882</v>
      </c>
      <c s="36" t="s">
        <v>68</v>
      </c>
      <c s="37">
        <v>1045</v>
      </c>
      <c s="36">
        <v>0</v>
      </c>
      <c s="36">
        <f>ROUND(G506*H506,6)</f>
      </c>
      <c r="L506" s="38">
        <v>0</v>
      </c>
      <c s="32">
        <f>ROUND(ROUND(L506,2)*ROUND(G506,3),2)</f>
      </c>
      <c s="36" t="s">
        <v>204</v>
      </c>
      <c>
        <f>(M506*21)/100</f>
      </c>
      <c t="s">
        <v>28</v>
      </c>
    </row>
    <row r="507" spans="1:5" ht="25.5">
      <c r="A507" s="35" t="s">
        <v>56</v>
      </c>
      <c r="E507" s="39" t="s">
        <v>882</v>
      </c>
    </row>
    <row r="508" spans="1:5" ht="25.5">
      <c r="A508" s="35" t="s">
        <v>57</v>
      </c>
      <c r="E508" s="40" t="s">
        <v>883</v>
      </c>
    </row>
    <row r="509" spans="1:5" ht="12.75">
      <c r="A509" t="s">
        <v>58</v>
      </c>
      <c r="E509" s="39" t="s">
        <v>5</v>
      </c>
    </row>
    <row r="510" spans="1:16" ht="25.5">
      <c r="A510" t="s">
        <v>50</v>
      </c>
      <c s="34" t="s">
        <v>884</v>
      </c>
      <c s="34" t="s">
        <v>885</v>
      </c>
      <c s="35" t="s">
        <v>5</v>
      </c>
      <c s="6" t="s">
        <v>886</v>
      </c>
      <c s="36" t="s">
        <v>68</v>
      </c>
      <c s="37">
        <v>541.54</v>
      </c>
      <c s="36">
        <v>0</v>
      </c>
      <c s="36">
        <f>ROUND(G510*H510,6)</f>
      </c>
      <c r="L510" s="38">
        <v>0</v>
      </c>
      <c s="32">
        <f>ROUND(ROUND(L510,2)*ROUND(G510,3),2)</f>
      </c>
      <c s="36" t="s">
        <v>327</v>
      </c>
      <c>
        <f>(M510*21)/100</f>
      </c>
      <c t="s">
        <v>28</v>
      </c>
    </row>
    <row r="511" spans="1:5" ht="38.25">
      <c r="A511" s="35" t="s">
        <v>56</v>
      </c>
      <c r="E511" s="39" t="s">
        <v>887</v>
      </c>
    </row>
    <row r="512" spans="1:5" ht="409.5">
      <c r="A512" s="35" t="s">
        <v>57</v>
      </c>
      <c r="E512" s="40" t="s">
        <v>888</v>
      </c>
    </row>
    <row r="513" spans="1:5" ht="12.75">
      <c r="A513" t="s">
        <v>58</v>
      </c>
      <c r="E513" s="39" t="s">
        <v>5</v>
      </c>
    </row>
    <row r="514" spans="1:16" ht="25.5">
      <c r="A514" t="s">
        <v>50</v>
      </c>
      <c s="34" t="s">
        <v>889</v>
      </c>
      <c s="34" t="s">
        <v>890</v>
      </c>
      <c s="35" t="s">
        <v>5</v>
      </c>
      <c s="6" t="s">
        <v>891</v>
      </c>
      <c s="36" t="s">
        <v>68</v>
      </c>
      <c s="37">
        <v>767.56</v>
      </c>
      <c s="36">
        <v>0</v>
      </c>
      <c s="36">
        <f>ROUND(G514*H514,6)</f>
      </c>
      <c r="L514" s="38">
        <v>0</v>
      </c>
      <c s="32">
        <f>ROUND(ROUND(L514,2)*ROUND(G514,3),2)</f>
      </c>
      <c s="36" t="s">
        <v>327</v>
      </c>
      <c>
        <f>(M514*21)/100</f>
      </c>
      <c t="s">
        <v>28</v>
      </c>
    </row>
    <row r="515" spans="1:5" ht="25.5">
      <c r="A515" s="35" t="s">
        <v>56</v>
      </c>
      <c r="E515" s="39" t="s">
        <v>891</v>
      </c>
    </row>
    <row r="516" spans="1:5" ht="12.75">
      <c r="A516" s="35" t="s">
        <v>57</v>
      </c>
      <c r="E516" s="40" t="s">
        <v>5</v>
      </c>
    </row>
    <row r="517" spans="1:5" ht="12.75">
      <c r="A517" t="s">
        <v>58</v>
      </c>
      <c r="E517" s="39" t="s">
        <v>5</v>
      </c>
    </row>
    <row r="518" spans="1:16" ht="12.75">
      <c r="A518" t="s">
        <v>50</v>
      </c>
      <c s="34" t="s">
        <v>892</v>
      </c>
      <c s="34" t="s">
        <v>893</v>
      </c>
      <c s="35" t="s">
        <v>5</v>
      </c>
      <c s="6" t="s">
        <v>894</v>
      </c>
      <c s="36" t="s">
        <v>68</v>
      </c>
      <c s="37">
        <v>669.196</v>
      </c>
      <c s="36">
        <v>0</v>
      </c>
      <c s="36">
        <f>ROUND(G518*H518,6)</f>
      </c>
      <c r="L518" s="38">
        <v>0</v>
      </c>
      <c s="32">
        <f>ROUND(ROUND(L518,2)*ROUND(G518,3),2)</f>
      </c>
      <c s="36" t="s">
        <v>204</v>
      </c>
      <c>
        <f>(M518*21)/100</f>
      </c>
      <c t="s">
        <v>28</v>
      </c>
    </row>
    <row r="519" spans="1:5" ht="12.75">
      <c r="A519" s="35" t="s">
        <v>56</v>
      </c>
      <c r="E519" s="39" t="s">
        <v>894</v>
      </c>
    </row>
    <row r="520" spans="1:5" ht="409.5">
      <c r="A520" s="35" t="s">
        <v>57</v>
      </c>
      <c r="E520" s="40" t="s">
        <v>895</v>
      </c>
    </row>
    <row r="521" spans="1:5" ht="12.75">
      <c r="A521" t="s">
        <v>58</v>
      </c>
      <c r="E521" s="39" t="s">
        <v>5</v>
      </c>
    </row>
    <row r="522" spans="1:16" ht="12.75">
      <c r="A522" t="s">
        <v>50</v>
      </c>
      <c s="34" t="s">
        <v>896</v>
      </c>
      <c s="34" t="s">
        <v>897</v>
      </c>
      <c s="35" t="s">
        <v>5</v>
      </c>
      <c s="6" t="s">
        <v>898</v>
      </c>
      <c s="36" t="s">
        <v>68</v>
      </c>
      <c s="37">
        <v>175.12</v>
      </c>
      <c s="36">
        <v>0</v>
      </c>
      <c s="36">
        <f>ROUND(G522*H522,6)</f>
      </c>
      <c r="L522" s="38">
        <v>0</v>
      </c>
      <c s="32">
        <f>ROUND(ROUND(L522,2)*ROUND(G522,3),2)</f>
      </c>
      <c s="36" t="s">
        <v>204</v>
      </c>
      <c>
        <f>(M522*21)/100</f>
      </c>
      <c t="s">
        <v>28</v>
      </c>
    </row>
    <row r="523" spans="1:5" ht="12.75">
      <c r="A523" s="35" t="s">
        <v>56</v>
      </c>
      <c r="E523" s="39" t="s">
        <v>898</v>
      </c>
    </row>
    <row r="524" spans="1:5" ht="409.5">
      <c r="A524" s="35" t="s">
        <v>57</v>
      </c>
      <c r="E524" s="40" t="s">
        <v>899</v>
      </c>
    </row>
    <row r="525" spans="1:5" ht="12.75">
      <c r="A525" t="s">
        <v>58</v>
      </c>
      <c r="E525" s="39" t="s">
        <v>5</v>
      </c>
    </row>
    <row r="526" spans="1:16" ht="25.5">
      <c r="A526" t="s">
        <v>50</v>
      </c>
      <c s="34" t="s">
        <v>900</v>
      </c>
      <c s="34" t="s">
        <v>901</v>
      </c>
      <c s="35" t="s">
        <v>5</v>
      </c>
      <c s="6" t="s">
        <v>902</v>
      </c>
      <c s="36" t="s">
        <v>68</v>
      </c>
      <c s="37">
        <v>185</v>
      </c>
      <c s="36">
        <v>0.006</v>
      </c>
      <c s="36">
        <f>ROUND(G526*H526,6)</f>
      </c>
      <c r="L526" s="38">
        <v>0</v>
      </c>
      <c s="32">
        <f>ROUND(ROUND(L526,2)*ROUND(G526,3),2)</f>
      </c>
      <c s="36" t="s">
        <v>327</v>
      </c>
      <c>
        <f>(M526*21)/100</f>
      </c>
      <c t="s">
        <v>28</v>
      </c>
    </row>
    <row r="527" spans="1:5" ht="25.5">
      <c r="A527" s="35" t="s">
        <v>56</v>
      </c>
      <c r="E527" s="39" t="s">
        <v>902</v>
      </c>
    </row>
    <row r="528" spans="1:5" ht="51">
      <c r="A528" s="35" t="s">
        <v>57</v>
      </c>
      <c r="E528" s="40" t="s">
        <v>903</v>
      </c>
    </row>
    <row r="529" spans="1:5" ht="12.75">
      <c r="A529" t="s">
        <v>58</v>
      </c>
      <c r="E529" s="39" t="s">
        <v>5</v>
      </c>
    </row>
    <row r="530" spans="1:16" ht="12.75">
      <c r="A530" t="s">
        <v>50</v>
      </c>
      <c s="34" t="s">
        <v>904</v>
      </c>
      <c s="34" t="s">
        <v>893</v>
      </c>
      <c s="35" t="s">
        <v>209</v>
      </c>
      <c s="6" t="s">
        <v>894</v>
      </c>
      <c s="36" t="s">
        <v>68</v>
      </c>
      <c s="37">
        <v>203.5</v>
      </c>
      <c s="36">
        <v>0</v>
      </c>
      <c s="36">
        <f>ROUND(G530*H530,6)</f>
      </c>
      <c r="L530" s="38">
        <v>0</v>
      </c>
      <c s="32">
        <f>ROUND(ROUND(L530,2)*ROUND(G530,3),2)</f>
      </c>
      <c s="36" t="s">
        <v>204</v>
      </c>
      <c>
        <f>(M530*21)/100</f>
      </c>
      <c t="s">
        <v>28</v>
      </c>
    </row>
    <row r="531" spans="1:5" ht="12.75">
      <c r="A531" s="35" t="s">
        <v>56</v>
      </c>
      <c r="E531" s="39" t="s">
        <v>894</v>
      </c>
    </row>
    <row r="532" spans="1:5" ht="25.5">
      <c r="A532" s="35" t="s">
        <v>57</v>
      </c>
      <c r="E532" s="40" t="s">
        <v>905</v>
      </c>
    </row>
    <row r="533" spans="1:5" ht="12.75">
      <c r="A533" t="s">
        <v>58</v>
      </c>
      <c r="E533" s="39" t="s">
        <v>5</v>
      </c>
    </row>
    <row r="534" spans="1:16" ht="25.5">
      <c r="A534" t="s">
        <v>50</v>
      </c>
      <c s="34" t="s">
        <v>906</v>
      </c>
      <c s="34" t="s">
        <v>907</v>
      </c>
      <c s="35" t="s">
        <v>5</v>
      </c>
      <c s="6" t="s">
        <v>908</v>
      </c>
      <c s="36" t="s">
        <v>68</v>
      </c>
      <c s="37">
        <v>1900</v>
      </c>
      <c s="36">
        <v>1E-05</v>
      </c>
      <c s="36">
        <f>ROUND(G534*H534,6)</f>
      </c>
      <c r="L534" s="38">
        <v>0</v>
      </c>
      <c s="32">
        <f>ROUND(ROUND(L534,2)*ROUND(G534,3),2)</f>
      </c>
      <c s="36" t="s">
        <v>327</v>
      </c>
      <c>
        <f>(M534*21)/100</f>
      </c>
      <c t="s">
        <v>28</v>
      </c>
    </row>
    <row r="535" spans="1:5" ht="25.5">
      <c r="A535" s="35" t="s">
        <v>56</v>
      </c>
      <c r="E535" s="39" t="s">
        <v>909</v>
      </c>
    </row>
    <row r="536" spans="1:5" ht="51">
      <c r="A536" s="35" t="s">
        <v>57</v>
      </c>
      <c r="E536" s="40" t="s">
        <v>910</v>
      </c>
    </row>
    <row r="537" spans="1:5" ht="12.75">
      <c r="A537" t="s">
        <v>58</v>
      </c>
      <c r="E537" s="39" t="s">
        <v>5</v>
      </c>
    </row>
    <row r="538" spans="1:16" ht="12.75">
      <c r="A538" t="s">
        <v>50</v>
      </c>
      <c s="34" t="s">
        <v>911</v>
      </c>
      <c s="34" t="s">
        <v>912</v>
      </c>
      <c s="35" t="s">
        <v>5</v>
      </c>
      <c s="6" t="s">
        <v>913</v>
      </c>
      <c s="36" t="s">
        <v>68</v>
      </c>
      <c s="37">
        <v>2090</v>
      </c>
      <c s="36">
        <v>0</v>
      </c>
      <c s="36">
        <f>ROUND(G538*H538,6)</f>
      </c>
      <c r="L538" s="38">
        <v>0</v>
      </c>
      <c s="32">
        <f>ROUND(ROUND(L538,2)*ROUND(G538,3),2)</f>
      </c>
      <c s="36" t="s">
        <v>204</v>
      </c>
      <c>
        <f>(M538*21)/100</f>
      </c>
      <c t="s">
        <v>28</v>
      </c>
    </row>
    <row r="539" spans="1:5" ht="12.75">
      <c r="A539" s="35" t="s">
        <v>56</v>
      </c>
      <c r="E539" s="39" t="s">
        <v>913</v>
      </c>
    </row>
    <row r="540" spans="1:5" ht="12.75">
      <c r="A540" s="35" t="s">
        <v>57</v>
      </c>
      <c r="E540" s="40" t="s">
        <v>5</v>
      </c>
    </row>
    <row r="541" spans="1:5" ht="12.75">
      <c r="A541" t="s">
        <v>58</v>
      </c>
      <c r="E541" s="39" t="s">
        <v>5</v>
      </c>
    </row>
    <row r="542" spans="1:16" ht="25.5">
      <c r="A542" t="s">
        <v>50</v>
      </c>
      <c s="34" t="s">
        <v>914</v>
      </c>
      <c s="34" t="s">
        <v>915</v>
      </c>
      <c s="35" t="s">
        <v>5</v>
      </c>
      <c s="6" t="s">
        <v>916</v>
      </c>
      <c s="36" t="s">
        <v>852</v>
      </c>
      <c s="37">
        <v>11936.498</v>
      </c>
      <c s="36">
        <v>0</v>
      </c>
      <c s="36">
        <f>ROUND(G542*H542,6)</f>
      </c>
      <c r="L542" s="38">
        <v>0</v>
      </c>
      <c s="32">
        <f>ROUND(ROUND(L542,2)*ROUND(G542,3),2)</f>
      </c>
      <c s="36" t="s">
        <v>327</v>
      </c>
      <c>
        <f>(M542*21)/100</f>
      </c>
      <c t="s">
        <v>28</v>
      </c>
    </row>
    <row r="543" spans="1:5" ht="25.5">
      <c r="A543" s="35" t="s">
        <v>56</v>
      </c>
      <c r="E543" s="39" t="s">
        <v>916</v>
      </c>
    </row>
    <row r="544" spans="1:5" ht="12.75">
      <c r="A544" s="35" t="s">
        <v>57</v>
      </c>
      <c r="E544" s="40" t="s">
        <v>5</v>
      </c>
    </row>
    <row r="545" spans="1:5" ht="12.75">
      <c r="A545" t="s">
        <v>58</v>
      </c>
      <c r="E545" s="39" t="s">
        <v>5</v>
      </c>
    </row>
    <row r="546" spans="1:13" ht="12.75">
      <c r="A546" t="s">
        <v>47</v>
      </c>
      <c r="C546" s="31" t="s">
        <v>450</v>
      </c>
      <c r="E546" s="33" t="s">
        <v>451</v>
      </c>
      <c r="J546" s="32">
        <f>0</f>
      </c>
      <c s="32">
        <f>0</f>
      </c>
      <c s="32">
        <f>0+L547</f>
      </c>
      <c s="32">
        <f>0+M547</f>
      </c>
    </row>
    <row r="547" spans="1:16" ht="25.5">
      <c r="A547" t="s">
        <v>50</v>
      </c>
      <c s="34" t="s">
        <v>917</v>
      </c>
      <c s="34" t="s">
        <v>918</v>
      </c>
      <c s="35" t="s">
        <v>5</v>
      </c>
      <c s="6" t="s">
        <v>919</v>
      </c>
      <c s="36" t="s">
        <v>203</v>
      </c>
      <c s="37">
        <v>1</v>
      </c>
      <c s="36">
        <v>0</v>
      </c>
      <c s="36">
        <f>ROUND(G547*H547,6)</f>
      </c>
      <c r="L547" s="38">
        <v>0</v>
      </c>
      <c s="32">
        <f>ROUND(ROUND(L547,2)*ROUND(G547,3),2)</f>
      </c>
      <c s="36" t="s">
        <v>204</v>
      </c>
      <c>
        <f>(M547*21)/100</f>
      </c>
      <c t="s">
        <v>28</v>
      </c>
    </row>
    <row r="548" spans="1:5" ht="25.5">
      <c r="A548" s="35" t="s">
        <v>56</v>
      </c>
      <c r="E548" s="39" t="s">
        <v>919</v>
      </c>
    </row>
    <row r="549" spans="1:5" ht="12.75">
      <c r="A549" s="35" t="s">
        <v>57</v>
      </c>
      <c r="E549" s="40" t="s">
        <v>5</v>
      </c>
    </row>
    <row r="550" spans="1:5" ht="12.75">
      <c r="A550" t="s">
        <v>58</v>
      </c>
      <c r="E550" s="39" t="s">
        <v>5</v>
      </c>
    </row>
    <row r="551" spans="1:13" ht="12.75">
      <c r="A551" t="s">
        <v>47</v>
      </c>
      <c r="C551" s="31" t="s">
        <v>920</v>
      </c>
      <c r="E551" s="33" t="s">
        <v>921</v>
      </c>
      <c r="J551" s="32">
        <f>0</f>
      </c>
      <c s="32">
        <f>0</f>
      </c>
      <c s="32">
        <f>0+L552+L556</f>
      </c>
      <c s="32">
        <f>0+M552+M556</f>
      </c>
    </row>
    <row r="552" spans="1:16" ht="25.5">
      <c r="A552" t="s">
        <v>50</v>
      </c>
      <c s="34" t="s">
        <v>922</v>
      </c>
      <c s="34" t="s">
        <v>923</v>
      </c>
      <c s="35" t="s">
        <v>5</v>
      </c>
      <c s="6" t="s">
        <v>924</v>
      </c>
      <c s="36" t="s">
        <v>68</v>
      </c>
      <c s="37">
        <v>1.08</v>
      </c>
      <c s="36">
        <v>0.10035</v>
      </c>
      <c s="36">
        <f>ROUND(G552*H552,6)</f>
      </c>
      <c r="L552" s="38">
        <v>0</v>
      </c>
      <c s="32">
        <f>ROUND(ROUND(L552,2)*ROUND(G552,3),2)</f>
      </c>
      <c s="36" t="s">
        <v>327</v>
      </c>
      <c>
        <f>(M552*21)/100</f>
      </c>
      <c t="s">
        <v>28</v>
      </c>
    </row>
    <row r="553" spans="1:5" ht="25.5">
      <c r="A553" s="35" t="s">
        <v>56</v>
      </c>
      <c r="E553" s="39" t="s">
        <v>924</v>
      </c>
    </row>
    <row r="554" spans="1:5" ht="63.75">
      <c r="A554" s="35" t="s">
        <v>57</v>
      </c>
      <c r="E554" s="40" t="s">
        <v>925</v>
      </c>
    </row>
    <row r="555" spans="1:5" ht="12.75">
      <c r="A555" t="s">
        <v>58</v>
      </c>
      <c r="E555" s="39" t="s">
        <v>5</v>
      </c>
    </row>
    <row r="556" spans="1:16" ht="25.5">
      <c r="A556" t="s">
        <v>50</v>
      </c>
      <c s="34" t="s">
        <v>926</v>
      </c>
      <c s="34" t="s">
        <v>927</v>
      </c>
      <c s="35" t="s">
        <v>5</v>
      </c>
      <c s="6" t="s">
        <v>928</v>
      </c>
      <c s="36" t="s">
        <v>396</v>
      </c>
      <c s="37">
        <v>0.108</v>
      </c>
      <c s="36">
        <v>0</v>
      </c>
      <c s="36">
        <f>ROUND(G556*H556,6)</f>
      </c>
      <c r="L556" s="38">
        <v>0</v>
      </c>
      <c s="32">
        <f>ROUND(ROUND(L556,2)*ROUND(G556,3),2)</f>
      </c>
      <c s="36" t="s">
        <v>327</v>
      </c>
      <c>
        <f>(M556*21)/100</f>
      </c>
      <c t="s">
        <v>28</v>
      </c>
    </row>
    <row r="557" spans="1:5" ht="25.5">
      <c r="A557" s="35" t="s">
        <v>56</v>
      </c>
      <c r="E557" s="39" t="s">
        <v>928</v>
      </c>
    </row>
    <row r="558" spans="1:5" ht="12.75">
      <c r="A558" s="35" t="s">
        <v>57</v>
      </c>
      <c r="E558" s="40" t="s">
        <v>5</v>
      </c>
    </row>
    <row r="559" spans="1:5" ht="12.75">
      <c r="A559" t="s">
        <v>58</v>
      </c>
      <c r="E559" s="39" t="s">
        <v>5</v>
      </c>
    </row>
    <row r="560" spans="1:13" ht="12.75">
      <c r="A560" t="s">
        <v>47</v>
      </c>
      <c r="C560" s="31" t="s">
        <v>929</v>
      </c>
      <c r="E560" s="33" t="s">
        <v>930</v>
      </c>
      <c r="J560" s="32">
        <f>0</f>
      </c>
      <c s="32">
        <f>0</f>
      </c>
      <c s="32">
        <f>0+L561+L565+L569+L573+L577+L581+L585+L589+L593+L597+L601+L605+L609+L613</f>
      </c>
      <c s="32">
        <f>0+M561+M565+M569+M573+M577+M581+M585+M589+M593+M597+M601+M605+M609+M613</f>
      </c>
    </row>
    <row r="561" spans="1:16" ht="25.5">
      <c r="A561" t="s">
        <v>50</v>
      </c>
      <c s="34" t="s">
        <v>931</v>
      </c>
      <c s="34" t="s">
        <v>932</v>
      </c>
      <c s="35" t="s">
        <v>5</v>
      </c>
      <c s="6" t="s">
        <v>933</v>
      </c>
      <c s="36" t="s">
        <v>414</v>
      </c>
      <c s="37">
        <v>40</v>
      </c>
      <c s="36">
        <v>0.00189</v>
      </c>
      <c s="36">
        <f>ROUND(G561*H561,6)</f>
      </c>
      <c r="L561" s="38">
        <v>0</v>
      </c>
      <c s="32">
        <f>ROUND(ROUND(L561,2)*ROUND(G561,3),2)</f>
      </c>
      <c s="36" t="s">
        <v>327</v>
      </c>
      <c>
        <f>(M561*21)/100</f>
      </c>
      <c t="s">
        <v>28</v>
      </c>
    </row>
    <row r="562" spans="1:5" ht="25.5">
      <c r="A562" s="35" t="s">
        <v>56</v>
      </c>
      <c r="E562" s="39" t="s">
        <v>933</v>
      </c>
    </row>
    <row r="563" spans="1:5" ht="51">
      <c r="A563" s="35" t="s">
        <v>57</v>
      </c>
      <c r="E563" s="40" t="s">
        <v>934</v>
      </c>
    </row>
    <row r="564" spans="1:5" ht="12.75">
      <c r="A564" t="s">
        <v>58</v>
      </c>
      <c r="E564" s="39" t="s">
        <v>5</v>
      </c>
    </row>
    <row r="565" spans="1:16" ht="25.5">
      <c r="A565" t="s">
        <v>50</v>
      </c>
      <c s="34" t="s">
        <v>935</v>
      </c>
      <c s="34" t="s">
        <v>936</v>
      </c>
      <c s="35" t="s">
        <v>5</v>
      </c>
      <c s="6" t="s">
        <v>937</v>
      </c>
      <c s="36" t="s">
        <v>54</v>
      </c>
      <c s="37">
        <v>223.64</v>
      </c>
      <c s="36">
        <v>0</v>
      </c>
      <c s="36">
        <f>ROUND(G565*H565,6)</f>
      </c>
      <c r="L565" s="38">
        <v>0</v>
      </c>
      <c s="32">
        <f>ROUND(ROUND(L565,2)*ROUND(G565,3),2)</f>
      </c>
      <c s="36" t="s">
        <v>327</v>
      </c>
      <c>
        <f>(M565*21)/100</f>
      </c>
      <c t="s">
        <v>28</v>
      </c>
    </row>
    <row r="566" spans="1:5" ht="25.5">
      <c r="A566" s="35" t="s">
        <v>56</v>
      </c>
      <c r="E566" s="39" t="s">
        <v>937</v>
      </c>
    </row>
    <row r="567" spans="1:5" ht="409.5">
      <c r="A567" s="35" t="s">
        <v>57</v>
      </c>
      <c r="E567" s="40" t="s">
        <v>938</v>
      </c>
    </row>
    <row r="568" spans="1:5" ht="12.75">
      <c r="A568" t="s">
        <v>58</v>
      </c>
      <c r="E568" s="39" t="s">
        <v>5</v>
      </c>
    </row>
    <row r="569" spans="1:16" ht="25.5">
      <c r="A569" t="s">
        <v>50</v>
      </c>
      <c s="34" t="s">
        <v>939</v>
      </c>
      <c s="34" t="s">
        <v>940</v>
      </c>
      <c s="35" t="s">
        <v>5</v>
      </c>
      <c s="6" t="s">
        <v>941</v>
      </c>
      <c s="36" t="s">
        <v>54</v>
      </c>
      <c s="37">
        <v>59.32</v>
      </c>
      <c s="36">
        <v>0</v>
      </c>
      <c s="36">
        <f>ROUND(G569*H569,6)</f>
      </c>
      <c r="L569" s="38">
        <v>0</v>
      </c>
      <c s="32">
        <f>ROUND(ROUND(L569,2)*ROUND(G569,3),2)</f>
      </c>
      <c s="36" t="s">
        <v>327</v>
      </c>
      <c>
        <f>(M569*21)/100</f>
      </c>
      <c t="s">
        <v>28</v>
      </c>
    </row>
    <row r="570" spans="1:5" ht="25.5">
      <c r="A570" s="35" t="s">
        <v>56</v>
      </c>
      <c r="E570" s="39" t="s">
        <v>941</v>
      </c>
    </row>
    <row r="571" spans="1:5" ht="306">
      <c r="A571" s="35" t="s">
        <v>57</v>
      </c>
      <c r="E571" s="40" t="s">
        <v>942</v>
      </c>
    </row>
    <row r="572" spans="1:5" ht="12.75">
      <c r="A572" t="s">
        <v>58</v>
      </c>
      <c r="E572" s="39" t="s">
        <v>5</v>
      </c>
    </row>
    <row r="573" spans="1:16" ht="25.5">
      <c r="A573" t="s">
        <v>50</v>
      </c>
      <c s="34" t="s">
        <v>943</v>
      </c>
      <c s="34" t="s">
        <v>944</v>
      </c>
      <c s="35" t="s">
        <v>5</v>
      </c>
      <c s="6" t="s">
        <v>945</v>
      </c>
      <c s="36" t="s">
        <v>54</v>
      </c>
      <c s="37">
        <v>171.01</v>
      </c>
      <c s="36">
        <v>0</v>
      </c>
      <c s="36">
        <f>ROUND(G573*H573,6)</f>
      </c>
      <c r="L573" s="38">
        <v>0</v>
      </c>
      <c s="32">
        <f>ROUND(ROUND(L573,2)*ROUND(G573,3),2)</f>
      </c>
      <c s="36" t="s">
        <v>327</v>
      </c>
      <c>
        <f>(M573*21)/100</f>
      </c>
      <c t="s">
        <v>28</v>
      </c>
    </row>
    <row r="574" spans="1:5" ht="25.5">
      <c r="A574" s="35" t="s">
        <v>56</v>
      </c>
      <c r="E574" s="39" t="s">
        <v>945</v>
      </c>
    </row>
    <row r="575" spans="1:5" ht="408">
      <c r="A575" s="35" t="s">
        <v>57</v>
      </c>
      <c r="E575" s="40" t="s">
        <v>946</v>
      </c>
    </row>
    <row r="576" spans="1:5" ht="12.75">
      <c r="A576" t="s">
        <v>58</v>
      </c>
      <c r="E576" s="39" t="s">
        <v>5</v>
      </c>
    </row>
    <row r="577" spans="1:16" ht="25.5">
      <c r="A577" t="s">
        <v>50</v>
      </c>
      <c s="34" t="s">
        <v>947</v>
      </c>
      <c s="34" t="s">
        <v>948</v>
      </c>
      <c s="35" t="s">
        <v>5</v>
      </c>
      <c s="6" t="s">
        <v>949</v>
      </c>
      <c s="36" t="s">
        <v>54</v>
      </c>
      <c s="37">
        <v>44.24</v>
      </c>
      <c s="36">
        <v>0</v>
      </c>
      <c s="36">
        <f>ROUND(G577*H577,6)</f>
      </c>
      <c r="L577" s="38">
        <v>0</v>
      </c>
      <c s="32">
        <f>ROUND(ROUND(L577,2)*ROUND(G577,3),2)</f>
      </c>
      <c s="36" t="s">
        <v>327</v>
      </c>
      <c>
        <f>(M577*21)/100</f>
      </c>
      <c t="s">
        <v>28</v>
      </c>
    </row>
    <row r="578" spans="1:5" ht="25.5">
      <c r="A578" s="35" t="s">
        <v>56</v>
      </c>
      <c r="E578" s="39" t="s">
        <v>949</v>
      </c>
    </row>
    <row r="579" spans="1:5" ht="76.5">
      <c r="A579" s="35" t="s">
        <v>57</v>
      </c>
      <c r="E579" s="40" t="s">
        <v>950</v>
      </c>
    </row>
    <row r="580" spans="1:5" ht="12.75">
      <c r="A580" t="s">
        <v>58</v>
      </c>
      <c r="E580" s="39" t="s">
        <v>5</v>
      </c>
    </row>
    <row r="581" spans="1:16" ht="25.5">
      <c r="A581" t="s">
        <v>50</v>
      </c>
      <c s="34" t="s">
        <v>951</v>
      </c>
      <c s="34" t="s">
        <v>952</v>
      </c>
      <c s="35" t="s">
        <v>5</v>
      </c>
      <c s="6" t="s">
        <v>953</v>
      </c>
      <c s="36" t="s">
        <v>54</v>
      </c>
      <c s="37">
        <v>223.64</v>
      </c>
      <c s="36">
        <v>0.01363</v>
      </c>
      <c s="36">
        <f>ROUND(G581*H581,6)</f>
      </c>
      <c r="L581" s="38">
        <v>0</v>
      </c>
      <c s="32">
        <f>ROUND(ROUND(L581,2)*ROUND(G581,3),2)</f>
      </c>
      <c s="36" t="s">
        <v>327</v>
      </c>
      <c>
        <f>(M581*21)/100</f>
      </c>
      <c t="s">
        <v>28</v>
      </c>
    </row>
    <row r="582" spans="1:5" ht="25.5">
      <c r="A582" s="35" t="s">
        <v>56</v>
      </c>
      <c r="E582" s="39" t="s">
        <v>953</v>
      </c>
    </row>
    <row r="583" spans="1:5" ht="409.5">
      <c r="A583" s="35" t="s">
        <v>57</v>
      </c>
      <c r="E583" s="40" t="s">
        <v>938</v>
      </c>
    </row>
    <row r="584" spans="1:5" ht="12.75">
      <c r="A584" t="s">
        <v>58</v>
      </c>
      <c r="E584" s="39" t="s">
        <v>5</v>
      </c>
    </row>
    <row r="585" spans="1:16" ht="25.5">
      <c r="A585" t="s">
        <v>50</v>
      </c>
      <c s="34" t="s">
        <v>954</v>
      </c>
      <c s="34" t="s">
        <v>955</v>
      </c>
      <c s="35" t="s">
        <v>5</v>
      </c>
      <c s="6" t="s">
        <v>956</v>
      </c>
      <c s="36" t="s">
        <v>54</v>
      </c>
      <c s="37">
        <v>59.32</v>
      </c>
      <c s="36">
        <v>0.01752</v>
      </c>
      <c s="36">
        <f>ROUND(G585*H585,6)</f>
      </c>
      <c r="L585" s="38">
        <v>0</v>
      </c>
      <c s="32">
        <f>ROUND(ROUND(L585,2)*ROUND(G585,3),2)</f>
      </c>
      <c s="36" t="s">
        <v>327</v>
      </c>
      <c>
        <f>(M585*21)/100</f>
      </c>
      <c t="s">
        <v>28</v>
      </c>
    </row>
    <row r="586" spans="1:5" ht="25.5">
      <c r="A586" s="35" t="s">
        <v>56</v>
      </c>
      <c r="E586" s="39" t="s">
        <v>956</v>
      </c>
    </row>
    <row r="587" spans="1:5" ht="306">
      <c r="A587" s="35" t="s">
        <v>57</v>
      </c>
      <c r="E587" s="40" t="s">
        <v>942</v>
      </c>
    </row>
    <row r="588" spans="1:5" ht="12.75">
      <c r="A588" t="s">
        <v>58</v>
      </c>
      <c r="E588" s="39" t="s">
        <v>5</v>
      </c>
    </row>
    <row r="589" spans="1:16" ht="25.5">
      <c r="A589" t="s">
        <v>50</v>
      </c>
      <c s="34" t="s">
        <v>957</v>
      </c>
      <c s="34" t="s">
        <v>958</v>
      </c>
      <c s="35" t="s">
        <v>5</v>
      </c>
      <c s="6" t="s">
        <v>959</v>
      </c>
      <c s="36" t="s">
        <v>54</v>
      </c>
      <c s="37">
        <v>171.01</v>
      </c>
      <c s="36">
        <v>0.02733</v>
      </c>
      <c s="36">
        <f>ROUND(G589*H589,6)</f>
      </c>
      <c r="L589" s="38">
        <v>0</v>
      </c>
      <c s="32">
        <f>ROUND(ROUND(L589,2)*ROUND(G589,3),2)</f>
      </c>
      <c s="36" t="s">
        <v>327</v>
      </c>
      <c>
        <f>(M589*21)/100</f>
      </c>
      <c t="s">
        <v>28</v>
      </c>
    </row>
    <row r="590" spans="1:5" ht="25.5">
      <c r="A590" s="35" t="s">
        <v>56</v>
      </c>
      <c r="E590" s="39" t="s">
        <v>959</v>
      </c>
    </row>
    <row r="591" spans="1:5" ht="408">
      <c r="A591" s="35" t="s">
        <v>57</v>
      </c>
      <c r="E591" s="40" t="s">
        <v>946</v>
      </c>
    </row>
    <row r="592" spans="1:5" ht="12.75">
      <c r="A592" t="s">
        <v>58</v>
      </c>
      <c r="E592" s="39" t="s">
        <v>5</v>
      </c>
    </row>
    <row r="593" spans="1:16" ht="25.5">
      <c r="A593" t="s">
        <v>50</v>
      </c>
      <c s="34" t="s">
        <v>960</v>
      </c>
      <c s="34" t="s">
        <v>961</v>
      </c>
      <c s="35" t="s">
        <v>5</v>
      </c>
      <c s="6" t="s">
        <v>962</v>
      </c>
      <c s="36" t="s">
        <v>54</v>
      </c>
      <c s="37">
        <v>44.24</v>
      </c>
      <c s="36">
        <v>0.0364</v>
      </c>
      <c s="36">
        <f>ROUND(G593*H593,6)</f>
      </c>
      <c r="L593" s="38">
        <v>0</v>
      </c>
      <c s="32">
        <f>ROUND(ROUND(L593,2)*ROUND(G593,3),2)</f>
      </c>
      <c s="36" t="s">
        <v>327</v>
      </c>
      <c>
        <f>(M593*21)/100</f>
      </c>
      <c t="s">
        <v>28</v>
      </c>
    </row>
    <row r="594" spans="1:5" ht="25.5">
      <c r="A594" s="35" t="s">
        <v>56</v>
      </c>
      <c r="E594" s="39" t="s">
        <v>962</v>
      </c>
    </row>
    <row r="595" spans="1:5" ht="76.5">
      <c r="A595" s="35" t="s">
        <v>57</v>
      </c>
      <c r="E595" s="40" t="s">
        <v>950</v>
      </c>
    </row>
    <row r="596" spans="1:5" ht="12.75">
      <c r="A596" t="s">
        <v>58</v>
      </c>
      <c r="E596" s="39" t="s">
        <v>5</v>
      </c>
    </row>
    <row r="597" spans="1:16" ht="25.5">
      <c r="A597" t="s">
        <v>50</v>
      </c>
      <c s="34" t="s">
        <v>963</v>
      </c>
      <c s="34" t="s">
        <v>964</v>
      </c>
      <c s="35" t="s">
        <v>5</v>
      </c>
      <c s="6" t="s">
        <v>965</v>
      </c>
      <c s="36" t="s">
        <v>68</v>
      </c>
      <c s="37">
        <v>2496</v>
      </c>
      <c s="36">
        <v>0.00996</v>
      </c>
      <c s="36">
        <f>ROUND(G597*H597,6)</f>
      </c>
      <c r="L597" s="38">
        <v>0</v>
      </c>
      <c s="32">
        <f>ROUND(ROUND(L597,2)*ROUND(G597,3),2)</f>
      </c>
      <c s="36" t="s">
        <v>327</v>
      </c>
      <c>
        <f>(M597*21)/100</f>
      </c>
      <c t="s">
        <v>28</v>
      </c>
    </row>
    <row r="598" spans="1:5" ht="25.5">
      <c r="A598" s="35" t="s">
        <v>56</v>
      </c>
      <c r="E598" s="39" t="s">
        <v>965</v>
      </c>
    </row>
    <row r="599" spans="1:5" ht="12.75">
      <c r="A599" s="35" t="s">
        <v>57</v>
      </c>
      <c r="E599" s="40" t="s">
        <v>5</v>
      </c>
    </row>
    <row r="600" spans="1:5" ht="12.75">
      <c r="A600" t="s">
        <v>58</v>
      </c>
      <c r="E600" s="39" t="s">
        <v>5</v>
      </c>
    </row>
    <row r="601" spans="1:16" ht="25.5">
      <c r="A601" t="s">
        <v>50</v>
      </c>
      <c s="34" t="s">
        <v>966</v>
      </c>
      <c s="34" t="s">
        <v>967</v>
      </c>
      <c s="35" t="s">
        <v>5</v>
      </c>
      <c s="6" t="s">
        <v>968</v>
      </c>
      <c s="36" t="s">
        <v>68</v>
      </c>
      <c s="37">
        <v>1248</v>
      </c>
      <c s="36">
        <v>0</v>
      </c>
      <c s="36">
        <f>ROUND(G601*H601,6)</f>
      </c>
      <c r="L601" s="38">
        <v>0</v>
      </c>
      <c s="32">
        <f>ROUND(ROUND(L601,2)*ROUND(G601,3),2)</f>
      </c>
      <c s="36" t="s">
        <v>327</v>
      </c>
      <c>
        <f>(M601*21)/100</f>
      </c>
      <c t="s">
        <v>28</v>
      </c>
    </row>
    <row r="602" spans="1:5" ht="25.5">
      <c r="A602" s="35" t="s">
        <v>56</v>
      </c>
      <c r="E602" s="39" t="s">
        <v>968</v>
      </c>
    </row>
    <row r="603" spans="1:5" ht="12.75">
      <c r="A603" s="35" t="s">
        <v>57</v>
      </c>
      <c r="E603" s="40" t="s">
        <v>5</v>
      </c>
    </row>
    <row r="604" spans="1:5" ht="12.75">
      <c r="A604" t="s">
        <v>58</v>
      </c>
      <c r="E604" s="39" t="s">
        <v>5</v>
      </c>
    </row>
    <row r="605" spans="1:16" ht="25.5">
      <c r="A605" t="s">
        <v>50</v>
      </c>
      <c s="34" t="s">
        <v>969</v>
      </c>
      <c s="34" t="s">
        <v>970</v>
      </c>
      <c s="35" t="s">
        <v>5</v>
      </c>
      <c s="6" t="s">
        <v>971</v>
      </c>
      <c s="36" t="s">
        <v>68</v>
      </c>
      <c s="37">
        <v>185</v>
      </c>
      <c s="36">
        <v>0.02368</v>
      </c>
      <c s="36">
        <f>ROUND(G605*H605,6)</f>
      </c>
      <c r="L605" s="38">
        <v>0</v>
      </c>
      <c s="32">
        <f>ROUND(ROUND(L605,2)*ROUND(G605,3),2)</f>
      </c>
      <c s="36" t="s">
        <v>204</v>
      </c>
      <c>
        <f>(M605*21)/100</f>
      </c>
      <c t="s">
        <v>28</v>
      </c>
    </row>
    <row r="606" spans="1:5" ht="25.5">
      <c r="A606" s="35" t="s">
        <v>56</v>
      </c>
      <c r="E606" s="39" t="s">
        <v>971</v>
      </c>
    </row>
    <row r="607" spans="1:5" ht="25.5">
      <c r="A607" s="35" t="s">
        <v>57</v>
      </c>
      <c r="E607" s="40" t="s">
        <v>972</v>
      </c>
    </row>
    <row r="608" spans="1:5" ht="12.75">
      <c r="A608" t="s">
        <v>58</v>
      </c>
      <c r="E608" s="39" t="s">
        <v>5</v>
      </c>
    </row>
    <row r="609" spans="1:16" ht="25.5">
      <c r="A609" t="s">
        <v>50</v>
      </c>
      <c s="34" t="s">
        <v>973</v>
      </c>
      <c s="34" t="s">
        <v>974</v>
      </c>
      <c s="35" t="s">
        <v>5</v>
      </c>
      <c s="6" t="s">
        <v>975</v>
      </c>
      <c s="36" t="s">
        <v>396</v>
      </c>
      <c s="37">
        <v>35.307</v>
      </c>
      <c s="36">
        <v>0</v>
      </c>
      <c s="36">
        <f>ROUND(G609*H609,6)</f>
      </c>
      <c r="L609" s="38">
        <v>0</v>
      </c>
      <c s="32">
        <f>ROUND(ROUND(L609,2)*ROUND(G609,3),2)</f>
      </c>
      <c s="36" t="s">
        <v>327</v>
      </c>
      <c>
        <f>(M609*21)/100</f>
      </c>
      <c t="s">
        <v>28</v>
      </c>
    </row>
    <row r="610" spans="1:5" ht="25.5">
      <c r="A610" s="35" t="s">
        <v>56</v>
      </c>
      <c r="E610" s="39" t="s">
        <v>975</v>
      </c>
    </row>
    <row r="611" spans="1:5" ht="12.75">
      <c r="A611" s="35" t="s">
        <v>57</v>
      </c>
      <c r="E611" s="40" t="s">
        <v>5</v>
      </c>
    </row>
    <row r="612" spans="1:5" ht="12.75">
      <c r="A612" t="s">
        <v>58</v>
      </c>
      <c r="E612" s="39" t="s">
        <v>5</v>
      </c>
    </row>
    <row r="613" spans="1:16" ht="38.25">
      <c r="A613" t="s">
        <v>50</v>
      </c>
      <c s="34" t="s">
        <v>976</v>
      </c>
      <c s="34" t="s">
        <v>977</v>
      </c>
      <c s="35" t="s">
        <v>5</v>
      </c>
      <c s="6" t="s">
        <v>978</v>
      </c>
      <c s="36" t="s">
        <v>396</v>
      </c>
      <c s="37">
        <v>35.307</v>
      </c>
      <c s="36">
        <v>0</v>
      </c>
      <c s="36">
        <f>ROUND(G613*H613,6)</f>
      </c>
      <c r="L613" s="38">
        <v>0</v>
      </c>
      <c s="32">
        <f>ROUND(ROUND(L613,2)*ROUND(G613,3),2)</f>
      </c>
      <c s="36" t="s">
        <v>327</v>
      </c>
      <c>
        <f>(M613*21)/100</f>
      </c>
      <c t="s">
        <v>28</v>
      </c>
    </row>
    <row r="614" spans="1:5" ht="38.25">
      <c r="A614" s="35" t="s">
        <v>56</v>
      </c>
      <c r="E614" s="39" t="s">
        <v>979</v>
      </c>
    </row>
    <row r="615" spans="1:5" ht="12.75">
      <c r="A615" s="35" t="s">
        <v>57</v>
      </c>
      <c r="E615" s="40" t="s">
        <v>5</v>
      </c>
    </row>
    <row r="616" spans="1:5" ht="12.75">
      <c r="A616" t="s">
        <v>58</v>
      </c>
      <c r="E616" s="39" t="s">
        <v>5</v>
      </c>
    </row>
    <row r="617" spans="1:13" ht="12.75">
      <c r="A617" t="s">
        <v>47</v>
      </c>
      <c r="C617" s="31" t="s">
        <v>980</v>
      </c>
      <c r="E617" s="33" t="s">
        <v>981</v>
      </c>
      <c r="J617" s="32">
        <f>0</f>
      </c>
      <c s="32">
        <f>0</f>
      </c>
      <c s="32">
        <f>0+L618+L622+L626+L630+L634+L638+L642+L646+L650+L654+L658+L662+L666+L670</f>
      </c>
      <c s="32">
        <f>0+M618+M622+M626+M630+M634+M638+M642+M646+M650+M654+M658+M662+M666+M670</f>
      </c>
    </row>
    <row r="618" spans="1:16" ht="25.5">
      <c r="A618" t="s">
        <v>50</v>
      </c>
      <c s="34" t="s">
        <v>982</v>
      </c>
      <c s="34" t="s">
        <v>983</v>
      </c>
      <c s="35" t="s">
        <v>5</v>
      </c>
      <c s="6" t="s">
        <v>984</v>
      </c>
      <c s="36" t="s">
        <v>68</v>
      </c>
      <c s="37">
        <v>52.5</v>
      </c>
      <c s="36">
        <v>0</v>
      </c>
      <c s="36">
        <f>ROUND(G618*H618,6)</f>
      </c>
      <c r="L618" s="38">
        <v>0</v>
      </c>
      <c s="32">
        <f>ROUND(ROUND(L618,2)*ROUND(G618,3),2)</f>
      </c>
      <c s="36" t="s">
        <v>327</v>
      </c>
      <c>
        <f>(M618*21)/100</f>
      </c>
      <c t="s">
        <v>28</v>
      </c>
    </row>
    <row r="619" spans="1:5" ht="25.5">
      <c r="A619" s="35" t="s">
        <v>56</v>
      </c>
      <c r="E619" s="39" t="s">
        <v>984</v>
      </c>
    </row>
    <row r="620" spans="1:5" ht="89.25">
      <c r="A620" s="35" t="s">
        <v>57</v>
      </c>
      <c r="E620" s="40" t="s">
        <v>985</v>
      </c>
    </row>
    <row r="621" spans="1:5" ht="12.75">
      <c r="A621" t="s">
        <v>58</v>
      </c>
      <c r="E621" s="39" t="s">
        <v>5</v>
      </c>
    </row>
    <row r="622" spans="1:16" ht="12.75">
      <c r="A622" t="s">
        <v>50</v>
      </c>
      <c s="34" t="s">
        <v>986</v>
      </c>
      <c s="34" t="s">
        <v>987</v>
      </c>
      <c s="35" t="s">
        <v>5</v>
      </c>
      <c s="6" t="s">
        <v>988</v>
      </c>
      <c s="36" t="s">
        <v>68</v>
      </c>
      <c s="37">
        <v>53.55</v>
      </c>
      <c s="36">
        <v>0.003</v>
      </c>
      <c s="36">
        <f>ROUND(G622*H622,6)</f>
      </c>
      <c r="L622" s="38">
        <v>0</v>
      </c>
      <c s="32">
        <f>ROUND(ROUND(L622,2)*ROUND(G622,3),2)</f>
      </c>
      <c s="36" t="s">
        <v>327</v>
      </c>
      <c>
        <f>(M622*21)/100</f>
      </c>
      <c t="s">
        <v>28</v>
      </c>
    </row>
    <row r="623" spans="1:5" ht="12.75">
      <c r="A623" s="35" t="s">
        <v>56</v>
      </c>
      <c r="E623" s="39" t="s">
        <v>988</v>
      </c>
    </row>
    <row r="624" spans="1:5" ht="25.5">
      <c r="A624" s="35" t="s">
        <v>57</v>
      </c>
      <c r="E624" s="40" t="s">
        <v>989</v>
      </c>
    </row>
    <row r="625" spans="1:5" ht="12.75">
      <c r="A625" t="s">
        <v>58</v>
      </c>
      <c r="E625" s="39" t="s">
        <v>5</v>
      </c>
    </row>
    <row r="626" spans="1:16" ht="25.5">
      <c r="A626" t="s">
        <v>50</v>
      </c>
      <c s="34" t="s">
        <v>990</v>
      </c>
      <c s="34" t="s">
        <v>991</v>
      </c>
      <c s="35" t="s">
        <v>5</v>
      </c>
      <c s="6" t="s">
        <v>992</v>
      </c>
      <c s="36" t="s">
        <v>68</v>
      </c>
      <c s="37">
        <v>52.5</v>
      </c>
      <c s="36">
        <v>0.00029</v>
      </c>
      <c s="36">
        <f>ROUND(G626*H626,6)</f>
      </c>
      <c r="L626" s="38">
        <v>0</v>
      </c>
      <c s="32">
        <f>ROUND(ROUND(L626,2)*ROUND(G626,3),2)</f>
      </c>
      <c s="36" t="s">
        <v>327</v>
      </c>
      <c>
        <f>(M626*21)/100</f>
      </c>
      <c t="s">
        <v>28</v>
      </c>
    </row>
    <row r="627" spans="1:5" ht="25.5">
      <c r="A627" s="35" t="s">
        <v>56</v>
      </c>
      <c r="E627" s="39" t="s">
        <v>992</v>
      </c>
    </row>
    <row r="628" spans="1:5" ht="89.25">
      <c r="A628" s="35" t="s">
        <v>57</v>
      </c>
      <c r="E628" s="40" t="s">
        <v>985</v>
      </c>
    </row>
    <row r="629" spans="1:5" ht="12.75">
      <c r="A629" t="s">
        <v>58</v>
      </c>
      <c r="E629" s="39" t="s">
        <v>5</v>
      </c>
    </row>
    <row r="630" spans="1:16" ht="12.75">
      <c r="A630" t="s">
        <v>50</v>
      </c>
      <c s="34" t="s">
        <v>993</v>
      </c>
      <c s="34" t="s">
        <v>994</v>
      </c>
      <c s="35" t="s">
        <v>5</v>
      </c>
      <c s="6" t="s">
        <v>995</v>
      </c>
      <c s="36" t="s">
        <v>54</v>
      </c>
      <c s="37">
        <v>47.25</v>
      </c>
      <c s="36">
        <v>0.00055</v>
      </c>
      <c s="36">
        <f>ROUND(G630*H630,6)</f>
      </c>
      <c r="L630" s="38">
        <v>0</v>
      </c>
      <c s="32">
        <f>ROUND(ROUND(L630,2)*ROUND(G630,3),2)</f>
      </c>
      <c s="36" t="s">
        <v>327</v>
      </c>
      <c>
        <f>(M630*21)/100</f>
      </c>
      <c t="s">
        <v>28</v>
      </c>
    </row>
    <row r="631" spans="1:5" ht="12.75">
      <c r="A631" s="35" t="s">
        <v>56</v>
      </c>
      <c r="E631" s="39" t="s">
        <v>995</v>
      </c>
    </row>
    <row r="632" spans="1:5" ht="25.5">
      <c r="A632" s="35" t="s">
        <v>57</v>
      </c>
      <c r="E632" s="40" t="s">
        <v>996</v>
      </c>
    </row>
    <row r="633" spans="1:5" ht="12.75">
      <c r="A633" t="s">
        <v>58</v>
      </c>
      <c r="E633" s="39" t="s">
        <v>5</v>
      </c>
    </row>
    <row r="634" spans="1:16" ht="12.75">
      <c r="A634" t="s">
        <v>50</v>
      </c>
      <c s="34" t="s">
        <v>997</v>
      </c>
      <c s="34" t="s">
        <v>998</v>
      </c>
      <c s="35" t="s">
        <v>5</v>
      </c>
      <c s="6" t="s">
        <v>999</v>
      </c>
      <c s="36" t="s">
        <v>54</v>
      </c>
      <c s="37">
        <v>99.75</v>
      </c>
      <c s="36">
        <v>0.00072</v>
      </c>
      <c s="36">
        <f>ROUND(G634*H634,6)</f>
      </c>
      <c r="L634" s="38">
        <v>0</v>
      </c>
      <c s="32">
        <f>ROUND(ROUND(L634,2)*ROUND(G634,3),2)</f>
      </c>
      <c s="36" t="s">
        <v>327</v>
      </c>
      <c>
        <f>(M634*21)/100</f>
      </c>
      <c t="s">
        <v>28</v>
      </c>
    </row>
    <row r="635" spans="1:5" ht="12.75">
      <c r="A635" s="35" t="s">
        <v>56</v>
      </c>
      <c r="E635" s="39" t="s">
        <v>999</v>
      </c>
    </row>
    <row r="636" spans="1:5" ht="25.5">
      <c r="A636" s="35" t="s">
        <v>57</v>
      </c>
      <c r="E636" s="40" t="s">
        <v>1000</v>
      </c>
    </row>
    <row r="637" spans="1:5" ht="12.75">
      <c r="A637" t="s">
        <v>58</v>
      </c>
      <c r="E637" s="39" t="s">
        <v>5</v>
      </c>
    </row>
    <row r="638" spans="1:16" ht="25.5">
      <c r="A638" t="s">
        <v>50</v>
      </c>
      <c s="34" t="s">
        <v>1001</v>
      </c>
      <c s="34" t="s">
        <v>1002</v>
      </c>
      <c s="35" t="s">
        <v>5</v>
      </c>
      <c s="6" t="s">
        <v>1003</v>
      </c>
      <c s="36" t="s">
        <v>68</v>
      </c>
      <c s="37">
        <v>52.5</v>
      </c>
      <c s="36">
        <v>0.00062</v>
      </c>
      <c s="36">
        <f>ROUND(G638*H638,6)</f>
      </c>
      <c r="L638" s="38">
        <v>0</v>
      </c>
      <c s="32">
        <f>ROUND(ROUND(L638,2)*ROUND(G638,3),2)</f>
      </c>
      <c s="36" t="s">
        <v>327</v>
      </c>
      <c>
        <f>(M638*21)/100</f>
      </c>
      <c t="s">
        <v>28</v>
      </c>
    </row>
    <row r="639" spans="1:5" ht="25.5">
      <c r="A639" s="35" t="s">
        <v>56</v>
      </c>
      <c r="E639" s="39" t="s">
        <v>1003</v>
      </c>
    </row>
    <row r="640" spans="1:5" ht="89.25">
      <c r="A640" s="35" t="s">
        <v>57</v>
      </c>
      <c r="E640" s="40" t="s">
        <v>985</v>
      </c>
    </row>
    <row r="641" spans="1:5" ht="12.75">
      <c r="A641" t="s">
        <v>58</v>
      </c>
      <c r="E641" s="39" t="s">
        <v>5</v>
      </c>
    </row>
    <row r="642" spans="1:16" ht="12.75">
      <c r="A642" t="s">
        <v>50</v>
      </c>
      <c s="34" t="s">
        <v>1004</v>
      </c>
      <c s="34" t="s">
        <v>1005</v>
      </c>
      <c s="35" t="s">
        <v>5</v>
      </c>
      <c s="6" t="s">
        <v>1006</v>
      </c>
      <c s="36" t="s">
        <v>68</v>
      </c>
      <c s="37">
        <v>57.75</v>
      </c>
      <c s="36">
        <v>0.012</v>
      </c>
      <c s="36">
        <f>ROUND(G642*H642,6)</f>
      </c>
      <c r="L642" s="38">
        <v>0</v>
      </c>
      <c s="32">
        <f>ROUND(ROUND(L642,2)*ROUND(G642,3),2)</f>
      </c>
      <c s="36" t="s">
        <v>327</v>
      </c>
      <c>
        <f>(M642*21)/100</f>
      </c>
      <c t="s">
        <v>28</v>
      </c>
    </row>
    <row r="643" spans="1:5" ht="12.75">
      <c r="A643" s="35" t="s">
        <v>56</v>
      </c>
      <c r="E643" s="39" t="s">
        <v>1006</v>
      </c>
    </row>
    <row r="644" spans="1:5" ht="25.5">
      <c r="A644" s="35" t="s">
        <v>57</v>
      </c>
      <c r="E644" s="40" t="s">
        <v>1007</v>
      </c>
    </row>
    <row r="645" spans="1:5" ht="12.75">
      <c r="A645" t="s">
        <v>58</v>
      </c>
      <c r="E645" s="39" t="s">
        <v>5</v>
      </c>
    </row>
    <row r="646" spans="1:16" ht="25.5">
      <c r="A646" t="s">
        <v>50</v>
      </c>
      <c s="34" t="s">
        <v>1008</v>
      </c>
      <c s="34" t="s">
        <v>1009</v>
      </c>
      <c s="35" t="s">
        <v>5</v>
      </c>
      <c s="6" t="s">
        <v>1010</v>
      </c>
      <c s="36" t="s">
        <v>68</v>
      </c>
      <c s="37">
        <v>23.2</v>
      </c>
      <c s="36">
        <v>0</v>
      </c>
      <c s="36">
        <f>ROUND(G646*H646,6)</f>
      </c>
      <c r="L646" s="38">
        <v>0</v>
      </c>
      <c s="32">
        <f>ROUND(ROUND(L646,2)*ROUND(G646,3),2)</f>
      </c>
      <c s="36" t="s">
        <v>204</v>
      </c>
      <c>
        <f>(M646*21)/100</f>
      </c>
      <c t="s">
        <v>28</v>
      </c>
    </row>
    <row r="647" spans="1:5" ht="25.5">
      <c r="A647" s="35" t="s">
        <v>56</v>
      </c>
      <c r="E647" s="39" t="s">
        <v>1010</v>
      </c>
    </row>
    <row r="648" spans="1:5" ht="114.75">
      <c r="A648" s="35" t="s">
        <v>57</v>
      </c>
      <c r="E648" s="40" t="s">
        <v>1011</v>
      </c>
    </row>
    <row r="649" spans="1:5" ht="12.75">
      <c r="A649" t="s">
        <v>58</v>
      </c>
      <c r="E649" s="39" t="s">
        <v>5</v>
      </c>
    </row>
    <row r="650" spans="1:16" ht="25.5">
      <c r="A650" t="s">
        <v>50</v>
      </c>
      <c s="34" t="s">
        <v>1012</v>
      </c>
      <c s="34" t="s">
        <v>1013</v>
      </c>
      <c s="35" t="s">
        <v>5</v>
      </c>
      <c s="6" t="s">
        <v>1014</v>
      </c>
      <c s="36" t="s">
        <v>54</v>
      </c>
      <c s="37">
        <v>34.68</v>
      </c>
      <c s="36">
        <v>0</v>
      </c>
      <c s="36">
        <f>ROUND(G650*H650,6)</f>
      </c>
      <c r="L650" s="38">
        <v>0</v>
      </c>
      <c s="32">
        <f>ROUND(ROUND(L650,2)*ROUND(G650,3),2)</f>
      </c>
      <c s="36" t="s">
        <v>204</v>
      </c>
      <c>
        <f>(M650*21)/100</f>
      </c>
      <c t="s">
        <v>28</v>
      </c>
    </row>
    <row r="651" spans="1:5" ht="25.5">
      <c r="A651" s="35" t="s">
        <v>56</v>
      </c>
      <c r="E651" s="39" t="s">
        <v>1014</v>
      </c>
    </row>
    <row r="652" spans="1:5" ht="114.75">
      <c r="A652" s="35" t="s">
        <v>57</v>
      </c>
      <c r="E652" s="40" t="s">
        <v>1015</v>
      </c>
    </row>
    <row r="653" spans="1:5" ht="12.75">
      <c r="A653" t="s">
        <v>58</v>
      </c>
      <c r="E653" s="39" t="s">
        <v>5</v>
      </c>
    </row>
    <row r="654" spans="1:16" ht="25.5">
      <c r="A654" t="s">
        <v>50</v>
      </c>
      <c s="34" t="s">
        <v>1016</v>
      </c>
      <c s="34" t="s">
        <v>1017</v>
      </c>
      <c s="35" t="s">
        <v>5</v>
      </c>
      <c s="6" t="s">
        <v>1018</v>
      </c>
      <c s="36" t="s">
        <v>68</v>
      </c>
      <c s="37">
        <v>23.2</v>
      </c>
      <c s="36">
        <v>0.0001</v>
      </c>
      <c s="36">
        <f>ROUND(G654*H654,6)</f>
      </c>
      <c r="L654" s="38">
        <v>0</v>
      </c>
      <c s="32">
        <f>ROUND(ROUND(L654,2)*ROUND(G654,3),2)</f>
      </c>
      <c s="36" t="s">
        <v>327</v>
      </c>
      <c>
        <f>(M654*21)/100</f>
      </c>
      <c t="s">
        <v>28</v>
      </c>
    </row>
    <row r="655" spans="1:5" ht="25.5">
      <c r="A655" s="35" t="s">
        <v>56</v>
      </c>
      <c r="E655" s="39" t="s">
        <v>1018</v>
      </c>
    </row>
    <row r="656" spans="1:5" ht="12.75">
      <c r="A656" s="35" t="s">
        <v>57</v>
      </c>
      <c r="E656" s="40" t="s">
        <v>5</v>
      </c>
    </row>
    <row r="657" spans="1:5" ht="12.75">
      <c r="A657" t="s">
        <v>58</v>
      </c>
      <c r="E657" s="39" t="s">
        <v>5</v>
      </c>
    </row>
    <row r="658" spans="1:16" ht="12.75">
      <c r="A658" t="s">
        <v>50</v>
      </c>
      <c s="34" t="s">
        <v>1019</v>
      </c>
      <c s="34" t="s">
        <v>1020</v>
      </c>
      <c s="35" t="s">
        <v>5</v>
      </c>
      <c s="6" t="s">
        <v>1021</v>
      </c>
      <c s="36" t="s">
        <v>68</v>
      </c>
      <c s="37">
        <v>19.151</v>
      </c>
      <c s="36">
        <v>0.02012</v>
      </c>
      <c s="36">
        <f>ROUND(G658*H658,6)</f>
      </c>
      <c r="L658" s="38">
        <v>0</v>
      </c>
      <c s="32">
        <f>ROUND(ROUND(L658,2)*ROUND(G658,3),2)</f>
      </c>
      <c s="36" t="s">
        <v>327</v>
      </c>
      <c>
        <f>(M658*21)/100</f>
      </c>
      <c t="s">
        <v>28</v>
      </c>
    </row>
    <row r="659" spans="1:5" ht="12.75">
      <c r="A659" s="35" t="s">
        <v>56</v>
      </c>
      <c r="E659" s="39" t="s">
        <v>1021</v>
      </c>
    </row>
    <row r="660" spans="1:5" ht="51">
      <c r="A660" s="35" t="s">
        <v>57</v>
      </c>
      <c r="E660" s="40" t="s">
        <v>1022</v>
      </c>
    </row>
    <row r="661" spans="1:5" ht="12.75">
      <c r="A661" t="s">
        <v>58</v>
      </c>
      <c r="E661" s="39" t="s">
        <v>5</v>
      </c>
    </row>
    <row r="662" spans="1:16" ht="25.5">
      <c r="A662" t="s">
        <v>50</v>
      </c>
      <c s="34" t="s">
        <v>1023</v>
      </c>
      <c s="34" t="s">
        <v>1024</v>
      </c>
      <c s="35" t="s">
        <v>5</v>
      </c>
      <c s="6" t="s">
        <v>1025</v>
      </c>
      <c s="36" t="s">
        <v>72</v>
      </c>
      <c s="37">
        <v>5</v>
      </c>
      <c s="36">
        <v>0.03058</v>
      </c>
      <c s="36">
        <f>ROUND(G662*H662,6)</f>
      </c>
      <c r="L662" s="38">
        <v>0</v>
      </c>
      <c s="32">
        <f>ROUND(ROUND(L662,2)*ROUND(G662,3),2)</f>
      </c>
      <c s="36" t="s">
        <v>327</v>
      </c>
      <c>
        <f>(M662*21)/100</f>
      </c>
      <c t="s">
        <v>28</v>
      </c>
    </row>
    <row r="663" spans="1:5" ht="38.25">
      <c r="A663" s="35" t="s">
        <v>56</v>
      </c>
      <c r="E663" s="39" t="s">
        <v>1026</v>
      </c>
    </row>
    <row r="664" spans="1:5" ht="12.75">
      <c r="A664" s="35" t="s">
        <v>57</v>
      </c>
      <c r="E664" s="40" t="s">
        <v>5</v>
      </c>
    </row>
    <row r="665" spans="1:5" ht="12.75">
      <c r="A665" t="s">
        <v>58</v>
      </c>
      <c r="E665" s="39" t="s">
        <v>5</v>
      </c>
    </row>
    <row r="666" spans="1:16" ht="38.25">
      <c r="A666" t="s">
        <v>50</v>
      </c>
      <c s="34" t="s">
        <v>1027</v>
      </c>
      <c s="34" t="s">
        <v>1028</v>
      </c>
      <c s="35" t="s">
        <v>5</v>
      </c>
      <c s="6" t="s">
        <v>1029</v>
      </c>
      <c s="36" t="s">
        <v>396</v>
      </c>
      <c s="37">
        <v>1.54</v>
      </c>
      <c s="36">
        <v>0</v>
      </c>
      <c s="36">
        <f>ROUND(G666*H666,6)</f>
      </c>
      <c r="L666" s="38">
        <v>0</v>
      </c>
      <c s="32">
        <f>ROUND(ROUND(L666,2)*ROUND(G666,3),2)</f>
      </c>
      <c s="36" t="s">
        <v>327</v>
      </c>
      <c>
        <f>(M666*21)/100</f>
      </c>
      <c t="s">
        <v>28</v>
      </c>
    </row>
    <row r="667" spans="1:5" ht="38.25">
      <c r="A667" s="35" t="s">
        <v>56</v>
      </c>
      <c r="E667" s="39" t="s">
        <v>1030</v>
      </c>
    </row>
    <row r="668" spans="1:5" ht="12.75">
      <c r="A668" s="35" t="s">
        <v>57</v>
      </c>
      <c r="E668" s="40" t="s">
        <v>5</v>
      </c>
    </row>
    <row r="669" spans="1:5" ht="12.75">
      <c r="A669" t="s">
        <v>58</v>
      </c>
      <c r="E669" s="39" t="s">
        <v>5</v>
      </c>
    </row>
    <row r="670" spans="1:16" ht="38.25">
      <c r="A670" t="s">
        <v>50</v>
      </c>
      <c s="34" t="s">
        <v>1031</v>
      </c>
      <c s="34" t="s">
        <v>1032</v>
      </c>
      <c s="35" t="s">
        <v>5</v>
      </c>
      <c s="6" t="s">
        <v>1033</v>
      </c>
      <c s="36" t="s">
        <v>396</v>
      </c>
      <c s="37">
        <v>1.54</v>
      </c>
      <c s="36">
        <v>0</v>
      </c>
      <c s="36">
        <f>ROUND(G670*H670,6)</f>
      </c>
      <c r="L670" s="38">
        <v>0</v>
      </c>
      <c s="32">
        <f>ROUND(ROUND(L670,2)*ROUND(G670,3),2)</f>
      </c>
      <c s="36" t="s">
        <v>327</v>
      </c>
      <c>
        <f>(M670*21)/100</f>
      </c>
      <c t="s">
        <v>28</v>
      </c>
    </row>
    <row r="671" spans="1:5" ht="38.25">
      <c r="A671" s="35" t="s">
        <v>56</v>
      </c>
      <c r="E671" s="39" t="s">
        <v>1034</v>
      </c>
    </row>
    <row r="672" spans="1:5" ht="12.75">
      <c r="A672" s="35" t="s">
        <v>57</v>
      </c>
      <c r="E672" s="40" t="s">
        <v>5</v>
      </c>
    </row>
    <row r="673" spans="1:5" ht="12.75">
      <c r="A673" t="s">
        <v>58</v>
      </c>
      <c r="E673" s="39" t="s">
        <v>5</v>
      </c>
    </row>
    <row r="674" spans="1:13" ht="12.75">
      <c r="A674" t="s">
        <v>47</v>
      </c>
      <c r="C674" s="31" t="s">
        <v>1035</v>
      </c>
      <c r="E674" s="33" t="s">
        <v>1036</v>
      </c>
      <c r="J674" s="32">
        <f>0</f>
      </c>
      <c s="32">
        <f>0</f>
      </c>
      <c s="32">
        <f>0+L675+L679+L683+L687+L691+L695+L699+L703+L707+L711+L715+L719+L723+L727+L731+L735+L739+L743+L747+L751+L755+L759+L763+L767+L771+L775+L779+L783+L787+L791+L795</f>
      </c>
      <c s="32">
        <f>0+M675+M679+M683+M687+M691+M695+M699+M703+M707+M711+M715+M719+M723+M727+M731+M735+M739+M743+M747+M751+M755+M759+M763+M767+M771+M775+M779+M783+M787+M791+M795</f>
      </c>
    </row>
    <row r="675" spans="1:16" ht="12.75">
      <c r="A675" t="s">
        <v>50</v>
      </c>
      <c s="34" t="s">
        <v>1037</v>
      </c>
      <c s="34" t="s">
        <v>1038</v>
      </c>
      <c s="35" t="s">
        <v>5</v>
      </c>
      <c s="6" t="s">
        <v>1039</v>
      </c>
      <c s="36" t="s">
        <v>54</v>
      </c>
      <c s="37">
        <v>96</v>
      </c>
      <c s="36">
        <v>0</v>
      </c>
      <c s="36">
        <f>ROUND(G675*H675,6)</f>
      </c>
      <c r="L675" s="38">
        <v>0</v>
      </c>
      <c s="32">
        <f>ROUND(ROUND(L675,2)*ROUND(G675,3),2)</f>
      </c>
      <c s="36" t="s">
        <v>327</v>
      </c>
      <c>
        <f>(M675*21)/100</f>
      </c>
      <c t="s">
        <v>28</v>
      </c>
    </row>
    <row r="676" spans="1:5" ht="12.75">
      <c r="A676" s="35" t="s">
        <v>56</v>
      </c>
      <c r="E676" s="39" t="s">
        <v>1039</v>
      </c>
    </row>
    <row r="677" spans="1:5" ht="38.25">
      <c r="A677" s="35" t="s">
        <v>57</v>
      </c>
      <c r="E677" s="40" t="s">
        <v>1040</v>
      </c>
    </row>
    <row r="678" spans="1:5" ht="12.75">
      <c r="A678" t="s">
        <v>58</v>
      </c>
      <c r="E678" s="39" t="s">
        <v>5</v>
      </c>
    </row>
    <row r="679" spans="1:16" ht="12.75">
      <c r="A679" t="s">
        <v>50</v>
      </c>
      <c s="34" t="s">
        <v>1041</v>
      </c>
      <c s="34" t="s">
        <v>1042</v>
      </c>
      <c s="35" t="s">
        <v>5</v>
      </c>
      <c s="6" t="s">
        <v>1043</v>
      </c>
      <c s="36" t="s">
        <v>54</v>
      </c>
      <c s="37">
        <v>80</v>
      </c>
      <c s="36">
        <v>0</v>
      </c>
      <c s="36">
        <f>ROUND(G679*H679,6)</f>
      </c>
      <c r="L679" s="38">
        <v>0</v>
      </c>
      <c s="32">
        <f>ROUND(ROUND(L679,2)*ROUND(G679,3),2)</f>
      </c>
      <c s="36" t="s">
        <v>327</v>
      </c>
      <c>
        <f>(M679*21)/100</f>
      </c>
      <c t="s">
        <v>28</v>
      </c>
    </row>
    <row r="680" spans="1:5" ht="12.75">
      <c r="A680" s="35" t="s">
        <v>56</v>
      </c>
      <c r="E680" s="39" t="s">
        <v>1043</v>
      </c>
    </row>
    <row r="681" spans="1:5" ht="51">
      <c r="A681" s="35" t="s">
        <v>57</v>
      </c>
      <c r="E681" s="40" t="s">
        <v>1044</v>
      </c>
    </row>
    <row r="682" spans="1:5" ht="12.75">
      <c r="A682" t="s">
        <v>58</v>
      </c>
      <c r="E682" s="39" t="s">
        <v>5</v>
      </c>
    </row>
    <row r="683" spans="1:16" ht="12.75">
      <c r="A683" t="s">
        <v>50</v>
      </c>
      <c s="34" t="s">
        <v>1045</v>
      </c>
      <c s="34" t="s">
        <v>1046</v>
      </c>
      <c s="35" t="s">
        <v>5</v>
      </c>
      <c s="6" t="s">
        <v>1047</v>
      </c>
      <c s="36" t="s">
        <v>54</v>
      </c>
      <c s="37">
        <v>185</v>
      </c>
      <c s="36">
        <v>0</v>
      </c>
      <c s="36">
        <f>ROUND(G683*H683,6)</f>
      </c>
      <c r="L683" s="38">
        <v>0</v>
      </c>
      <c s="32">
        <f>ROUND(ROUND(L683,2)*ROUND(G683,3),2)</f>
      </c>
      <c s="36" t="s">
        <v>327</v>
      </c>
      <c>
        <f>(M683*21)/100</f>
      </c>
      <c t="s">
        <v>28</v>
      </c>
    </row>
    <row r="684" spans="1:5" ht="12.75">
      <c r="A684" s="35" t="s">
        <v>56</v>
      </c>
      <c r="E684" s="39" t="s">
        <v>1047</v>
      </c>
    </row>
    <row r="685" spans="1:5" ht="51">
      <c r="A685" s="35" t="s">
        <v>57</v>
      </c>
      <c r="E685" s="40" t="s">
        <v>1048</v>
      </c>
    </row>
    <row r="686" spans="1:5" ht="12.75">
      <c r="A686" t="s">
        <v>58</v>
      </c>
      <c r="E686" s="39" t="s">
        <v>5</v>
      </c>
    </row>
    <row r="687" spans="1:16" ht="12.75">
      <c r="A687" t="s">
        <v>50</v>
      </c>
      <c s="34" t="s">
        <v>1049</v>
      </c>
      <c s="34" t="s">
        <v>1050</v>
      </c>
      <c s="35" t="s">
        <v>5</v>
      </c>
      <c s="6" t="s">
        <v>1051</v>
      </c>
      <c s="36" t="s">
        <v>54</v>
      </c>
      <c s="37">
        <v>64</v>
      </c>
      <c s="36">
        <v>0</v>
      </c>
      <c s="36">
        <f>ROUND(G687*H687,6)</f>
      </c>
      <c r="L687" s="38">
        <v>0</v>
      </c>
      <c s="32">
        <f>ROUND(ROUND(L687,2)*ROUND(G687,3),2)</f>
      </c>
      <c s="36" t="s">
        <v>327</v>
      </c>
      <c>
        <f>(M687*21)/100</f>
      </c>
      <c t="s">
        <v>28</v>
      </c>
    </row>
    <row r="688" spans="1:5" ht="12.75">
      <c r="A688" s="35" t="s">
        <v>56</v>
      </c>
      <c r="E688" s="39" t="s">
        <v>1051</v>
      </c>
    </row>
    <row r="689" spans="1:5" ht="51">
      <c r="A689" s="35" t="s">
        <v>57</v>
      </c>
      <c r="E689" s="40" t="s">
        <v>1052</v>
      </c>
    </row>
    <row r="690" spans="1:5" ht="12.75">
      <c r="A690" t="s">
        <v>58</v>
      </c>
      <c r="E690" s="39" t="s">
        <v>5</v>
      </c>
    </row>
    <row r="691" spans="1:16" ht="25.5">
      <c r="A691" t="s">
        <v>50</v>
      </c>
      <c s="34" t="s">
        <v>1053</v>
      </c>
      <c s="34" t="s">
        <v>1054</v>
      </c>
      <c s="35" t="s">
        <v>5</v>
      </c>
      <c s="6" t="s">
        <v>1055</v>
      </c>
      <c s="36" t="s">
        <v>203</v>
      </c>
      <c s="37">
        <v>2</v>
      </c>
      <c s="36">
        <v>0</v>
      </c>
      <c s="36">
        <f>ROUND(G691*H691,6)</f>
      </c>
      <c r="L691" s="38">
        <v>0</v>
      </c>
      <c s="32">
        <f>ROUND(ROUND(L691,2)*ROUND(G691,3),2)</f>
      </c>
      <c s="36" t="s">
        <v>204</v>
      </c>
      <c>
        <f>(M691*21)/100</f>
      </c>
      <c t="s">
        <v>28</v>
      </c>
    </row>
    <row r="692" spans="1:5" ht="25.5">
      <c r="A692" s="35" t="s">
        <v>56</v>
      </c>
      <c r="E692" s="39" t="s">
        <v>1055</v>
      </c>
    </row>
    <row r="693" spans="1:5" ht="12.75">
      <c r="A693" s="35" t="s">
        <v>57</v>
      </c>
      <c r="E693" s="40" t="s">
        <v>5</v>
      </c>
    </row>
    <row r="694" spans="1:5" ht="12.75">
      <c r="A694" t="s">
        <v>58</v>
      </c>
      <c r="E694" s="39" t="s">
        <v>5</v>
      </c>
    </row>
    <row r="695" spans="1:16" ht="25.5">
      <c r="A695" t="s">
        <v>50</v>
      </c>
      <c s="34" t="s">
        <v>1056</v>
      </c>
      <c s="34" t="s">
        <v>1057</v>
      </c>
      <c s="35" t="s">
        <v>5</v>
      </c>
      <c s="6" t="s">
        <v>1058</v>
      </c>
      <c s="36" t="s">
        <v>203</v>
      </c>
      <c s="37">
        <v>2</v>
      </c>
      <c s="36">
        <v>0</v>
      </c>
      <c s="36">
        <f>ROUND(G695*H695,6)</f>
      </c>
      <c r="L695" s="38">
        <v>0</v>
      </c>
      <c s="32">
        <f>ROUND(ROUND(L695,2)*ROUND(G695,3),2)</f>
      </c>
      <c s="36" t="s">
        <v>204</v>
      </c>
      <c>
        <f>(M695*21)/100</f>
      </c>
      <c t="s">
        <v>28</v>
      </c>
    </row>
    <row r="696" spans="1:5" ht="25.5">
      <c r="A696" s="35" t="s">
        <v>56</v>
      </c>
      <c r="E696" s="39" t="s">
        <v>1058</v>
      </c>
    </row>
    <row r="697" spans="1:5" ht="12.75">
      <c r="A697" s="35" t="s">
        <v>57</v>
      </c>
      <c r="E697" s="40" t="s">
        <v>5</v>
      </c>
    </row>
    <row r="698" spans="1:5" ht="12.75">
      <c r="A698" t="s">
        <v>58</v>
      </c>
      <c r="E698" s="39" t="s">
        <v>5</v>
      </c>
    </row>
    <row r="699" spans="1:16" ht="25.5">
      <c r="A699" t="s">
        <v>50</v>
      </c>
      <c s="34" t="s">
        <v>1059</v>
      </c>
      <c s="34" t="s">
        <v>1060</v>
      </c>
      <c s="35" t="s">
        <v>5</v>
      </c>
      <c s="6" t="s">
        <v>1061</v>
      </c>
      <c s="36" t="s">
        <v>203</v>
      </c>
      <c s="37">
        <v>2</v>
      </c>
      <c s="36">
        <v>0</v>
      </c>
      <c s="36">
        <f>ROUND(G699*H699,6)</f>
      </c>
      <c r="L699" s="38">
        <v>0</v>
      </c>
      <c s="32">
        <f>ROUND(ROUND(L699,2)*ROUND(G699,3),2)</f>
      </c>
      <c s="36" t="s">
        <v>204</v>
      </c>
      <c>
        <f>(M699*21)/100</f>
      </c>
      <c t="s">
        <v>28</v>
      </c>
    </row>
    <row r="700" spans="1:5" ht="25.5">
      <c r="A700" s="35" t="s">
        <v>56</v>
      </c>
      <c r="E700" s="39" t="s">
        <v>1061</v>
      </c>
    </row>
    <row r="701" spans="1:5" ht="12.75">
      <c r="A701" s="35" t="s">
        <v>57</v>
      </c>
      <c r="E701" s="40" t="s">
        <v>5</v>
      </c>
    </row>
    <row r="702" spans="1:5" ht="12.75">
      <c r="A702" t="s">
        <v>58</v>
      </c>
      <c r="E702" s="39" t="s">
        <v>5</v>
      </c>
    </row>
    <row r="703" spans="1:16" ht="25.5">
      <c r="A703" t="s">
        <v>50</v>
      </c>
      <c s="34" t="s">
        <v>1062</v>
      </c>
      <c s="34" t="s">
        <v>1063</v>
      </c>
      <c s="35" t="s">
        <v>5</v>
      </c>
      <c s="6" t="s">
        <v>1064</v>
      </c>
      <c s="36" t="s">
        <v>203</v>
      </c>
      <c s="37">
        <v>2</v>
      </c>
      <c s="36">
        <v>0</v>
      </c>
      <c s="36">
        <f>ROUND(G703*H703,6)</f>
      </c>
      <c r="L703" s="38">
        <v>0</v>
      </c>
      <c s="32">
        <f>ROUND(ROUND(L703,2)*ROUND(G703,3),2)</f>
      </c>
      <c s="36" t="s">
        <v>204</v>
      </c>
      <c>
        <f>(M703*21)/100</f>
      </c>
      <c t="s">
        <v>28</v>
      </c>
    </row>
    <row r="704" spans="1:5" ht="25.5">
      <c r="A704" s="35" t="s">
        <v>56</v>
      </c>
      <c r="E704" s="39" t="s">
        <v>1064</v>
      </c>
    </row>
    <row r="705" spans="1:5" ht="12.75">
      <c r="A705" s="35" t="s">
        <v>57</v>
      </c>
      <c r="E705" s="40" t="s">
        <v>5</v>
      </c>
    </row>
    <row r="706" spans="1:5" ht="12.75">
      <c r="A706" t="s">
        <v>58</v>
      </c>
      <c r="E706" s="39" t="s">
        <v>5</v>
      </c>
    </row>
    <row r="707" spans="1:16" ht="25.5">
      <c r="A707" t="s">
        <v>50</v>
      </c>
      <c s="34" t="s">
        <v>1065</v>
      </c>
      <c s="34" t="s">
        <v>1066</v>
      </c>
      <c s="35" t="s">
        <v>5</v>
      </c>
      <c s="6" t="s">
        <v>1067</v>
      </c>
      <c s="36" t="s">
        <v>203</v>
      </c>
      <c s="37">
        <v>2</v>
      </c>
      <c s="36">
        <v>0</v>
      </c>
      <c s="36">
        <f>ROUND(G707*H707,6)</f>
      </c>
      <c r="L707" s="38">
        <v>0</v>
      </c>
      <c s="32">
        <f>ROUND(ROUND(L707,2)*ROUND(G707,3),2)</f>
      </c>
      <c s="36" t="s">
        <v>204</v>
      </c>
      <c>
        <f>(M707*21)/100</f>
      </c>
      <c t="s">
        <v>28</v>
      </c>
    </row>
    <row r="708" spans="1:5" ht="25.5">
      <c r="A708" s="35" t="s">
        <v>56</v>
      </c>
      <c r="E708" s="39" t="s">
        <v>1067</v>
      </c>
    </row>
    <row r="709" spans="1:5" ht="12.75">
      <c r="A709" s="35" t="s">
        <v>57</v>
      </c>
      <c r="E709" s="40" t="s">
        <v>5</v>
      </c>
    </row>
    <row r="710" spans="1:5" ht="12.75">
      <c r="A710" t="s">
        <v>58</v>
      </c>
      <c r="E710" s="39" t="s">
        <v>5</v>
      </c>
    </row>
    <row r="711" spans="1:16" ht="12.75">
      <c r="A711" t="s">
        <v>50</v>
      </c>
      <c s="34" t="s">
        <v>1068</v>
      </c>
      <c s="34" t="s">
        <v>1069</v>
      </c>
      <c s="35" t="s">
        <v>5</v>
      </c>
      <c s="6" t="s">
        <v>1070</v>
      </c>
      <c s="36" t="s">
        <v>54</v>
      </c>
      <c s="37">
        <v>974.15</v>
      </c>
      <c s="36">
        <v>0</v>
      </c>
      <c s="36">
        <f>ROUND(G711*H711,6)</f>
      </c>
      <c r="L711" s="38">
        <v>0</v>
      </c>
      <c s="32">
        <f>ROUND(ROUND(L711,2)*ROUND(G711,3),2)</f>
      </c>
      <c s="36" t="s">
        <v>327</v>
      </c>
      <c>
        <f>(M711*21)/100</f>
      </c>
      <c t="s">
        <v>28</v>
      </c>
    </row>
    <row r="712" spans="1:5" ht="12.75">
      <c r="A712" s="35" t="s">
        <v>56</v>
      </c>
      <c r="E712" s="39" t="s">
        <v>1070</v>
      </c>
    </row>
    <row r="713" spans="1:5" ht="25.5">
      <c r="A713" s="35" t="s">
        <v>57</v>
      </c>
      <c r="E713" s="40" t="s">
        <v>1071</v>
      </c>
    </row>
    <row r="714" spans="1:5" ht="12.75">
      <c r="A714" t="s">
        <v>58</v>
      </c>
      <c r="E714" s="39" t="s">
        <v>5</v>
      </c>
    </row>
    <row r="715" spans="1:16" ht="25.5">
      <c r="A715" t="s">
        <v>50</v>
      </c>
      <c s="34" t="s">
        <v>1072</v>
      </c>
      <c s="34" t="s">
        <v>1073</v>
      </c>
      <c s="35" t="s">
        <v>5</v>
      </c>
      <c s="6" t="s">
        <v>1074</v>
      </c>
      <c s="36" t="s">
        <v>203</v>
      </c>
      <c s="37">
        <v>11</v>
      </c>
      <c s="36">
        <v>0</v>
      </c>
      <c s="36">
        <f>ROUND(G715*H715,6)</f>
      </c>
      <c r="L715" s="38">
        <v>0</v>
      </c>
      <c s="32">
        <f>ROUND(ROUND(L715,2)*ROUND(G715,3),2)</f>
      </c>
      <c s="36" t="s">
        <v>204</v>
      </c>
      <c>
        <f>(M715*21)/100</f>
      </c>
      <c t="s">
        <v>28</v>
      </c>
    </row>
    <row r="716" spans="1:5" ht="25.5">
      <c r="A716" s="35" t="s">
        <v>56</v>
      </c>
      <c r="E716" s="39" t="s">
        <v>1074</v>
      </c>
    </row>
    <row r="717" spans="1:5" ht="12.75">
      <c r="A717" s="35" t="s">
        <v>57</v>
      </c>
      <c r="E717" s="40" t="s">
        <v>5</v>
      </c>
    </row>
    <row r="718" spans="1:5" ht="12.75">
      <c r="A718" t="s">
        <v>58</v>
      </c>
      <c r="E718" s="39" t="s">
        <v>5</v>
      </c>
    </row>
    <row r="719" spans="1:16" ht="25.5">
      <c r="A719" t="s">
        <v>50</v>
      </c>
      <c s="34" t="s">
        <v>1075</v>
      </c>
      <c s="34" t="s">
        <v>1076</v>
      </c>
      <c s="35" t="s">
        <v>5</v>
      </c>
      <c s="6" t="s">
        <v>1077</v>
      </c>
      <c s="36" t="s">
        <v>203</v>
      </c>
      <c s="37">
        <v>3</v>
      </c>
      <c s="36">
        <v>0</v>
      </c>
      <c s="36">
        <f>ROUND(G719*H719,6)</f>
      </c>
      <c r="L719" s="38">
        <v>0</v>
      </c>
      <c s="32">
        <f>ROUND(ROUND(L719,2)*ROUND(G719,3),2)</f>
      </c>
      <c s="36" t="s">
        <v>204</v>
      </c>
      <c>
        <f>(M719*21)/100</f>
      </c>
      <c t="s">
        <v>28</v>
      </c>
    </row>
    <row r="720" spans="1:5" ht="25.5">
      <c r="A720" s="35" t="s">
        <v>56</v>
      </c>
      <c r="E720" s="39" t="s">
        <v>1077</v>
      </c>
    </row>
    <row r="721" spans="1:5" ht="12.75">
      <c r="A721" s="35" t="s">
        <v>57</v>
      </c>
      <c r="E721" s="40" t="s">
        <v>5</v>
      </c>
    </row>
    <row r="722" spans="1:5" ht="12.75">
      <c r="A722" t="s">
        <v>58</v>
      </c>
      <c r="E722" s="39" t="s">
        <v>5</v>
      </c>
    </row>
    <row r="723" spans="1:16" ht="25.5">
      <c r="A723" t="s">
        <v>50</v>
      </c>
      <c s="34" t="s">
        <v>1078</v>
      </c>
      <c s="34" t="s">
        <v>1079</v>
      </c>
      <c s="35" t="s">
        <v>5</v>
      </c>
      <c s="6" t="s">
        <v>1080</v>
      </c>
      <c s="36" t="s">
        <v>203</v>
      </c>
      <c s="37">
        <v>2</v>
      </c>
      <c s="36">
        <v>0</v>
      </c>
      <c s="36">
        <f>ROUND(G723*H723,6)</f>
      </c>
      <c r="L723" s="38">
        <v>0</v>
      </c>
      <c s="32">
        <f>ROUND(ROUND(L723,2)*ROUND(G723,3),2)</f>
      </c>
      <c s="36" t="s">
        <v>204</v>
      </c>
      <c>
        <f>(M723*21)/100</f>
      </c>
      <c t="s">
        <v>28</v>
      </c>
    </row>
    <row r="724" spans="1:5" ht="25.5">
      <c r="A724" s="35" t="s">
        <v>56</v>
      </c>
      <c r="E724" s="39" t="s">
        <v>1080</v>
      </c>
    </row>
    <row r="725" spans="1:5" ht="12.75">
      <c r="A725" s="35" t="s">
        <v>57</v>
      </c>
      <c r="E725" s="40" t="s">
        <v>5</v>
      </c>
    </row>
    <row r="726" spans="1:5" ht="12.75">
      <c r="A726" t="s">
        <v>58</v>
      </c>
      <c r="E726" s="39" t="s">
        <v>5</v>
      </c>
    </row>
    <row r="727" spans="1:16" ht="25.5">
      <c r="A727" t="s">
        <v>50</v>
      </c>
      <c s="34" t="s">
        <v>1081</v>
      </c>
      <c s="34" t="s">
        <v>1082</v>
      </c>
      <c s="35" t="s">
        <v>5</v>
      </c>
      <c s="6" t="s">
        <v>1083</v>
      </c>
      <c s="36" t="s">
        <v>203</v>
      </c>
      <c s="37">
        <v>2</v>
      </c>
      <c s="36">
        <v>0</v>
      </c>
      <c s="36">
        <f>ROUND(G727*H727,6)</f>
      </c>
      <c r="L727" s="38">
        <v>0</v>
      </c>
      <c s="32">
        <f>ROUND(ROUND(L727,2)*ROUND(G727,3),2)</f>
      </c>
      <c s="36" t="s">
        <v>204</v>
      </c>
      <c>
        <f>(M727*21)/100</f>
      </c>
      <c t="s">
        <v>28</v>
      </c>
    </row>
    <row r="728" spans="1:5" ht="25.5">
      <c r="A728" s="35" t="s">
        <v>56</v>
      </c>
      <c r="E728" s="39" t="s">
        <v>1083</v>
      </c>
    </row>
    <row r="729" spans="1:5" ht="12.75">
      <c r="A729" s="35" t="s">
        <v>57</v>
      </c>
      <c r="E729" s="40" t="s">
        <v>5</v>
      </c>
    </row>
    <row r="730" spans="1:5" ht="12.75">
      <c r="A730" t="s">
        <v>58</v>
      </c>
      <c r="E730" s="39" t="s">
        <v>5</v>
      </c>
    </row>
    <row r="731" spans="1:16" ht="25.5">
      <c r="A731" t="s">
        <v>50</v>
      </c>
      <c s="34" t="s">
        <v>1084</v>
      </c>
      <c s="34" t="s">
        <v>1085</v>
      </c>
      <c s="35" t="s">
        <v>5</v>
      </c>
      <c s="6" t="s">
        <v>1086</v>
      </c>
      <c s="36" t="s">
        <v>203</v>
      </c>
      <c s="37">
        <v>2</v>
      </c>
      <c s="36">
        <v>0</v>
      </c>
      <c s="36">
        <f>ROUND(G731*H731,6)</f>
      </c>
      <c r="L731" s="38">
        <v>0</v>
      </c>
      <c s="32">
        <f>ROUND(ROUND(L731,2)*ROUND(G731,3),2)</f>
      </c>
      <c s="36" t="s">
        <v>204</v>
      </c>
      <c>
        <f>(M731*21)/100</f>
      </c>
      <c t="s">
        <v>28</v>
      </c>
    </row>
    <row r="732" spans="1:5" ht="25.5">
      <c r="A732" s="35" t="s">
        <v>56</v>
      </c>
      <c r="E732" s="39" t="s">
        <v>1086</v>
      </c>
    </row>
    <row r="733" spans="1:5" ht="12.75">
      <c r="A733" s="35" t="s">
        <v>57</v>
      </c>
      <c r="E733" s="40" t="s">
        <v>5</v>
      </c>
    </row>
    <row r="734" spans="1:5" ht="12.75">
      <c r="A734" t="s">
        <v>58</v>
      </c>
      <c r="E734" s="39" t="s">
        <v>5</v>
      </c>
    </row>
    <row r="735" spans="1:16" ht="25.5">
      <c r="A735" t="s">
        <v>50</v>
      </c>
      <c s="34" t="s">
        <v>1087</v>
      </c>
      <c s="34" t="s">
        <v>1088</v>
      </c>
      <c s="35" t="s">
        <v>5</v>
      </c>
      <c s="6" t="s">
        <v>1089</v>
      </c>
      <c s="36" t="s">
        <v>203</v>
      </c>
      <c s="37">
        <v>4</v>
      </c>
      <c s="36">
        <v>0</v>
      </c>
      <c s="36">
        <f>ROUND(G735*H735,6)</f>
      </c>
      <c r="L735" s="38">
        <v>0</v>
      </c>
      <c s="32">
        <f>ROUND(ROUND(L735,2)*ROUND(G735,3),2)</f>
      </c>
      <c s="36" t="s">
        <v>204</v>
      </c>
      <c>
        <f>(M735*21)/100</f>
      </c>
      <c t="s">
        <v>28</v>
      </c>
    </row>
    <row r="736" spans="1:5" ht="25.5">
      <c r="A736" s="35" t="s">
        <v>56</v>
      </c>
      <c r="E736" s="39" t="s">
        <v>1089</v>
      </c>
    </row>
    <row r="737" spans="1:5" ht="12.75">
      <c r="A737" s="35" t="s">
        <v>57</v>
      </c>
      <c r="E737" s="40" t="s">
        <v>5</v>
      </c>
    </row>
    <row r="738" spans="1:5" ht="12.75">
      <c r="A738" t="s">
        <v>58</v>
      </c>
      <c r="E738" s="39" t="s">
        <v>5</v>
      </c>
    </row>
    <row r="739" spans="1:16" ht="25.5">
      <c r="A739" t="s">
        <v>50</v>
      </c>
      <c s="34" t="s">
        <v>1090</v>
      </c>
      <c s="34" t="s">
        <v>1091</v>
      </c>
      <c s="35" t="s">
        <v>5</v>
      </c>
      <c s="6" t="s">
        <v>1092</v>
      </c>
      <c s="36" t="s">
        <v>203</v>
      </c>
      <c s="37">
        <v>2</v>
      </c>
      <c s="36">
        <v>0</v>
      </c>
      <c s="36">
        <f>ROUND(G739*H739,6)</f>
      </c>
      <c r="L739" s="38">
        <v>0</v>
      </c>
      <c s="32">
        <f>ROUND(ROUND(L739,2)*ROUND(G739,3),2)</f>
      </c>
      <c s="36" t="s">
        <v>204</v>
      </c>
      <c>
        <f>(M739*21)/100</f>
      </c>
      <c t="s">
        <v>28</v>
      </c>
    </row>
    <row r="740" spans="1:5" ht="25.5">
      <c r="A740" s="35" t="s">
        <v>56</v>
      </c>
      <c r="E740" s="39" t="s">
        <v>1092</v>
      </c>
    </row>
    <row r="741" spans="1:5" ht="12.75">
      <c r="A741" s="35" t="s">
        <v>57</v>
      </c>
      <c r="E741" s="40" t="s">
        <v>5</v>
      </c>
    </row>
    <row r="742" spans="1:5" ht="12.75">
      <c r="A742" t="s">
        <v>58</v>
      </c>
      <c r="E742" s="39" t="s">
        <v>5</v>
      </c>
    </row>
    <row r="743" spans="1:16" ht="25.5">
      <c r="A743" t="s">
        <v>50</v>
      </c>
      <c s="34" t="s">
        <v>1093</v>
      </c>
      <c s="34" t="s">
        <v>1094</v>
      </c>
      <c s="35" t="s">
        <v>5</v>
      </c>
      <c s="6" t="s">
        <v>1095</v>
      </c>
      <c s="36" t="s">
        <v>203</v>
      </c>
      <c s="37">
        <v>2</v>
      </c>
      <c s="36">
        <v>0</v>
      </c>
      <c s="36">
        <f>ROUND(G743*H743,6)</f>
      </c>
      <c r="L743" s="38">
        <v>0</v>
      </c>
      <c s="32">
        <f>ROUND(ROUND(L743,2)*ROUND(G743,3),2)</f>
      </c>
      <c s="36" t="s">
        <v>204</v>
      </c>
      <c>
        <f>(M743*21)/100</f>
      </c>
      <c t="s">
        <v>28</v>
      </c>
    </row>
    <row r="744" spans="1:5" ht="25.5">
      <c r="A744" s="35" t="s">
        <v>56</v>
      </c>
      <c r="E744" s="39" t="s">
        <v>1095</v>
      </c>
    </row>
    <row r="745" spans="1:5" ht="12.75">
      <c r="A745" s="35" t="s">
        <v>57</v>
      </c>
      <c r="E745" s="40" t="s">
        <v>5</v>
      </c>
    </row>
    <row r="746" spans="1:5" ht="12.75">
      <c r="A746" t="s">
        <v>58</v>
      </c>
      <c r="E746" s="39" t="s">
        <v>5</v>
      </c>
    </row>
    <row r="747" spans="1:16" ht="25.5">
      <c r="A747" t="s">
        <v>50</v>
      </c>
      <c s="34" t="s">
        <v>1096</v>
      </c>
      <c s="34" t="s">
        <v>1097</v>
      </c>
      <c s="35" t="s">
        <v>5</v>
      </c>
      <c s="6" t="s">
        <v>1098</v>
      </c>
      <c s="36" t="s">
        <v>203</v>
      </c>
      <c s="37">
        <v>2</v>
      </c>
      <c s="36">
        <v>0</v>
      </c>
      <c s="36">
        <f>ROUND(G747*H747,6)</f>
      </c>
      <c r="L747" s="38">
        <v>0</v>
      </c>
      <c s="32">
        <f>ROUND(ROUND(L747,2)*ROUND(G747,3),2)</f>
      </c>
      <c s="36" t="s">
        <v>204</v>
      </c>
      <c>
        <f>(M747*21)/100</f>
      </c>
      <c t="s">
        <v>28</v>
      </c>
    </row>
    <row r="748" spans="1:5" ht="25.5">
      <c r="A748" s="35" t="s">
        <v>56</v>
      </c>
      <c r="E748" s="39" t="s">
        <v>1098</v>
      </c>
    </row>
    <row r="749" spans="1:5" ht="12.75">
      <c r="A749" s="35" t="s">
        <v>57</v>
      </c>
      <c r="E749" s="40" t="s">
        <v>5</v>
      </c>
    </row>
    <row r="750" spans="1:5" ht="12.75">
      <c r="A750" t="s">
        <v>58</v>
      </c>
      <c r="E750" s="39" t="s">
        <v>5</v>
      </c>
    </row>
    <row r="751" spans="1:16" ht="25.5">
      <c r="A751" t="s">
        <v>50</v>
      </c>
      <c s="34" t="s">
        <v>1099</v>
      </c>
      <c s="34" t="s">
        <v>1100</v>
      </c>
      <c s="35" t="s">
        <v>5</v>
      </c>
      <c s="6" t="s">
        <v>1101</v>
      </c>
      <c s="36" t="s">
        <v>203</v>
      </c>
      <c s="37">
        <v>8</v>
      </c>
      <c s="36">
        <v>0</v>
      </c>
      <c s="36">
        <f>ROUND(G751*H751,6)</f>
      </c>
      <c r="L751" s="38">
        <v>0</v>
      </c>
      <c s="32">
        <f>ROUND(ROUND(L751,2)*ROUND(G751,3),2)</f>
      </c>
      <c s="36" t="s">
        <v>204</v>
      </c>
      <c>
        <f>(M751*21)/100</f>
      </c>
      <c t="s">
        <v>28</v>
      </c>
    </row>
    <row r="752" spans="1:5" ht="25.5">
      <c r="A752" s="35" t="s">
        <v>56</v>
      </c>
      <c r="E752" s="39" t="s">
        <v>1101</v>
      </c>
    </row>
    <row r="753" spans="1:5" ht="12.75">
      <c r="A753" s="35" t="s">
        <v>57</v>
      </c>
      <c r="E753" s="40" t="s">
        <v>5</v>
      </c>
    </row>
    <row r="754" spans="1:5" ht="12.75">
      <c r="A754" t="s">
        <v>58</v>
      </c>
      <c r="E754" s="39" t="s">
        <v>5</v>
      </c>
    </row>
    <row r="755" spans="1:16" ht="38.25">
      <c r="A755" t="s">
        <v>50</v>
      </c>
      <c s="34" t="s">
        <v>1102</v>
      </c>
      <c s="34" t="s">
        <v>1103</v>
      </c>
      <c s="35" t="s">
        <v>5</v>
      </c>
      <c s="6" t="s">
        <v>1104</v>
      </c>
      <c s="36" t="s">
        <v>68</v>
      </c>
      <c s="37">
        <v>1248</v>
      </c>
      <c s="36">
        <v>0.0061</v>
      </c>
      <c s="36">
        <f>ROUND(G755*H755,6)</f>
      </c>
      <c r="L755" s="38">
        <v>0</v>
      </c>
      <c s="32">
        <f>ROUND(ROUND(L755,2)*ROUND(G755,3),2)</f>
      </c>
      <c s="36" t="s">
        <v>327</v>
      </c>
      <c>
        <f>(M755*21)/100</f>
      </c>
      <c t="s">
        <v>28</v>
      </c>
    </row>
    <row r="756" spans="1:5" ht="38.25">
      <c r="A756" s="35" t="s">
        <v>56</v>
      </c>
      <c r="E756" s="39" t="s">
        <v>1105</v>
      </c>
    </row>
    <row r="757" spans="1:5" ht="25.5">
      <c r="A757" s="35" t="s">
        <v>57</v>
      </c>
      <c r="E757" s="40" t="s">
        <v>1106</v>
      </c>
    </row>
    <row r="758" spans="1:5" ht="12.75">
      <c r="A758" t="s">
        <v>58</v>
      </c>
      <c r="E758" s="39" t="s">
        <v>5</v>
      </c>
    </row>
    <row r="759" spans="1:16" ht="25.5">
      <c r="A759" t="s">
        <v>50</v>
      </c>
      <c s="34" t="s">
        <v>1107</v>
      </c>
      <c s="34" t="s">
        <v>1108</v>
      </c>
      <c s="35" t="s">
        <v>5</v>
      </c>
      <c s="6" t="s">
        <v>1109</v>
      </c>
      <c s="36" t="s">
        <v>54</v>
      </c>
      <c s="37">
        <v>40.26</v>
      </c>
      <c s="36">
        <v>0.00406</v>
      </c>
      <c s="36">
        <f>ROUND(G759*H759,6)</f>
      </c>
      <c r="L759" s="38">
        <v>0</v>
      </c>
      <c s="32">
        <f>ROUND(ROUND(L759,2)*ROUND(G759,3),2)</f>
      </c>
      <c s="36" t="s">
        <v>327</v>
      </c>
      <c>
        <f>(M759*21)/100</f>
      </c>
      <c t="s">
        <v>28</v>
      </c>
    </row>
    <row r="760" spans="1:5" ht="25.5">
      <c r="A760" s="35" t="s">
        <v>56</v>
      </c>
      <c r="E760" s="39" t="s">
        <v>1109</v>
      </c>
    </row>
    <row r="761" spans="1:5" ht="25.5">
      <c r="A761" s="35" t="s">
        <v>57</v>
      </c>
      <c r="E761" s="40" t="s">
        <v>1110</v>
      </c>
    </row>
    <row r="762" spans="1:5" ht="12.75">
      <c r="A762" t="s">
        <v>58</v>
      </c>
      <c r="E762" s="39" t="s">
        <v>5</v>
      </c>
    </row>
    <row r="763" spans="1:16" ht="25.5">
      <c r="A763" t="s">
        <v>50</v>
      </c>
      <c s="34" t="s">
        <v>1111</v>
      </c>
      <c s="34" t="s">
        <v>1112</v>
      </c>
      <c s="35" t="s">
        <v>5</v>
      </c>
      <c s="6" t="s">
        <v>1113</v>
      </c>
      <c s="36" t="s">
        <v>54</v>
      </c>
      <c s="37">
        <v>55</v>
      </c>
      <c s="36">
        <v>0.00155</v>
      </c>
      <c s="36">
        <f>ROUND(G763*H763,6)</f>
      </c>
      <c r="L763" s="38">
        <v>0</v>
      </c>
      <c s="32">
        <f>ROUND(ROUND(L763,2)*ROUND(G763,3),2)</f>
      </c>
      <c s="36" t="s">
        <v>327</v>
      </c>
      <c>
        <f>(M763*21)/100</f>
      </c>
      <c t="s">
        <v>28</v>
      </c>
    </row>
    <row r="764" spans="1:5" ht="25.5">
      <c r="A764" s="35" t="s">
        <v>56</v>
      </c>
      <c r="E764" s="39" t="s">
        <v>1113</v>
      </c>
    </row>
    <row r="765" spans="1:5" ht="25.5">
      <c r="A765" s="35" t="s">
        <v>57</v>
      </c>
      <c r="E765" s="40" t="s">
        <v>1114</v>
      </c>
    </row>
    <row r="766" spans="1:5" ht="12.75">
      <c r="A766" t="s">
        <v>58</v>
      </c>
      <c r="E766" s="39" t="s">
        <v>5</v>
      </c>
    </row>
    <row r="767" spans="1:16" ht="25.5">
      <c r="A767" t="s">
        <v>50</v>
      </c>
      <c s="34" t="s">
        <v>1115</v>
      </c>
      <c s="34" t="s">
        <v>1116</v>
      </c>
      <c s="35" t="s">
        <v>5</v>
      </c>
      <c s="6" t="s">
        <v>1117</v>
      </c>
      <c s="36" t="s">
        <v>54</v>
      </c>
      <c s="37">
        <v>55</v>
      </c>
      <c s="36">
        <v>0.00115</v>
      </c>
      <c s="36">
        <f>ROUND(G767*H767,6)</f>
      </c>
      <c r="L767" s="38">
        <v>0</v>
      </c>
      <c s="32">
        <f>ROUND(ROUND(L767,2)*ROUND(G767,3),2)</f>
      </c>
      <c s="36" t="s">
        <v>327</v>
      </c>
      <c>
        <f>(M767*21)/100</f>
      </c>
      <c t="s">
        <v>28</v>
      </c>
    </row>
    <row r="768" spans="1:5" ht="25.5">
      <c r="A768" s="35" t="s">
        <v>56</v>
      </c>
      <c r="E768" s="39" t="s">
        <v>1117</v>
      </c>
    </row>
    <row r="769" spans="1:5" ht="12.75">
      <c r="A769" s="35" t="s">
        <v>57</v>
      </c>
      <c r="E769" s="40" t="s">
        <v>1118</v>
      </c>
    </row>
    <row r="770" spans="1:5" ht="12.75">
      <c r="A770" t="s">
        <v>58</v>
      </c>
      <c r="E770" s="39" t="s">
        <v>5</v>
      </c>
    </row>
    <row r="771" spans="1:16" ht="25.5">
      <c r="A771" t="s">
        <v>50</v>
      </c>
      <c s="34" t="s">
        <v>1119</v>
      </c>
      <c s="34" t="s">
        <v>1120</v>
      </c>
      <c s="35" t="s">
        <v>5</v>
      </c>
      <c s="6" t="s">
        <v>1121</v>
      </c>
      <c s="36" t="s">
        <v>54</v>
      </c>
      <c s="37">
        <v>57.2</v>
      </c>
      <c s="36">
        <v>0.00347</v>
      </c>
      <c s="36">
        <f>ROUND(G771*H771,6)</f>
      </c>
      <c r="L771" s="38">
        <v>0</v>
      </c>
      <c s="32">
        <f>ROUND(ROUND(L771,2)*ROUND(G771,3),2)</f>
      </c>
      <c s="36" t="s">
        <v>327</v>
      </c>
      <c>
        <f>(M771*21)/100</f>
      </c>
      <c t="s">
        <v>28</v>
      </c>
    </row>
    <row r="772" spans="1:5" ht="25.5">
      <c r="A772" s="35" t="s">
        <v>56</v>
      </c>
      <c r="E772" s="39" t="s">
        <v>1121</v>
      </c>
    </row>
    <row r="773" spans="1:5" ht="63.75">
      <c r="A773" s="35" t="s">
        <v>57</v>
      </c>
      <c r="E773" s="42" t="s">
        <v>1122</v>
      </c>
    </row>
    <row r="774" spans="1:5" ht="12.75">
      <c r="A774" t="s">
        <v>58</v>
      </c>
      <c r="E774" s="39" t="s">
        <v>5</v>
      </c>
    </row>
    <row r="775" spans="1:16" ht="25.5">
      <c r="A775" t="s">
        <v>50</v>
      </c>
      <c s="34" t="s">
        <v>1123</v>
      </c>
      <c s="34" t="s">
        <v>1124</v>
      </c>
      <c s="35" t="s">
        <v>5</v>
      </c>
      <c s="6" t="s">
        <v>1125</v>
      </c>
      <c s="36" t="s">
        <v>54</v>
      </c>
      <c s="37">
        <v>159.3</v>
      </c>
      <c s="36">
        <v>0.00228</v>
      </c>
      <c s="36">
        <f>ROUND(G775*H775,6)</f>
      </c>
      <c r="L775" s="38">
        <v>0</v>
      </c>
      <c s="32">
        <f>ROUND(ROUND(L775,2)*ROUND(G775,3),2)</f>
      </c>
      <c s="36" t="s">
        <v>327</v>
      </c>
      <c>
        <f>(M775*21)/100</f>
      </c>
      <c t="s">
        <v>28</v>
      </c>
    </row>
    <row r="776" spans="1:5" ht="25.5">
      <c r="A776" s="35" t="s">
        <v>56</v>
      </c>
      <c r="E776" s="39" t="s">
        <v>1125</v>
      </c>
    </row>
    <row r="777" spans="1:5" ht="25.5">
      <c r="A777" s="35" t="s">
        <v>57</v>
      </c>
      <c r="E777" s="40" t="s">
        <v>1126</v>
      </c>
    </row>
    <row r="778" spans="1:5" ht="12.75">
      <c r="A778" t="s">
        <v>58</v>
      </c>
      <c r="E778" s="39" t="s">
        <v>5</v>
      </c>
    </row>
    <row r="779" spans="1:16" ht="25.5">
      <c r="A779" t="s">
        <v>50</v>
      </c>
      <c s="34" t="s">
        <v>1127</v>
      </c>
      <c s="34" t="s">
        <v>1128</v>
      </c>
      <c s="35" t="s">
        <v>5</v>
      </c>
      <c s="6" t="s">
        <v>1129</v>
      </c>
      <c s="36" t="s">
        <v>72</v>
      </c>
      <c s="37">
        <v>640</v>
      </c>
      <c s="36">
        <v>0.0004</v>
      </c>
      <c s="36">
        <f>ROUND(G779*H779,6)</f>
      </c>
      <c r="L779" s="38">
        <v>0</v>
      </c>
      <c s="32">
        <f>ROUND(ROUND(L779,2)*ROUND(G779,3),2)</f>
      </c>
      <c s="36" t="s">
        <v>327</v>
      </c>
      <c>
        <f>(M779*21)/100</f>
      </c>
      <c t="s">
        <v>28</v>
      </c>
    </row>
    <row r="780" spans="1:5" ht="25.5">
      <c r="A780" s="35" t="s">
        <v>56</v>
      </c>
      <c r="E780" s="39" t="s">
        <v>1129</v>
      </c>
    </row>
    <row r="781" spans="1:5" ht="25.5">
      <c r="A781" s="35" t="s">
        <v>57</v>
      </c>
      <c r="E781" s="40" t="s">
        <v>1130</v>
      </c>
    </row>
    <row r="782" spans="1:5" ht="12.75">
      <c r="A782" t="s">
        <v>58</v>
      </c>
      <c r="E782" s="39" t="s">
        <v>5</v>
      </c>
    </row>
    <row r="783" spans="1:16" ht="25.5">
      <c r="A783" t="s">
        <v>50</v>
      </c>
      <c s="34" t="s">
        <v>1131</v>
      </c>
      <c s="34" t="s">
        <v>1132</v>
      </c>
      <c s="35" t="s">
        <v>5</v>
      </c>
      <c s="6" t="s">
        <v>1133</v>
      </c>
      <c s="36" t="s">
        <v>54</v>
      </c>
      <c s="37">
        <v>206.1</v>
      </c>
      <c s="36">
        <v>0.00066</v>
      </c>
      <c s="36">
        <f>ROUND(G783*H783,6)</f>
      </c>
      <c r="L783" s="38">
        <v>0</v>
      </c>
      <c s="32">
        <f>ROUND(ROUND(L783,2)*ROUND(G783,3),2)</f>
      </c>
      <c s="36" t="s">
        <v>327</v>
      </c>
      <c>
        <f>(M783*21)/100</f>
      </c>
      <c t="s">
        <v>28</v>
      </c>
    </row>
    <row r="784" spans="1:5" ht="25.5">
      <c r="A784" s="35" t="s">
        <v>56</v>
      </c>
      <c r="E784" s="39" t="s">
        <v>1133</v>
      </c>
    </row>
    <row r="785" spans="1:5" ht="76.5">
      <c r="A785" s="35" t="s">
        <v>57</v>
      </c>
      <c r="E785" s="42" t="s">
        <v>1134</v>
      </c>
    </row>
    <row r="786" spans="1:5" ht="12.75">
      <c r="A786" t="s">
        <v>58</v>
      </c>
      <c r="E786" s="39" t="s">
        <v>5</v>
      </c>
    </row>
    <row r="787" spans="1:16" ht="25.5">
      <c r="A787" t="s">
        <v>50</v>
      </c>
      <c s="34" t="s">
        <v>1135</v>
      </c>
      <c s="34" t="s">
        <v>1136</v>
      </c>
      <c s="35" t="s">
        <v>5</v>
      </c>
      <c s="6" t="s">
        <v>1137</v>
      </c>
      <c s="36" t="s">
        <v>54</v>
      </c>
      <c s="37">
        <v>304</v>
      </c>
      <c s="36">
        <v>0.00087</v>
      </c>
      <c s="36">
        <f>ROUND(G787*H787,6)</f>
      </c>
      <c r="L787" s="38">
        <v>0</v>
      </c>
      <c s="32">
        <f>ROUND(ROUND(L787,2)*ROUND(G787,3),2)</f>
      </c>
      <c s="36" t="s">
        <v>327</v>
      </c>
      <c>
        <f>(M787*21)/100</f>
      </c>
      <c t="s">
        <v>28</v>
      </c>
    </row>
    <row r="788" spans="1:5" ht="25.5">
      <c r="A788" s="35" t="s">
        <v>56</v>
      </c>
      <c r="E788" s="39" t="s">
        <v>1137</v>
      </c>
    </row>
    <row r="789" spans="1:5" ht="38.25">
      <c r="A789" s="35" t="s">
        <v>57</v>
      </c>
      <c r="E789" s="42" t="s">
        <v>1138</v>
      </c>
    </row>
    <row r="790" spans="1:5" ht="12.75">
      <c r="A790" t="s">
        <v>58</v>
      </c>
      <c r="E790" s="39" t="s">
        <v>5</v>
      </c>
    </row>
    <row r="791" spans="1:16" ht="25.5">
      <c r="A791" t="s">
        <v>50</v>
      </c>
      <c s="34" t="s">
        <v>1139</v>
      </c>
      <c s="34" t="s">
        <v>1140</v>
      </c>
      <c s="35" t="s">
        <v>5</v>
      </c>
      <c s="6" t="s">
        <v>1141</v>
      </c>
      <c s="36" t="s">
        <v>54</v>
      </c>
      <c s="37">
        <v>111</v>
      </c>
      <c s="36">
        <v>0.00139</v>
      </c>
      <c s="36">
        <f>ROUND(G791*H791,6)</f>
      </c>
      <c r="L791" s="38">
        <v>0</v>
      </c>
      <c s="32">
        <f>ROUND(ROUND(L791,2)*ROUND(G791,3),2)</f>
      </c>
      <c s="36" t="s">
        <v>327</v>
      </c>
      <c>
        <f>(M791*21)/100</f>
      </c>
      <c t="s">
        <v>28</v>
      </c>
    </row>
    <row r="792" spans="1:5" ht="25.5">
      <c r="A792" s="35" t="s">
        <v>56</v>
      </c>
      <c r="E792" s="39" t="s">
        <v>1141</v>
      </c>
    </row>
    <row r="793" spans="1:5" ht="255">
      <c r="A793" s="35" t="s">
        <v>57</v>
      </c>
      <c r="E793" s="42" t="s">
        <v>1142</v>
      </c>
    </row>
    <row r="794" spans="1:5" ht="12.75">
      <c r="A794" t="s">
        <v>58</v>
      </c>
      <c r="E794" s="39" t="s">
        <v>5</v>
      </c>
    </row>
    <row r="795" spans="1:16" ht="25.5">
      <c r="A795" t="s">
        <v>50</v>
      </c>
      <c s="34" t="s">
        <v>1143</v>
      </c>
      <c s="34" t="s">
        <v>1144</v>
      </c>
      <c s="35" t="s">
        <v>5</v>
      </c>
      <c s="6" t="s">
        <v>1145</v>
      </c>
      <c s="36" t="s">
        <v>852</v>
      </c>
      <c s="37">
        <v>37527.389</v>
      </c>
      <c s="36">
        <v>0</v>
      </c>
      <c s="36">
        <f>ROUND(G795*H795,6)</f>
      </c>
      <c r="L795" s="38">
        <v>0</v>
      </c>
      <c s="32">
        <f>ROUND(ROUND(L795,2)*ROUND(G795,3),2)</f>
      </c>
      <c s="36" t="s">
        <v>327</v>
      </c>
      <c>
        <f>(M795*21)/100</f>
      </c>
      <c t="s">
        <v>28</v>
      </c>
    </row>
    <row r="796" spans="1:5" ht="25.5">
      <c r="A796" s="35" t="s">
        <v>56</v>
      </c>
      <c r="E796" s="39" t="s">
        <v>1145</v>
      </c>
    </row>
    <row r="797" spans="1:5" ht="12.75">
      <c r="A797" s="35" t="s">
        <v>57</v>
      </c>
      <c r="E797" s="40" t="s">
        <v>5</v>
      </c>
    </row>
    <row r="798" spans="1:5" ht="12.75">
      <c r="A798" t="s">
        <v>58</v>
      </c>
      <c r="E798" s="39" t="s">
        <v>5</v>
      </c>
    </row>
    <row r="799" spans="1:13" ht="12.75">
      <c r="A799" t="s">
        <v>47</v>
      </c>
      <c r="C799" s="31" t="s">
        <v>1146</v>
      </c>
      <c r="E799" s="33" t="s">
        <v>1147</v>
      </c>
      <c r="J799" s="32">
        <f>0</f>
      </c>
      <c s="32">
        <f>0</f>
      </c>
      <c s="32">
        <f>0+L800+L804+L808+L812+L816+L820+L824+L828+L832+L836+L840+L844+L848+L852+L856+L860+L864+L868+L872+L876+L880+L884+L888+L892+L896+L900+L904+L908+L912+L916+L920+L924+L928+L932+L936+L940+L944+L948+L952+L956+L960+L964+L968+L972+L976+L980+L984+L988+L992+L996+L1000+L1004+L1008+L1012+L1016+L1020+L1024+L1028+L1032+L1036+L1040+L1044+L1048+L1052+L1056+L1060+L1064+L1068+L1072+L1076+L1080+L1084</f>
      </c>
      <c s="32">
        <f>0+M800+M804+M808+M812+M816+M820+M824+M828+M832+M836+M840+M844+M848+M852+M856+M860+M864+M868+M872+M876+M880+M884+M888+M892+M896+M900+M904+M908+M912+M916+M920+M924+M928+M932+M936+M940+M944+M948+M952+M956+M960+M964+M968+M972+M976+M980+M984+M988+M992+M996+M1000+M1004+M1008+M1012+M1016+M1020+M1024+M1028+M1032+M1036+M1040+M1044+M1048+M1052+M1056+M1060+M1064+M1068+M1072+M1076+M1080+M1084</f>
      </c>
    </row>
    <row r="800" spans="1:16" ht="25.5">
      <c r="A800" t="s">
        <v>50</v>
      </c>
      <c s="34" t="s">
        <v>1148</v>
      </c>
      <c s="34" t="s">
        <v>1149</v>
      </c>
      <c s="35" t="s">
        <v>5</v>
      </c>
      <c s="6" t="s">
        <v>1150</v>
      </c>
      <c s="36" t="s">
        <v>72</v>
      </c>
      <c s="37">
        <v>1</v>
      </c>
      <c s="36">
        <v>0</v>
      </c>
      <c s="36">
        <f>ROUND(G800*H800,6)</f>
      </c>
      <c r="L800" s="38">
        <v>0</v>
      </c>
      <c s="32">
        <f>ROUND(ROUND(L800,2)*ROUND(G800,3),2)</f>
      </c>
      <c s="36" t="s">
        <v>204</v>
      </c>
      <c>
        <f>(M800*21)/100</f>
      </c>
      <c t="s">
        <v>28</v>
      </c>
    </row>
    <row r="801" spans="1:5" ht="25.5">
      <c r="A801" s="35" t="s">
        <v>56</v>
      </c>
      <c r="E801" s="39" t="s">
        <v>1150</v>
      </c>
    </row>
    <row r="802" spans="1:5" ht="25.5">
      <c r="A802" s="35" t="s">
        <v>57</v>
      </c>
      <c r="E802" s="40" t="s">
        <v>1151</v>
      </c>
    </row>
    <row r="803" spans="1:5" ht="12.75">
      <c r="A803" t="s">
        <v>58</v>
      </c>
      <c r="E803" s="39" t="s">
        <v>5</v>
      </c>
    </row>
    <row r="804" spans="1:16" ht="25.5">
      <c r="A804" t="s">
        <v>50</v>
      </c>
      <c s="34" t="s">
        <v>1152</v>
      </c>
      <c s="34" t="s">
        <v>1153</v>
      </c>
      <c s="35" t="s">
        <v>5</v>
      </c>
      <c s="6" t="s">
        <v>1154</v>
      </c>
      <c s="36" t="s">
        <v>72</v>
      </c>
      <c s="37">
        <v>2</v>
      </c>
      <c s="36">
        <v>0</v>
      </c>
      <c s="36">
        <f>ROUND(G804*H804,6)</f>
      </c>
      <c r="L804" s="38">
        <v>0</v>
      </c>
      <c s="32">
        <f>ROUND(ROUND(L804,2)*ROUND(G804,3),2)</f>
      </c>
      <c s="36" t="s">
        <v>204</v>
      </c>
      <c>
        <f>(M804*21)/100</f>
      </c>
      <c t="s">
        <v>28</v>
      </c>
    </row>
    <row r="805" spans="1:5" ht="25.5">
      <c r="A805" s="35" t="s">
        <v>56</v>
      </c>
      <c r="E805" s="39" t="s">
        <v>1154</v>
      </c>
    </row>
    <row r="806" spans="1:5" ht="25.5">
      <c r="A806" s="35" t="s">
        <v>57</v>
      </c>
      <c r="E806" s="40" t="s">
        <v>1155</v>
      </c>
    </row>
    <row r="807" spans="1:5" ht="12.75">
      <c r="A807" t="s">
        <v>58</v>
      </c>
      <c r="E807" s="39" t="s">
        <v>5</v>
      </c>
    </row>
    <row r="808" spans="1:16" ht="12.75">
      <c r="A808" t="s">
        <v>50</v>
      </c>
      <c s="34" t="s">
        <v>1156</v>
      </c>
      <c s="34" t="s">
        <v>1157</v>
      </c>
      <c s="35" t="s">
        <v>5</v>
      </c>
      <c s="6" t="s">
        <v>1158</v>
      </c>
      <c s="36" t="s">
        <v>72</v>
      </c>
      <c s="37">
        <v>4</v>
      </c>
      <c s="36">
        <v>0</v>
      </c>
      <c s="36">
        <f>ROUND(G808*H808,6)</f>
      </c>
      <c r="L808" s="38">
        <v>0</v>
      </c>
      <c s="32">
        <f>ROUND(ROUND(L808,2)*ROUND(G808,3),2)</f>
      </c>
      <c s="36" t="s">
        <v>204</v>
      </c>
      <c>
        <f>(M808*21)/100</f>
      </c>
      <c t="s">
        <v>28</v>
      </c>
    </row>
    <row r="809" spans="1:5" ht="12.75">
      <c r="A809" s="35" t="s">
        <v>56</v>
      </c>
      <c r="E809" s="39" t="s">
        <v>1158</v>
      </c>
    </row>
    <row r="810" spans="1:5" ht="12.75">
      <c r="A810" s="35" t="s">
        <v>57</v>
      </c>
      <c r="E810" s="40" t="s">
        <v>1159</v>
      </c>
    </row>
    <row r="811" spans="1:5" ht="12.75">
      <c r="A811" t="s">
        <v>58</v>
      </c>
      <c r="E811" s="39" t="s">
        <v>5</v>
      </c>
    </row>
    <row r="812" spans="1:16" ht="12.75">
      <c r="A812" t="s">
        <v>50</v>
      </c>
      <c s="34" t="s">
        <v>1160</v>
      </c>
      <c s="34" t="s">
        <v>1161</v>
      </c>
      <c s="35" t="s">
        <v>5</v>
      </c>
      <c s="6" t="s">
        <v>1162</v>
      </c>
      <c s="36" t="s">
        <v>203</v>
      </c>
      <c s="37">
        <v>1</v>
      </c>
      <c s="36">
        <v>0</v>
      </c>
      <c s="36">
        <f>ROUND(G812*H812,6)</f>
      </c>
      <c r="L812" s="38">
        <v>0</v>
      </c>
      <c s="32">
        <f>ROUND(ROUND(L812,2)*ROUND(G812,3),2)</f>
      </c>
      <c s="36" t="s">
        <v>204</v>
      </c>
      <c>
        <f>(M812*21)/100</f>
      </c>
      <c t="s">
        <v>28</v>
      </c>
    </row>
    <row r="813" spans="1:5" ht="12.75">
      <c r="A813" s="35" t="s">
        <v>56</v>
      </c>
      <c r="E813" s="39" t="s">
        <v>1162</v>
      </c>
    </row>
    <row r="814" spans="1:5" ht="12.75">
      <c r="A814" s="35" t="s">
        <v>57</v>
      </c>
      <c r="E814" s="40" t="s">
        <v>5</v>
      </c>
    </row>
    <row r="815" spans="1:5" ht="12.75">
      <c r="A815" t="s">
        <v>58</v>
      </c>
      <c r="E815" s="39" t="s">
        <v>5</v>
      </c>
    </row>
    <row r="816" spans="1:16" ht="12.75">
      <c r="A816" t="s">
        <v>50</v>
      </c>
      <c s="34" t="s">
        <v>1163</v>
      </c>
      <c s="34" t="s">
        <v>1164</v>
      </c>
      <c s="35" t="s">
        <v>5</v>
      </c>
      <c s="6" t="s">
        <v>1165</v>
      </c>
      <c s="36" t="s">
        <v>203</v>
      </c>
      <c s="37">
        <v>1</v>
      </c>
      <c s="36">
        <v>0</v>
      </c>
      <c s="36">
        <f>ROUND(G816*H816,6)</f>
      </c>
      <c r="L816" s="38">
        <v>0</v>
      </c>
      <c s="32">
        <f>ROUND(ROUND(L816,2)*ROUND(G816,3),2)</f>
      </c>
      <c s="36" t="s">
        <v>204</v>
      </c>
      <c>
        <f>(M816*21)/100</f>
      </c>
      <c t="s">
        <v>28</v>
      </c>
    </row>
    <row r="817" spans="1:5" ht="12.75">
      <c r="A817" s="35" t="s">
        <v>56</v>
      </c>
      <c r="E817" s="39" t="s">
        <v>1165</v>
      </c>
    </row>
    <row r="818" spans="1:5" ht="12.75">
      <c r="A818" s="35" t="s">
        <v>57</v>
      </c>
      <c r="E818" s="40" t="s">
        <v>5</v>
      </c>
    </row>
    <row r="819" spans="1:5" ht="12.75">
      <c r="A819" t="s">
        <v>58</v>
      </c>
      <c r="E819" s="39" t="s">
        <v>5</v>
      </c>
    </row>
    <row r="820" spans="1:16" ht="12.75">
      <c r="A820" t="s">
        <v>50</v>
      </c>
      <c s="34" t="s">
        <v>1166</v>
      </c>
      <c s="34" t="s">
        <v>1167</v>
      </c>
      <c s="35" t="s">
        <v>5</v>
      </c>
      <c s="6" t="s">
        <v>1168</v>
      </c>
      <c s="36" t="s">
        <v>203</v>
      </c>
      <c s="37">
        <v>1</v>
      </c>
      <c s="36">
        <v>0</v>
      </c>
      <c s="36">
        <f>ROUND(G820*H820,6)</f>
      </c>
      <c r="L820" s="38">
        <v>0</v>
      </c>
      <c s="32">
        <f>ROUND(ROUND(L820,2)*ROUND(G820,3),2)</f>
      </c>
      <c s="36" t="s">
        <v>204</v>
      </c>
      <c>
        <f>(M820*21)/100</f>
      </c>
      <c t="s">
        <v>28</v>
      </c>
    </row>
    <row r="821" spans="1:5" ht="12.75">
      <c r="A821" s="35" t="s">
        <v>56</v>
      </c>
      <c r="E821" s="39" t="s">
        <v>1168</v>
      </c>
    </row>
    <row r="822" spans="1:5" ht="12.75">
      <c r="A822" s="35" t="s">
        <v>57</v>
      </c>
      <c r="E822" s="40" t="s">
        <v>5</v>
      </c>
    </row>
    <row r="823" spans="1:5" ht="12.75">
      <c r="A823" t="s">
        <v>58</v>
      </c>
      <c r="E823" s="39" t="s">
        <v>5</v>
      </c>
    </row>
    <row r="824" spans="1:16" ht="12.75">
      <c r="A824" t="s">
        <v>50</v>
      </c>
      <c s="34" t="s">
        <v>1169</v>
      </c>
      <c s="34" t="s">
        <v>1170</v>
      </c>
      <c s="35" t="s">
        <v>5</v>
      </c>
      <c s="6" t="s">
        <v>1171</v>
      </c>
      <c s="36" t="s">
        <v>203</v>
      </c>
      <c s="37">
        <v>1</v>
      </c>
      <c s="36">
        <v>0</v>
      </c>
      <c s="36">
        <f>ROUND(G824*H824,6)</f>
      </c>
      <c r="L824" s="38">
        <v>0</v>
      </c>
      <c s="32">
        <f>ROUND(ROUND(L824,2)*ROUND(G824,3),2)</f>
      </c>
      <c s="36" t="s">
        <v>204</v>
      </c>
      <c>
        <f>(M824*21)/100</f>
      </c>
      <c t="s">
        <v>28</v>
      </c>
    </row>
    <row r="825" spans="1:5" ht="12.75">
      <c r="A825" s="35" t="s">
        <v>56</v>
      </c>
      <c r="E825" s="39" t="s">
        <v>1171</v>
      </c>
    </row>
    <row r="826" spans="1:5" ht="12.75">
      <c r="A826" s="35" t="s">
        <v>57</v>
      </c>
      <c r="E826" s="40" t="s">
        <v>5</v>
      </c>
    </row>
    <row r="827" spans="1:5" ht="12.75">
      <c r="A827" t="s">
        <v>58</v>
      </c>
      <c r="E827" s="39" t="s">
        <v>5</v>
      </c>
    </row>
    <row r="828" spans="1:16" ht="12.75">
      <c r="A828" t="s">
        <v>50</v>
      </c>
      <c s="34" t="s">
        <v>1172</v>
      </c>
      <c s="34" t="s">
        <v>1173</v>
      </c>
      <c s="35" t="s">
        <v>5</v>
      </c>
      <c s="6" t="s">
        <v>1174</v>
      </c>
      <c s="36" t="s">
        <v>203</v>
      </c>
      <c s="37">
        <v>1</v>
      </c>
      <c s="36">
        <v>0</v>
      </c>
      <c s="36">
        <f>ROUND(G828*H828,6)</f>
      </c>
      <c r="L828" s="38">
        <v>0</v>
      </c>
      <c s="32">
        <f>ROUND(ROUND(L828,2)*ROUND(G828,3),2)</f>
      </c>
      <c s="36" t="s">
        <v>204</v>
      </c>
      <c>
        <f>(M828*21)/100</f>
      </c>
      <c t="s">
        <v>28</v>
      </c>
    </row>
    <row r="829" spans="1:5" ht="12.75">
      <c r="A829" s="35" t="s">
        <v>56</v>
      </c>
      <c r="E829" s="39" t="s">
        <v>1174</v>
      </c>
    </row>
    <row r="830" spans="1:5" ht="12.75">
      <c r="A830" s="35" t="s">
        <v>57</v>
      </c>
      <c r="E830" s="40" t="s">
        <v>5</v>
      </c>
    </row>
    <row r="831" spans="1:5" ht="12.75">
      <c r="A831" t="s">
        <v>58</v>
      </c>
      <c r="E831" s="39" t="s">
        <v>5</v>
      </c>
    </row>
    <row r="832" spans="1:16" ht="25.5">
      <c r="A832" t="s">
        <v>50</v>
      </c>
      <c s="34" t="s">
        <v>1175</v>
      </c>
      <c s="34" t="s">
        <v>1176</v>
      </c>
      <c s="35" t="s">
        <v>5</v>
      </c>
      <c s="6" t="s">
        <v>1177</v>
      </c>
      <c s="36" t="s">
        <v>203</v>
      </c>
      <c s="37">
        <v>11</v>
      </c>
      <c s="36">
        <v>0</v>
      </c>
      <c s="36">
        <f>ROUND(G832*H832,6)</f>
      </c>
      <c r="L832" s="38">
        <v>0</v>
      </c>
      <c s="32">
        <f>ROUND(ROUND(L832,2)*ROUND(G832,3),2)</f>
      </c>
      <c s="36" t="s">
        <v>204</v>
      </c>
      <c>
        <f>(M832*21)/100</f>
      </c>
      <c t="s">
        <v>28</v>
      </c>
    </row>
    <row r="833" spans="1:5" ht="25.5">
      <c r="A833" s="35" t="s">
        <v>56</v>
      </c>
      <c r="E833" s="39" t="s">
        <v>1177</v>
      </c>
    </row>
    <row r="834" spans="1:5" ht="12.75">
      <c r="A834" s="35" t="s">
        <v>57</v>
      </c>
      <c r="E834" s="40" t="s">
        <v>5</v>
      </c>
    </row>
    <row r="835" spans="1:5" ht="12.75">
      <c r="A835" t="s">
        <v>58</v>
      </c>
      <c r="E835" s="39" t="s">
        <v>5</v>
      </c>
    </row>
    <row r="836" spans="1:16" ht="25.5">
      <c r="A836" t="s">
        <v>50</v>
      </c>
      <c s="34" t="s">
        <v>1178</v>
      </c>
      <c s="34" t="s">
        <v>1179</v>
      </c>
      <c s="35" t="s">
        <v>5</v>
      </c>
      <c s="6" t="s">
        <v>1180</v>
      </c>
      <c s="36" t="s">
        <v>68</v>
      </c>
      <c s="37">
        <v>0.988</v>
      </c>
      <c s="36">
        <v>0.00026</v>
      </c>
      <c s="36">
        <f>ROUND(G836*H836,6)</f>
      </c>
      <c r="L836" s="38">
        <v>0</v>
      </c>
      <c s="32">
        <f>ROUND(ROUND(L836,2)*ROUND(G836,3),2)</f>
      </c>
      <c s="36" t="s">
        <v>327</v>
      </c>
      <c>
        <f>(M836*21)/100</f>
      </c>
      <c t="s">
        <v>28</v>
      </c>
    </row>
    <row r="837" spans="1:5" ht="25.5">
      <c r="A837" s="35" t="s">
        <v>56</v>
      </c>
      <c r="E837" s="39" t="s">
        <v>1180</v>
      </c>
    </row>
    <row r="838" spans="1:5" ht="76.5">
      <c r="A838" s="35" t="s">
        <v>57</v>
      </c>
      <c r="E838" s="42" t="s">
        <v>1181</v>
      </c>
    </row>
    <row r="839" spans="1:5" ht="12.75">
      <c r="A839" t="s">
        <v>58</v>
      </c>
      <c r="E839" s="39" t="s">
        <v>5</v>
      </c>
    </row>
    <row r="840" spans="1:16" ht="25.5">
      <c r="A840" t="s">
        <v>50</v>
      </c>
      <c s="34" t="s">
        <v>1182</v>
      </c>
      <c s="34" t="s">
        <v>1183</v>
      </c>
      <c s="35" t="s">
        <v>5</v>
      </c>
      <c s="6" t="s">
        <v>1184</v>
      </c>
      <c s="36" t="s">
        <v>72</v>
      </c>
      <c s="37">
        <v>1</v>
      </c>
      <c s="36">
        <v>0.019</v>
      </c>
      <c s="36">
        <f>ROUND(G840*H840,6)</f>
      </c>
      <c r="L840" s="38">
        <v>0</v>
      </c>
      <c s="32">
        <f>ROUND(ROUND(L840,2)*ROUND(G840,3),2)</f>
      </c>
      <c s="36" t="s">
        <v>204</v>
      </c>
      <c>
        <f>(M840*21)/100</f>
      </c>
      <c t="s">
        <v>28</v>
      </c>
    </row>
    <row r="841" spans="1:5" ht="25.5">
      <c r="A841" s="35" t="s">
        <v>56</v>
      </c>
      <c r="E841" s="39" t="s">
        <v>1184</v>
      </c>
    </row>
    <row r="842" spans="1:5" ht="25.5">
      <c r="A842" s="35" t="s">
        <v>57</v>
      </c>
      <c r="E842" s="40" t="s">
        <v>1185</v>
      </c>
    </row>
    <row r="843" spans="1:5" ht="12.75">
      <c r="A843" t="s">
        <v>58</v>
      </c>
      <c r="E843" s="39" t="s">
        <v>5</v>
      </c>
    </row>
    <row r="844" spans="1:16" ht="25.5">
      <c r="A844" t="s">
        <v>50</v>
      </c>
      <c s="34" t="s">
        <v>1186</v>
      </c>
      <c s="34" t="s">
        <v>1187</v>
      </c>
      <c s="35" t="s">
        <v>5</v>
      </c>
      <c s="6" t="s">
        <v>1188</v>
      </c>
      <c s="36" t="s">
        <v>72</v>
      </c>
      <c s="37">
        <v>1</v>
      </c>
      <c s="36">
        <v>0.028</v>
      </c>
      <c s="36">
        <f>ROUND(G844*H844,6)</f>
      </c>
      <c r="L844" s="38">
        <v>0</v>
      </c>
      <c s="32">
        <f>ROUND(ROUND(L844,2)*ROUND(G844,3),2)</f>
      </c>
      <c s="36" t="s">
        <v>204</v>
      </c>
      <c>
        <f>(M844*21)/100</f>
      </c>
      <c t="s">
        <v>28</v>
      </c>
    </row>
    <row r="845" spans="1:5" ht="25.5">
      <c r="A845" s="35" t="s">
        <v>56</v>
      </c>
      <c r="E845" s="39" t="s">
        <v>1188</v>
      </c>
    </row>
    <row r="846" spans="1:5" ht="25.5">
      <c r="A846" s="35" t="s">
        <v>57</v>
      </c>
      <c r="E846" s="40" t="s">
        <v>1189</v>
      </c>
    </row>
    <row r="847" spans="1:5" ht="12.75">
      <c r="A847" t="s">
        <v>58</v>
      </c>
      <c r="E847" s="39" t="s">
        <v>5</v>
      </c>
    </row>
    <row r="848" spans="1:16" ht="25.5">
      <c r="A848" t="s">
        <v>50</v>
      </c>
      <c s="34" t="s">
        <v>1190</v>
      </c>
      <c s="34" t="s">
        <v>1191</v>
      </c>
      <c s="35" t="s">
        <v>5</v>
      </c>
      <c s="6" t="s">
        <v>1192</v>
      </c>
      <c s="36" t="s">
        <v>68</v>
      </c>
      <c s="37">
        <v>6.67</v>
      </c>
      <c s="36">
        <v>0.00027</v>
      </c>
      <c s="36">
        <f>ROUND(G848*H848,6)</f>
      </c>
      <c r="L848" s="38">
        <v>0</v>
      </c>
      <c s="32">
        <f>ROUND(ROUND(L848,2)*ROUND(G848,3),2)</f>
      </c>
      <c s="36" t="s">
        <v>327</v>
      </c>
      <c>
        <f>(M848*21)/100</f>
      </c>
      <c t="s">
        <v>28</v>
      </c>
    </row>
    <row r="849" spans="1:5" ht="25.5">
      <c r="A849" s="35" t="s">
        <v>56</v>
      </c>
      <c r="E849" s="39" t="s">
        <v>1192</v>
      </c>
    </row>
    <row r="850" spans="1:5" ht="38.25">
      <c r="A850" s="35" t="s">
        <v>57</v>
      </c>
      <c r="E850" s="42" t="s">
        <v>1193</v>
      </c>
    </row>
    <row r="851" spans="1:5" ht="12.75">
      <c r="A851" t="s">
        <v>58</v>
      </c>
      <c r="E851" s="39" t="s">
        <v>5</v>
      </c>
    </row>
    <row r="852" spans="1:16" ht="25.5">
      <c r="A852" t="s">
        <v>50</v>
      </c>
      <c s="34" t="s">
        <v>1194</v>
      </c>
      <c s="34" t="s">
        <v>1195</v>
      </c>
      <c s="35" t="s">
        <v>5</v>
      </c>
      <c s="6" t="s">
        <v>1196</v>
      </c>
      <c s="36" t="s">
        <v>72</v>
      </c>
      <c s="37">
        <v>4</v>
      </c>
      <c s="36">
        <v>0.019</v>
      </c>
      <c s="36">
        <f>ROUND(G852*H852,6)</f>
      </c>
      <c r="L852" s="38">
        <v>0</v>
      </c>
      <c s="32">
        <f>ROUND(ROUND(L852,2)*ROUND(G852,3),2)</f>
      </c>
      <c s="36" t="s">
        <v>204</v>
      </c>
      <c>
        <f>(M852*21)/100</f>
      </c>
      <c t="s">
        <v>28</v>
      </c>
    </row>
    <row r="853" spans="1:5" ht="25.5">
      <c r="A853" s="35" t="s">
        <v>56</v>
      </c>
      <c r="E853" s="39" t="s">
        <v>1196</v>
      </c>
    </row>
    <row r="854" spans="1:5" ht="25.5">
      <c r="A854" s="35" t="s">
        <v>57</v>
      </c>
      <c r="E854" s="40" t="s">
        <v>1197</v>
      </c>
    </row>
    <row r="855" spans="1:5" ht="12.75">
      <c r="A855" t="s">
        <v>58</v>
      </c>
      <c r="E855" s="39" t="s">
        <v>5</v>
      </c>
    </row>
    <row r="856" spans="1:16" ht="25.5">
      <c r="A856" t="s">
        <v>50</v>
      </c>
      <c s="34" t="s">
        <v>1198</v>
      </c>
      <c s="34" t="s">
        <v>1199</v>
      </c>
      <c s="35" t="s">
        <v>5</v>
      </c>
      <c s="6" t="s">
        <v>1200</v>
      </c>
      <c s="36" t="s">
        <v>68</v>
      </c>
      <c s="37">
        <v>146.5</v>
      </c>
      <c s="36">
        <v>0.00027</v>
      </c>
      <c s="36">
        <f>ROUND(G856*H856,6)</f>
      </c>
      <c r="L856" s="38">
        <v>0</v>
      </c>
      <c s="32">
        <f>ROUND(ROUND(L856,2)*ROUND(G856,3),2)</f>
      </c>
      <c s="36" t="s">
        <v>327</v>
      </c>
      <c>
        <f>(M856*21)/100</f>
      </c>
      <c t="s">
        <v>28</v>
      </c>
    </row>
    <row r="857" spans="1:5" ht="25.5">
      <c r="A857" s="35" t="s">
        <v>56</v>
      </c>
      <c r="E857" s="39" t="s">
        <v>1200</v>
      </c>
    </row>
    <row r="858" spans="1:5" ht="229.5">
      <c r="A858" s="35" t="s">
        <v>57</v>
      </c>
      <c r="E858" s="42" t="s">
        <v>1201</v>
      </c>
    </row>
    <row r="859" spans="1:5" ht="12.75">
      <c r="A859" t="s">
        <v>58</v>
      </c>
      <c r="E859" s="39" t="s">
        <v>5</v>
      </c>
    </row>
    <row r="860" spans="1:16" ht="25.5">
      <c r="A860" t="s">
        <v>50</v>
      </c>
      <c s="34" t="s">
        <v>1202</v>
      </c>
      <c s="34" t="s">
        <v>1203</v>
      </c>
      <c s="35" t="s">
        <v>5</v>
      </c>
      <c s="6" t="s">
        <v>1204</v>
      </c>
      <c s="36" t="s">
        <v>72</v>
      </c>
      <c s="37">
        <v>1</v>
      </c>
      <c s="36">
        <v>0.2</v>
      </c>
      <c s="36">
        <f>ROUND(G860*H860,6)</f>
      </c>
      <c r="L860" s="38">
        <v>0</v>
      </c>
      <c s="32">
        <f>ROUND(ROUND(L860,2)*ROUND(G860,3),2)</f>
      </c>
      <c s="36" t="s">
        <v>204</v>
      </c>
      <c>
        <f>(M860*21)/100</f>
      </c>
      <c t="s">
        <v>28</v>
      </c>
    </row>
    <row r="861" spans="1:5" ht="25.5">
      <c r="A861" s="35" t="s">
        <v>56</v>
      </c>
      <c r="E861" s="39" t="s">
        <v>1204</v>
      </c>
    </row>
    <row r="862" spans="1:5" ht="25.5">
      <c r="A862" s="35" t="s">
        <v>57</v>
      </c>
      <c r="E862" s="40" t="s">
        <v>1205</v>
      </c>
    </row>
    <row r="863" spans="1:5" ht="12.75">
      <c r="A863" t="s">
        <v>58</v>
      </c>
      <c r="E863" s="39" t="s">
        <v>5</v>
      </c>
    </row>
    <row r="864" spans="1:16" ht="25.5">
      <c r="A864" t="s">
        <v>50</v>
      </c>
      <c s="34" t="s">
        <v>1206</v>
      </c>
      <c s="34" t="s">
        <v>1207</v>
      </c>
      <c s="35" t="s">
        <v>5</v>
      </c>
      <c s="6" t="s">
        <v>1208</v>
      </c>
      <c s="36" t="s">
        <v>72</v>
      </c>
      <c s="37">
        <v>1</v>
      </c>
      <c s="36">
        <v>0.2</v>
      </c>
      <c s="36">
        <f>ROUND(G864*H864,6)</f>
      </c>
      <c r="L864" s="38">
        <v>0</v>
      </c>
      <c s="32">
        <f>ROUND(ROUND(L864,2)*ROUND(G864,3),2)</f>
      </c>
      <c s="36" t="s">
        <v>204</v>
      </c>
      <c>
        <f>(M864*21)/100</f>
      </c>
      <c t="s">
        <v>28</v>
      </c>
    </row>
    <row r="865" spans="1:5" ht="25.5">
      <c r="A865" s="35" t="s">
        <v>56</v>
      </c>
      <c r="E865" s="39" t="s">
        <v>1208</v>
      </c>
    </row>
    <row r="866" spans="1:5" ht="25.5">
      <c r="A866" s="35" t="s">
        <v>57</v>
      </c>
      <c r="E866" s="40" t="s">
        <v>1209</v>
      </c>
    </row>
    <row r="867" spans="1:5" ht="12.75">
      <c r="A867" t="s">
        <v>58</v>
      </c>
      <c r="E867" s="39" t="s">
        <v>5</v>
      </c>
    </row>
    <row r="868" spans="1:16" ht="25.5">
      <c r="A868" t="s">
        <v>50</v>
      </c>
      <c s="34" t="s">
        <v>1210</v>
      </c>
      <c s="34" t="s">
        <v>1211</v>
      </c>
      <c s="35" t="s">
        <v>5</v>
      </c>
      <c s="6" t="s">
        <v>1212</v>
      </c>
      <c s="36" t="s">
        <v>72</v>
      </c>
      <c s="37">
        <v>11</v>
      </c>
      <c s="36">
        <v>0.125</v>
      </c>
      <c s="36">
        <f>ROUND(G868*H868,6)</f>
      </c>
      <c r="L868" s="38">
        <v>0</v>
      </c>
      <c s="32">
        <f>ROUND(ROUND(L868,2)*ROUND(G868,3),2)</f>
      </c>
      <c s="36" t="s">
        <v>204</v>
      </c>
      <c>
        <f>(M868*21)/100</f>
      </c>
      <c t="s">
        <v>28</v>
      </c>
    </row>
    <row r="869" spans="1:5" ht="25.5">
      <c r="A869" s="35" t="s">
        <v>56</v>
      </c>
      <c r="E869" s="39" t="s">
        <v>1212</v>
      </c>
    </row>
    <row r="870" spans="1:5" ht="25.5">
      <c r="A870" s="35" t="s">
        <v>57</v>
      </c>
      <c r="E870" s="40" t="s">
        <v>1213</v>
      </c>
    </row>
    <row r="871" spans="1:5" ht="12.75">
      <c r="A871" t="s">
        <v>58</v>
      </c>
      <c r="E871" s="39" t="s">
        <v>5</v>
      </c>
    </row>
    <row r="872" spans="1:16" ht="25.5">
      <c r="A872" t="s">
        <v>50</v>
      </c>
      <c s="34" t="s">
        <v>1214</v>
      </c>
      <c s="34" t="s">
        <v>1215</v>
      </c>
      <c s="35" t="s">
        <v>5</v>
      </c>
      <c s="6" t="s">
        <v>1216</v>
      </c>
      <c s="36" t="s">
        <v>72</v>
      </c>
      <c s="37">
        <v>15</v>
      </c>
      <c s="36">
        <v>0.131</v>
      </c>
      <c s="36">
        <f>ROUND(G872*H872,6)</f>
      </c>
      <c r="L872" s="38">
        <v>0</v>
      </c>
      <c s="32">
        <f>ROUND(ROUND(L872,2)*ROUND(G872,3),2)</f>
      </c>
      <c s="36" t="s">
        <v>204</v>
      </c>
      <c>
        <f>(M872*21)/100</f>
      </c>
      <c t="s">
        <v>28</v>
      </c>
    </row>
    <row r="873" spans="1:5" ht="25.5">
      <c r="A873" s="35" t="s">
        <v>56</v>
      </c>
      <c r="E873" s="39" t="s">
        <v>1216</v>
      </c>
    </row>
    <row r="874" spans="1:5" ht="25.5">
      <c r="A874" s="35" t="s">
        <v>57</v>
      </c>
      <c r="E874" s="40" t="s">
        <v>1217</v>
      </c>
    </row>
    <row r="875" spans="1:5" ht="12.75">
      <c r="A875" t="s">
        <v>58</v>
      </c>
      <c r="E875" s="39" t="s">
        <v>5</v>
      </c>
    </row>
    <row r="876" spans="1:16" ht="25.5">
      <c r="A876" t="s">
        <v>50</v>
      </c>
      <c s="34" t="s">
        <v>1218</v>
      </c>
      <c s="34" t="s">
        <v>1219</v>
      </c>
      <c s="35" t="s">
        <v>5</v>
      </c>
      <c s="6" t="s">
        <v>1220</v>
      </c>
      <c s="36" t="s">
        <v>72</v>
      </c>
      <c s="37">
        <v>4</v>
      </c>
      <c s="36">
        <v>0.131</v>
      </c>
      <c s="36">
        <f>ROUND(G876*H876,6)</f>
      </c>
      <c r="L876" s="38">
        <v>0</v>
      </c>
      <c s="32">
        <f>ROUND(ROUND(L876,2)*ROUND(G876,3),2)</f>
      </c>
      <c s="36" t="s">
        <v>204</v>
      </c>
      <c>
        <f>(M876*21)/100</f>
      </c>
      <c t="s">
        <v>28</v>
      </c>
    </row>
    <row r="877" spans="1:5" ht="25.5">
      <c r="A877" s="35" t="s">
        <v>56</v>
      </c>
      <c r="E877" s="39" t="s">
        <v>1220</v>
      </c>
    </row>
    <row r="878" spans="1:5" ht="25.5">
      <c r="A878" s="35" t="s">
        <v>57</v>
      </c>
      <c r="E878" s="40" t="s">
        <v>1221</v>
      </c>
    </row>
    <row r="879" spans="1:5" ht="12.75">
      <c r="A879" t="s">
        <v>58</v>
      </c>
      <c r="E879" s="39" t="s">
        <v>5</v>
      </c>
    </row>
    <row r="880" spans="1:16" ht="25.5">
      <c r="A880" t="s">
        <v>50</v>
      </c>
      <c s="34" t="s">
        <v>1222</v>
      </c>
      <c s="34" t="s">
        <v>1223</v>
      </c>
      <c s="35" t="s">
        <v>5</v>
      </c>
      <c s="6" t="s">
        <v>1224</v>
      </c>
      <c s="36" t="s">
        <v>72</v>
      </c>
      <c s="37">
        <v>2</v>
      </c>
      <c s="36">
        <v>0.131</v>
      </c>
      <c s="36">
        <f>ROUND(G880*H880,6)</f>
      </c>
      <c r="L880" s="38">
        <v>0</v>
      </c>
      <c s="32">
        <f>ROUND(ROUND(L880,2)*ROUND(G880,3),2)</f>
      </c>
      <c s="36" t="s">
        <v>204</v>
      </c>
      <c>
        <f>(M880*21)/100</f>
      </c>
      <c t="s">
        <v>28</v>
      </c>
    </row>
    <row r="881" spans="1:5" ht="25.5">
      <c r="A881" s="35" t="s">
        <v>56</v>
      </c>
      <c r="E881" s="39" t="s">
        <v>1224</v>
      </c>
    </row>
    <row r="882" spans="1:5" ht="25.5">
      <c r="A882" s="35" t="s">
        <v>57</v>
      </c>
      <c r="E882" s="40" t="s">
        <v>1225</v>
      </c>
    </row>
    <row r="883" spans="1:5" ht="12.75">
      <c r="A883" t="s">
        <v>58</v>
      </c>
      <c r="E883" s="39" t="s">
        <v>5</v>
      </c>
    </row>
    <row r="884" spans="1:16" ht="25.5">
      <c r="A884" t="s">
        <v>50</v>
      </c>
      <c s="34" t="s">
        <v>1226</v>
      </c>
      <c s="34" t="s">
        <v>1227</v>
      </c>
      <c s="35" t="s">
        <v>5</v>
      </c>
      <c s="6" t="s">
        <v>1228</v>
      </c>
      <c s="36" t="s">
        <v>72</v>
      </c>
      <c s="37">
        <v>11</v>
      </c>
      <c s="36">
        <v>0.108</v>
      </c>
      <c s="36">
        <f>ROUND(G884*H884,6)</f>
      </c>
      <c r="L884" s="38">
        <v>0</v>
      </c>
      <c s="32">
        <f>ROUND(ROUND(L884,2)*ROUND(G884,3),2)</f>
      </c>
      <c s="36" t="s">
        <v>204</v>
      </c>
      <c>
        <f>(M884*21)/100</f>
      </c>
      <c t="s">
        <v>28</v>
      </c>
    </row>
    <row r="885" spans="1:5" ht="25.5">
      <c r="A885" s="35" t="s">
        <v>56</v>
      </c>
      <c r="E885" s="39" t="s">
        <v>1228</v>
      </c>
    </row>
    <row r="886" spans="1:5" ht="25.5">
      <c r="A886" s="35" t="s">
        <v>57</v>
      </c>
      <c r="E886" s="40" t="s">
        <v>1229</v>
      </c>
    </row>
    <row r="887" spans="1:5" ht="12.75">
      <c r="A887" t="s">
        <v>58</v>
      </c>
      <c r="E887" s="39" t="s">
        <v>5</v>
      </c>
    </row>
    <row r="888" spans="1:16" ht="25.5">
      <c r="A888" t="s">
        <v>50</v>
      </c>
      <c s="34" t="s">
        <v>1230</v>
      </c>
      <c s="34" t="s">
        <v>1231</v>
      </c>
      <c s="35" t="s">
        <v>5</v>
      </c>
      <c s="6" t="s">
        <v>1228</v>
      </c>
      <c s="36" t="s">
        <v>72</v>
      </c>
      <c s="37">
        <v>3</v>
      </c>
      <c s="36">
        <v>0.108</v>
      </c>
      <c s="36">
        <f>ROUND(G888*H888,6)</f>
      </c>
      <c r="L888" s="38">
        <v>0</v>
      </c>
      <c s="32">
        <f>ROUND(ROUND(L888,2)*ROUND(G888,3),2)</f>
      </c>
      <c s="36" t="s">
        <v>204</v>
      </c>
      <c>
        <f>(M888*21)/100</f>
      </c>
      <c t="s">
        <v>28</v>
      </c>
    </row>
    <row r="889" spans="1:5" ht="25.5">
      <c r="A889" s="35" t="s">
        <v>56</v>
      </c>
      <c r="E889" s="39" t="s">
        <v>1228</v>
      </c>
    </row>
    <row r="890" spans="1:5" ht="25.5">
      <c r="A890" s="35" t="s">
        <v>57</v>
      </c>
      <c r="E890" s="40" t="s">
        <v>1232</v>
      </c>
    </row>
    <row r="891" spans="1:5" ht="12.75">
      <c r="A891" t="s">
        <v>58</v>
      </c>
      <c r="E891" s="39" t="s">
        <v>5</v>
      </c>
    </row>
    <row r="892" spans="1:16" ht="12.75">
      <c r="A892" t="s">
        <v>50</v>
      </c>
      <c s="34" t="s">
        <v>1233</v>
      </c>
      <c s="34" t="s">
        <v>1234</v>
      </c>
      <c s="35" t="s">
        <v>5</v>
      </c>
      <c s="6" t="s">
        <v>1235</v>
      </c>
      <c s="36" t="s">
        <v>72</v>
      </c>
      <c s="37">
        <v>10</v>
      </c>
      <c s="36">
        <v>0.00027</v>
      </c>
      <c s="36">
        <f>ROUND(G892*H892,6)</f>
      </c>
      <c r="L892" s="38">
        <v>0</v>
      </c>
      <c s="32">
        <f>ROUND(ROUND(L892,2)*ROUND(G892,3),2)</f>
      </c>
      <c s="36" t="s">
        <v>327</v>
      </c>
      <c>
        <f>(M892*21)/100</f>
      </c>
      <c t="s">
        <v>28</v>
      </c>
    </row>
    <row r="893" spans="1:5" ht="12.75">
      <c r="A893" s="35" t="s">
        <v>56</v>
      </c>
      <c r="E893" s="39" t="s">
        <v>1235</v>
      </c>
    </row>
    <row r="894" spans="1:5" ht="25.5">
      <c r="A894" s="35" t="s">
        <v>57</v>
      </c>
      <c r="E894" s="40" t="s">
        <v>1236</v>
      </c>
    </row>
    <row r="895" spans="1:5" ht="12.75">
      <c r="A895" t="s">
        <v>58</v>
      </c>
      <c r="E895" s="39" t="s">
        <v>5</v>
      </c>
    </row>
    <row r="896" spans="1:16" ht="12.75">
      <c r="A896" t="s">
        <v>50</v>
      </c>
      <c s="34" t="s">
        <v>1237</v>
      </c>
      <c s="34" t="s">
        <v>1238</v>
      </c>
      <c s="35" t="s">
        <v>5</v>
      </c>
      <c s="6" t="s">
        <v>1239</v>
      </c>
      <c s="36" t="s">
        <v>68</v>
      </c>
      <c s="37">
        <v>2.4</v>
      </c>
      <c s="36">
        <v>0.04028</v>
      </c>
      <c s="36">
        <f>ROUND(G896*H896,6)</f>
      </c>
      <c r="L896" s="38">
        <v>0</v>
      </c>
      <c s="32">
        <f>ROUND(ROUND(L896,2)*ROUND(G896,3),2)</f>
      </c>
      <c s="36" t="s">
        <v>327</v>
      </c>
      <c>
        <f>(M896*21)/100</f>
      </c>
      <c t="s">
        <v>28</v>
      </c>
    </row>
    <row r="897" spans="1:5" ht="12.75">
      <c r="A897" s="35" t="s">
        <v>56</v>
      </c>
      <c r="E897" s="39" t="s">
        <v>1239</v>
      </c>
    </row>
    <row r="898" spans="1:5" ht="25.5">
      <c r="A898" s="35" t="s">
        <v>57</v>
      </c>
      <c r="E898" s="40" t="s">
        <v>1240</v>
      </c>
    </row>
    <row r="899" spans="1:5" ht="12.75">
      <c r="A899" t="s">
        <v>58</v>
      </c>
      <c r="E899" s="39" t="s">
        <v>5</v>
      </c>
    </row>
    <row r="900" spans="1:16" ht="12.75">
      <c r="A900" t="s">
        <v>50</v>
      </c>
      <c s="34" t="s">
        <v>1241</v>
      </c>
      <c s="34" t="s">
        <v>1242</v>
      </c>
      <c s="35" t="s">
        <v>5</v>
      </c>
      <c s="6" t="s">
        <v>1243</v>
      </c>
      <c s="36" t="s">
        <v>72</v>
      </c>
      <c s="37">
        <v>42</v>
      </c>
      <c s="36">
        <v>0</v>
      </c>
      <c s="36">
        <f>ROUND(G900*H900,6)</f>
      </c>
      <c r="L900" s="38">
        <v>0</v>
      </c>
      <c s="32">
        <f>ROUND(ROUND(L900,2)*ROUND(G900,3),2)</f>
      </c>
      <c s="36" t="s">
        <v>327</v>
      </c>
      <c>
        <f>(M900*21)/100</f>
      </c>
      <c t="s">
        <v>28</v>
      </c>
    </row>
    <row r="901" spans="1:5" ht="12.75">
      <c r="A901" s="35" t="s">
        <v>56</v>
      </c>
      <c r="E901" s="39" t="s">
        <v>1243</v>
      </c>
    </row>
    <row r="902" spans="1:5" ht="204">
      <c r="A902" s="35" t="s">
        <v>57</v>
      </c>
      <c r="E902" s="42" t="s">
        <v>1244</v>
      </c>
    </row>
    <row r="903" spans="1:5" ht="12.75">
      <c r="A903" t="s">
        <v>58</v>
      </c>
      <c r="E903" s="39" t="s">
        <v>5</v>
      </c>
    </row>
    <row r="904" spans="1:16" ht="12.75">
      <c r="A904" t="s">
        <v>50</v>
      </c>
      <c s="34" t="s">
        <v>1245</v>
      </c>
      <c s="34" t="s">
        <v>1246</v>
      </c>
      <c s="35" t="s">
        <v>5</v>
      </c>
      <c s="6" t="s">
        <v>1247</v>
      </c>
      <c s="36" t="s">
        <v>72</v>
      </c>
      <c s="37">
        <v>42</v>
      </c>
      <c s="36">
        <v>0.0145</v>
      </c>
      <c s="36">
        <f>ROUND(G904*H904,6)</f>
      </c>
      <c r="L904" s="38">
        <v>0</v>
      </c>
      <c s="32">
        <f>ROUND(ROUND(L904,2)*ROUND(G904,3),2)</f>
      </c>
      <c s="36" t="s">
        <v>204</v>
      </c>
      <c>
        <f>(M904*21)/100</f>
      </c>
      <c t="s">
        <v>28</v>
      </c>
    </row>
    <row r="905" spans="1:5" ht="12.75">
      <c r="A905" s="35" t="s">
        <v>56</v>
      </c>
      <c r="E905" s="39" t="s">
        <v>1247</v>
      </c>
    </row>
    <row r="906" spans="1:5" ht="204">
      <c r="A906" s="35" t="s">
        <v>57</v>
      </c>
      <c r="E906" s="42" t="s">
        <v>1244</v>
      </c>
    </row>
    <row r="907" spans="1:5" ht="12.75">
      <c r="A907" t="s">
        <v>58</v>
      </c>
      <c r="E907" s="39" t="s">
        <v>5</v>
      </c>
    </row>
    <row r="908" spans="1:16" ht="12.75">
      <c r="A908" t="s">
        <v>50</v>
      </c>
      <c s="34" t="s">
        <v>1248</v>
      </c>
      <c s="34" t="s">
        <v>1242</v>
      </c>
      <c s="35" t="s">
        <v>209</v>
      </c>
      <c s="6" t="s">
        <v>1243</v>
      </c>
      <c s="36" t="s">
        <v>72</v>
      </c>
      <c s="37">
        <v>47</v>
      </c>
      <c s="36">
        <v>0</v>
      </c>
      <c s="36">
        <f>ROUND(G908*H908,6)</f>
      </c>
      <c r="L908" s="38">
        <v>0</v>
      </c>
      <c s="32">
        <f>ROUND(ROUND(L908,2)*ROUND(G908,3),2)</f>
      </c>
      <c s="36" t="s">
        <v>327</v>
      </c>
      <c>
        <f>(M908*21)/100</f>
      </c>
      <c t="s">
        <v>28</v>
      </c>
    </row>
    <row r="909" spans="1:5" ht="12.75">
      <c r="A909" s="35" t="s">
        <v>56</v>
      </c>
      <c r="E909" s="39" t="s">
        <v>1243</v>
      </c>
    </row>
    <row r="910" spans="1:5" ht="409.5">
      <c r="A910" s="35" t="s">
        <v>57</v>
      </c>
      <c r="E910" s="42" t="s">
        <v>1249</v>
      </c>
    </row>
    <row r="911" spans="1:5" ht="12.75">
      <c r="A911" t="s">
        <v>58</v>
      </c>
      <c r="E911" s="39" t="s">
        <v>5</v>
      </c>
    </row>
    <row r="912" spans="1:16" ht="25.5">
      <c r="A912" t="s">
        <v>50</v>
      </c>
      <c s="34" t="s">
        <v>1250</v>
      </c>
      <c s="34" t="s">
        <v>1251</v>
      </c>
      <c s="35" t="s">
        <v>5</v>
      </c>
      <c s="6" t="s">
        <v>1252</v>
      </c>
      <c s="36" t="s">
        <v>72</v>
      </c>
      <c s="37">
        <v>17</v>
      </c>
      <c s="36">
        <v>0.0145</v>
      </c>
      <c s="36">
        <f>ROUND(G912*H912,6)</f>
      </c>
      <c r="L912" s="38">
        <v>0</v>
      </c>
      <c s="32">
        <f>ROUND(ROUND(L912,2)*ROUND(G912,3),2)</f>
      </c>
      <c s="36" t="s">
        <v>204</v>
      </c>
      <c>
        <f>(M912*21)/100</f>
      </c>
      <c t="s">
        <v>28</v>
      </c>
    </row>
    <row r="913" spans="1:5" ht="25.5">
      <c r="A913" s="35" t="s">
        <v>56</v>
      </c>
      <c r="E913" s="39" t="s">
        <v>1252</v>
      </c>
    </row>
    <row r="914" spans="1:5" ht="255">
      <c r="A914" s="35" t="s">
        <v>57</v>
      </c>
      <c r="E914" s="42" t="s">
        <v>1253</v>
      </c>
    </row>
    <row r="915" spans="1:5" ht="12.75">
      <c r="A915" t="s">
        <v>58</v>
      </c>
      <c r="E915" s="39" t="s">
        <v>5</v>
      </c>
    </row>
    <row r="916" spans="1:16" ht="25.5">
      <c r="A916" t="s">
        <v>50</v>
      </c>
      <c s="34" t="s">
        <v>1254</v>
      </c>
      <c s="34" t="s">
        <v>1255</v>
      </c>
      <c s="35" t="s">
        <v>5</v>
      </c>
      <c s="6" t="s">
        <v>1256</v>
      </c>
      <c s="36" t="s">
        <v>72</v>
      </c>
      <c s="37">
        <v>30</v>
      </c>
      <c s="36">
        <v>0.016</v>
      </c>
      <c s="36">
        <f>ROUND(G916*H916,6)</f>
      </c>
      <c r="L916" s="38">
        <v>0</v>
      </c>
      <c s="32">
        <f>ROUND(ROUND(L916,2)*ROUND(G916,3),2)</f>
      </c>
      <c s="36" t="s">
        <v>204</v>
      </c>
      <c>
        <f>(M916*21)/100</f>
      </c>
      <c t="s">
        <v>28</v>
      </c>
    </row>
    <row r="917" spans="1:5" ht="25.5">
      <c r="A917" s="35" t="s">
        <v>56</v>
      </c>
      <c r="E917" s="39" t="s">
        <v>1256</v>
      </c>
    </row>
    <row r="918" spans="1:5" ht="242.25">
      <c r="A918" s="35" t="s">
        <v>57</v>
      </c>
      <c r="E918" s="42" t="s">
        <v>1257</v>
      </c>
    </row>
    <row r="919" spans="1:5" ht="12.75">
      <c r="A919" t="s">
        <v>58</v>
      </c>
      <c r="E919" s="39" t="s">
        <v>5</v>
      </c>
    </row>
    <row r="920" spans="1:16" ht="12.75">
      <c r="A920" t="s">
        <v>50</v>
      </c>
      <c s="34" t="s">
        <v>1258</v>
      </c>
      <c s="34" t="s">
        <v>1242</v>
      </c>
      <c s="35" t="s">
        <v>28</v>
      </c>
      <c s="6" t="s">
        <v>1243</v>
      </c>
      <c s="36" t="s">
        <v>72</v>
      </c>
      <c s="37">
        <v>12</v>
      </c>
      <c s="36">
        <v>0</v>
      </c>
      <c s="36">
        <f>ROUND(G920*H920,6)</f>
      </c>
      <c r="L920" s="38">
        <v>0</v>
      </c>
      <c s="32">
        <f>ROUND(ROUND(L920,2)*ROUND(G920,3),2)</f>
      </c>
      <c s="36" t="s">
        <v>327</v>
      </c>
      <c>
        <f>(M920*21)/100</f>
      </c>
      <c t="s">
        <v>28</v>
      </c>
    </row>
    <row r="921" spans="1:5" ht="12.75">
      <c r="A921" s="35" t="s">
        <v>56</v>
      </c>
      <c r="E921" s="39" t="s">
        <v>1243</v>
      </c>
    </row>
    <row r="922" spans="1:5" ht="165.75">
      <c r="A922" s="35" t="s">
        <v>57</v>
      </c>
      <c r="E922" s="42" t="s">
        <v>1259</v>
      </c>
    </row>
    <row r="923" spans="1:5" ht="12.75">
      <c r="A923" t="s">
        <v>58</v>
      </c>
      <c r="E923" s="39" t="s">
        <v>5</v>
      </c>
    </row>
    <row r="924" spans="1:16" ht="25.5">
      <c r="A924" t="s">
        <v>50</v>
      </c>
      <c s="34" t="s">
        <v>1260</v>
      </c>
      <c s="34" t="s">
        <v>1251</v>
      </c>
      <c s="35" t="s">
        <v>209</v>
      </c>
      <c s="6" t="s">
        <v>1252</v>
      </c>
      <c s="36" t="s">
        <v>72</v>
      </c>
      <c s="37">
        <v>3</v>
      </c>
      <c s="36">
        <v>0.0145</v>
      </c>
      <c s="36">
        <f>ROUND(G924*H924,6)</f>
      </c>
      <c r="L924" s="38">
        <v>0</v>
      </c>
      <c s="32">
        <f>ROUND(ROUND(L924,2)*ROUND(G924,3),2)</f>
      </c>
      <c s="36" t="s">
        <v>204</v>
      </c>
      <c>
        <f>(M924*21)/100</f>
      </c>
      <c t="s">
        <v>28</v>
      </c>
    </row>
    <row r="925" spans="1:5" ht="25.5">
      <c r="A925" s="35" t="s">
        <v>56</v>
      </c>
      <c r="E925" s="39" t="s">
        <v>1252</v>
      </c>
    </row>
    <row r="926" spans="1:5" ht="38.25">
      <c r="A926" s="35" t="s">
        <v>57</v>
      </c>
      <c r="E926" s="40" t="s">
        <v>1261</v>
      </c>
    </row>
    <row r="927" spans="1:5" ht="12.75">
      <c r="A927" t="s">
        <v>58</v>
      </c>
      <c r="E927" s="39" t="s">
        <v>5</v>
      </c>
    </row>
    <row r="928" spans="1:16" ht="25.5">
      <c r="A928" t="s">
        <v>50</v>
      </c>
      <c s="34" t="s">
        <v>1262</v>
      </c>
      <c s="34" t="s">
        <v>1255</v>
      </c>
      <c s="35" t="s">
        <v>209</v>
      </c>
      <c s="6" t="s">
        <v>1256</v>
      </c>
      <c s="36" t="s">
        <v>72</v>
      </c>
      <c s="37">
        <v>9</v>
      </c>
      <c s="36">
        <v>0.016</v>
      </c>
      <c s="36">
        <f>ROUND(G928*H928,6)</f>
      </c>
      <c r="L928" s="38">
        <v>0</v>
      </c>
      <c s="32">
        <f>ROUND(ROUND(L928,2)*ROUND(G928,3),2)</f>
      </c>
      <c s="36" t="s">
        <v>204</v>
      </c>
      <c>
        <f>(M928*21)/100</f>
      </c>
      <c t="s">
        <v>28</v>
      </c>
    </row>
    <row r="929" spans="1:5" ht="25.5">
      <c r="A929" s="35" t="s">
        <v>56</v>
      </c>
      <c r="E929" s="39" t="s">
        <v>1256</v>
      </c>
    </row>
    <row r="930" spans="1:5" ht="127.5">
      <c r="A930" s="35" t="s">
        <v>57</v>
      </c>
      <c r="E930" s="42" t="s">
        <v>1263</v>
      </c>
    </row>
    <row r="931" spans="1:5" ht="12.75">
      <c r="A931" t="s">
        <v>58</v>
      </c>
      <c r="E931" s="39" t="s">
        <v>5</v>
      </c>
    </row>
    <row r="932" spans="1:16" ht="25.5">
      <c r="A932" t="s">
        <v>50</v>
      </c>
      <c s="34" t="s">
        <v>1264</v>
      </c>
      <c s="34" t="s">
        <v>1265</v>
      </c>
      <c s="35" t="s">
        <v>5</v>
      </c>
      <c s="6" t="s">
        <v>1266</v>
      </c>
      <c s="36" t="s">
        <v>72</v>
      </c>
      <c s="37">
        <v>11</v>
      </c>
      <c s="36">
        <v>0</v>
      </c>
      <c s="36">
        <f>ROUND(G932*H932,6)</f>
      </c>
      <c r="L932" s="38">
        <v>0</v>
      </c>
      <c s="32">
        <f>ROUND(ROUND(L932,2)*ROUND(G932,3),2)</f>
      </c>
      <c s="36" t="s">
        <v>327</v>
      </c>
      <c>
        <f>(M932*21)/100</f>
      </c>
      <c t="s">
        <v>28</v>
      </c>
    </row>
    <row r="933" spans="1:5" ht="25.5">
      <c r="A933" s="35" t="s">
        <v>56</v>
      </c>
      <c r="E933" s="39" t="s">
        <v>1266</v>
      </c>
    </row>
    <row r="934" spans="1:5" ht="114.75">
      <c r="A934" s="35" t="s">
        <v>57</v>
      </c>
      <c r="E934" s="42" t="s">
        <v>1267</v>
      </c>
    </row>
    <row r="935" spans="1:5" ht="12.75">
      <c r="A935" t="s">
        <v>58</v>
      </c>
      <c r="E935" s="39" t="s">
        <v>5</v>
      </c>
    </row>
    <row r="936" spans="1:16" ht="12.75">
      <c r="A936" t="s">
        <v>50</v>
      </c>
      <c s="34" t="s">
        <v>1268</v>
      </c>
      <c s="34" t="s">
        <v>1269</v>
      </c>
      <c s="35" t="s">
        <v>5</v>
      </c>
      <c s="6" t="s">
        <v>1270</v>
      </c>
      <c s="36" t="s">
        <v>72</v>
      </c>
      <c s="37">
        <v>11</v>
      </c>
      <c s="36">
        <v>0.017</v>
      </c>
      <c s="36">
        <f>ROUND(G936*H936,6)</f>
      </c>
      <c r="L936" s="38">
        <v>0</v>
      </c>
      <c s="32">
        <f>ROUND(ROUND(L936,2)*ROUND(G936,3),2)</f>
      </c>
      <c s="36" t="s">
        <v>327</v>
      </c>
      <c>
        <f>(M936*21)/100</f>
      </c>
      <c t="s">
        <v>28</v>
      </c>
    </row>
    <row r="937" spans="1:5" ht="12.75">
      <c r="A937" s="35" t="s">
        <v>56</v>
      </c>
      <c r="E937" s="39" t="s">
        <v>1270</v>
      </c>
    </row>
    <row r="938" spans="1:5" ht="114.75">
      <c r="A938" s="35" t="s">
        <v>57</v>
      </c>
      <c r="E938" s="42" t="s">
        <v>1267</v>
      </c>
    </row>
    <row r="939" spans="1:5" ht="12.75">
      <c r="A939" t="s">
        <v>58</v>
      </c>
      <c r="E939" s="39" t="s">
        <v>5</v>
      </c>
    </row>
    <row r="940" spans="1:16" ht="25.5">
      <c r="A940" t="s">
        <v>50</v>
      </c>
      <c s="34" t="s">
        <v>1271</v>
      </c>
      <c s="34" t="s">
        <v>1272</v>
      </c>
      <c s="35" t="s">
        <v>5</v>
      </c>
      <c s="6" t="s">
        <v>1273</v>
      </c>
      <c s="36" t="s">
        <v>72</v>
      </c>
      <c s="37">
        <v>1</v>
      </c>
      <c s="36">
        <v>0</v>
      </c>
      <c s="36">
        <f>ROUND(G940*H940,6)</f>
      </c>
      <c r="L940" s="38">
        <v>0</v>
      </c>
      <c s="32">
        <f>ROUND(ROUND(L940,2)*ROUND(G940,3),2)</f>
      </c>
      <c s="36" t="s">
        <v>327</v>
      </c>
      <c>
        <f>(M940*21)/100</f>
      </c>
      <c t="s">
        <v>28</v>
      </c>
    </row>
    <row r="941" spans="1:5" ht="25.5">
      <c r="A941" s="35" t="s">
        <v>56</v>
      </c>
      <c r="E941" s="39" t="s">
        <v>1273</v>
      </c>
    </row>
    <row r="942" spans="1:5" ht="38.25">
      <c r="A942" s="35" t="s">
        <v>57</v>
      </c>
      <c r="E942" s="42" t="s">
        <v>1274</v>
      </c>
    </row>
    <row r="943" spans="1:5" ht="12.75">
      <c r="A943" t="s">
        <v>58</v>
      </c>
      <c r="E943" s="39" t="s">
        <v>5</v>
      </c>
    </row>
    <row r="944" spans="1:16" ht="12.75">
      <c r="A944" t="s">
        <v>50</v>
      </c>
      <c s="34" t="s">
        <v>1275</v>
      </c>
      <c s="34" t="s">
        <v>1276</v>
      </c>
      <c s="35" t="s">
        <v>5</v>
      </c>
      <c s="6" t="s">
        <v>1277</v>
      </c>
      <c s="36" t="s">
        <v>72</v>
      </c>
      <c s="37">
        <v>1</v>
      </c>
      <c s="36">
        <v>0.026</v>
      </c>
      <c s="36">
        <f>ROUND(G944*H944,6)</f>
      </c>
      <c r="L944" s="38">
        <v>0</v>
      </c>
      <c s="32">
        <f>ROUND(ROUND(L944,2)*ROUND(G944,3),2)</f>
      </c>
      <c s="36" t="s">
        <v>327</v>
      </c>
      <c>
        <f>(M944*21)/100</f>
      </c>
      <c t="s">
        <v>28</v>
      </c>
    </row>
    <row r="945" spans="1:5" ht="12.75">
      <c r="A945" s="35" t="s">
        <v>56</v>
      </c>
      <c r="E945" s="39" t="s">
        <v>1277</v>
      </c>
    </row>
    <row r="946" spans="1:5" ht="38.25">
      <c r="A946" s="35" t="s">
        <v>57</v>
      </c>
      <c r="E946" s="42" t="s">
        <v>1274</v>
      </c>
    </row>
    <row r="947" spans="1:5" ht="12.75">
      <c r="A947" t="s">
        <v>58</v>
      </c>
      <c r="E947" s="39" t="s">
        <v>5</v>
      </c>
    </row>
    <row r="948" spans="1:16" ht="25.5">
      <c r="A948" t="s">
        <v>50</v>
      </c>
      <c s="34" t="s">
        <v>1278</v>
      </c>
      <c s="34" t="s">
        <v>1279</v>
      </c>
      <c s="35" t="s">
        <v>5</v>
      </c>
      <c s="6" t="s">
        <v>1280</v>
      </c>
      <c s="36" t="s">
        <v>72</v>
      </c>
      <c s="37">
        <v>7</v>
      </c>
      <c s="36">
        <v>0</v>
      </c>
      <c s="36">
        <f>ROUND(G948*H948,6)</f>
      </c>
      <c r="L948" s="38">
        <v>0</v>
      </c>
      <c s="32">
        <f>ROUND(ROUND(L948,2)*ROUND(G948,3),2)</f>
      </c>
      <c s="36" t="s">
        <v>327</v>
      </c>
      <c>
        <f>(M948*21)/100</f>
      </c>
      <c t="s">
        <v>28</v>
      </c>
    </row>
    <row r="949" spans="1:5" ht="25.5">
      <c r="A949" s="35" t="s">
        <v>56</v>
      </c>
      <c r="E949" s="39" t="s">
        <v>1280</v>
      </c>
    </row>
    <row r="950" spans="1:5" ht="25.5">
      <c r="A950" s="35" t="s">
        <v>57</v>
      </c>
      <c r="E950" s="40" t="s">
        <v>1281</v>
      </c>
    </row>
    <row r="951" spans="1:5" ht="127.5">
      <c r="A951" t="s">
        <v>58</v>
      </c>
      <c r="E951" s="39" t="s">
        <v>1282</v>
      </c>
    </row>
    <row r="952" spans="1:16" ht="12.75">
      <c r="A952" t="s">
        <v>50</v>
      </c>
      <c s="34" t="s">
        <v>1283</v>
      </c>
      <c s="34" t="s">
        <v>1284</v>
      </c>
      <c s="35" t="s">
        <v>5</v>
      </c>
      <c s="6" t="s">
        <v>1285</v>
      </c>
      <c s="36" t="s">
        <v>72</v>
      </c>
      <c s="37">
        <v>7</v>
      </c>
      <c s="36">
        <v>0.0215</v>
      </c>
      <c s="36">
        <f>ROUND(G952*H952,6)</f>
      </c>
      <c r="L952" s="38">
        <v>0</v>
      </c>
      <c s="32">
        <f>ROUND(ROUND(L952,2)*ROUND(G952,3),2)</f>
      </c>
      <c s="36" t="s">
        <v>204</v>
      </c>
      <c>
        <f>(M952*21)/100</f>
      </c>
      <c t="s">
        <v>28</v>
      </c>
    </row>
    <row r="953" spans="1:5" ht="12.75">
      <c r="A953" s="35" t="s">
        <v>56</v>
      </c>
      <c r="E953" s="39" t="s">
        <v>1285</v>
      </c>
    </row>
    <row r="954" spans="1:5" ht="25.5">
      <c r="A954" s="35" t="s">
        <v>57</v>
      </c>
      <c r="E954" s="40" t="s">
        <v>1281</v>
      </c>
    </row>
    <row r="955" spans="1:5" ht="12.75">
      <c r="A955" t="s">
        <v>58</v>
      </c>
      <c r="E955" s="39" t="s">
        <v>5</v>
      </c>
    </row>
    <row r="956" spans="1:16" ht="25.5">
      <c r="A956" t="s">
        <v>50</v>
      </c>
      <c s="34" t="s">
        <v>1286</v>
      </c>
      <c s="34" t="s">
        <v>1287</v>
      </c>
      <c s="35" t="s">
        <v>5</v>
      </c>
      <c s="6" t="s">
        <v>1288</v>
      </c>
      <c s="36" t="s">
        <v>72</v>
      </c>
      <c s="37">
        <v>7</v>
      </c>
      <c s="36">
        <v>0.00092</v>
      </c>
      <c s="36">
        <f>ROUND(G956*H956,6)</f>
      </c>
      <c r="L956" s="38">
        <v>0</v>
      </c>
      <c s="32">
        <f>ROUND(ROUND(L956,2)*ROUND(G956,3),2)</f>
      </c>
      <c s="36" t="s">
        <v>327</v>
      </c>
      <c>
        <f>(M956*21)/100</f>
      </c>
      <c t="s">
        <v>28</v>
      </c>
    </row>
    <row r="957" spans="1:5" ht="25.5">
      <c r="A957" s="35" t="s">
        <v>56</v>
      </c>
      <c r="E957" s="39" t="s">
        <v>1288</v>
      </c>
    </row>
    <row r="958" spans="1:5" ht="76.5">
      <c r="A958" s="35" t="s">
        <v>57</v>
      </c>
      <c r="E958" s="42" t="s">
        <v>1289</v>
      </c>
    </row>
    <row r="959" spans="1:5" ht="12.75">
      <c r="A959" t="s">
        <v>58</v>
      </c>
      <c r="E959" s="39" t="s">
        <v>5</v>
      </c>
    </row>
    <row r="960" spans="1:16" ht="12.75">
      <c r="A960" t="s">
        <v>50</v>
      </c>
      <c s="34" t="s">
        <v>1290</v>
      </c>
      <c s="34" t="s">
        <v>1291</v>
      </c>
      <c s="35" t="s">
        <v>5</v>
      </c>
      <c s="6" t="s">
        <v>1292</v>
      </c>
      <c s="36" t="s">
        <v>68</v>
      </c>
      <c s="37">
        <v>12.6</v>
      </c>
      <c s="36">
        <v>0.02423</v>
      </c>
      <c s="36">
        <f>ROUND(G960*H960,6)</f>
      </c>
      <c r="L960" s="38">
        <v>0</v>
      </c>
      <c s="32">
        <f>ROUND(ROUND(L960,2)*ROUND(G960,3),2)</f>
      </c>
      <c s="36" t="s">
        <v>327</v>
      </c>
      <c>
        <f>(M960*21)/100</f>
      </c>
      <c t="s">
        <v>28</v>
      </c>
    </row>
    <row r="961" spans="1:5" ht="12.75">
      <c r="A961" s="35" t="s">
        <v>56</v>
      </c>
      <c r="E961" s="39" t="s">
        <v>1292</v>
      </c>
    </row>
    <row r="962" spans="1:5" ht="89.25">
      <c r="A962" s="35" t="s">
        <v>57</v>
      </c>
      <c r="E962" s="42" t="s">
        <v>1293</v>
      </c>
    </row>
    <row r="963" spans="1:5" ht="12.75">
      <c r="A963" t="s">
        <v>58</v>
      </c>
      <c r="E963" s="39" t="s">
        <v>5</v>
      </c>
    </row>
    <row r="964" spans="1:16" ht="25.5">
      <c r="A964" t="s">
        <v>50</v>
      </c>
      <c s="34" t="s">
        <v>1294</v>
      </c>
      <c s="34" t="s">
        <v>1295</v>
      </c>
      <c s="35" t="s">
        <v>5</v>
      </c>
      <c s="6" t="s">
        <v>1296</v>
      </c>
      <c s="36" t="s">
        <v>72</v>
      </c>
      <c s="37">
        <v>2</v>
      </c>
      <c s="36">
        <v>0.00093</v>
      </c>
      <c s="36">
        <f>ROUND(G964*H964,6)</f>
      </c>
      <c r="L964" s="38">
        <v>0</v>
      </c>
      <c s="32">
        <f>ROUND(ROUND(L964,2)*ROUND(G964,3),2)</f>
      </c>
      <c s="36" t="s">
        <v>327</v>
      </c>
      <c>
        <f>(M964*21)/100</f>
      </c>
      <c t="s">
        <v>28</v>
      </c>
    </row>
    <row r="965" spans="1:5" ht="25.5">
      <c r="A965" s="35" t="s">
        <v>56</v>
      </c>
      <c r="E965" s="39" t="s">
        <v>1296</v>
      </c>
    </row>
    <row r="966" spans="1:5" ht="63.75">
      <c r="A966" s="35" t="s">
        <v>57</v>
      </c>
      <c r="E966" s="40" t="s">
        <v>1297</v>
      </c>
    </row>
    <row r="967" spans="1:5" ht="12.75">
      <c r="A967" t="s">
        <v>58</v>
      </c>
      <c r="E967" s="39" t="s">
        <v>5</v>
      </c>
    </row>
    <row r="968" spans="1:16" ht="25.5">
      <c r="A968" t="s">
        <v>50</v>
      </c>
      <c s="34" t="s">
        <v>1298</v>
      </c>
      <c s="34" t="s">
        <v>1299</v>
      </c>
      <c s="35" t="s">
        <v>5</v>
      </c>
      <c s="6" t="s">
        <v>1300</v>
      </c>
      <c s="36" t="s">
        <v>72</v>
      </c>
      <c s="37">
        <v>1</v>
      </c>
      <c s="36">
        <v>0.186</v>
      </c>
      <c s="36">
        <f>ROUND(G968*H968,6)</f>
      </c>
      <c r="L968" s="38">
        <v>0</v>
      </c>
      <c s="32">
        <f>ROUND(ROUND(L968,2)*ROUND(G968,3),2)</f>
      </c>
      <c s="36" t="s">
        <v>204</v>
      </c>
      <c>
        <f>(M968*21)/100</f>
      </c>
      <c t="s">
        <v>28</v>
      </c>
    </row>
    <row r="969" spans="1:5" ht="25.5">
      <c r="A969" s="35" t="s">
        <v>56</v>
      </c>
      <c r="E969" s="39" t="s">
        <v>1300</v>
      </c>
    </row>
    <row r="970" spans="1:5" ht="25.5">
      <c r="A970" s="35" t="s">
        <v>57</v>
      </c>
      <c r="E970" s="40" t="s">
        <v>1301</v>
      </c>
    </row>
    <row r="971" spans="1:5" ht="12.75">
      <c r="A971" t="s">
        <v>58</v>
      </c>
      <c r="E971" s="39" t="s">
        <v>5</v>
      </c>
    </row>
    <row r="972" spans="1:16" ht="25.5">
      <c r="A972" t="s">
        <v>50</v>
      </c>
      <c s="34" t="s">
        <v>1302</v>
      </c>
      <c s="34" t="s">
        <v>1303</v>
      </c>
      <c s="35" t="s">
        <v>5</v>
      </c>
      <c s="6" t="s">
        <v>1300</v>
      </c>
      <c s="36" t="s">
        <v>72</v>
      </c>
      <c s="37">
        <v>1</v>
      </c>
      <c s="36">
        <v>0.186</v>
      </c>
      <c s="36">
        <f>ROUND(G972*H972,6)</f>
      </c>
      <c r="L972" s="38">
        <v>0</v>
      </c>
      <c s="32">
        <f>ROUND(ROUND(L972,2)*ROUND(G972,3),2)</f>
      </c>
      <c s="36" t="s">
        <v>204</v>
      </c>
      <c>
        <f>(M972*21)/100</f>
      </c>
      <c t="s">
        <v>28</v>
      </c>
    </row>
    <row r="973" spans="1:5" ht="25.5">
      <c r="A973" s="35" t="s">
        <v>56</v>
      </c>
      <c r="E973" s="39" t="s">
        <v>1300</v>
      </c>
    </row>
    <row r="974" spans="1:5" ht="25.5">
      <c r="A974" s="35" t="s">
        <v>57</v>
      </c>
      <c r="E974" s="40" t="s">
        <v>1304</v>
      </c>
    </row>
    <row r="975" spans="1:5" ht="12.75">
      <c r="A975" t="s">
        <v>58</v>
      </c>
      <c r="E975" s="39" t="s">
        <v>5</v>
      </c>
    </row>
    <row r="976" spans="1:16" ht="25.5">
      <c r="A976" t="s">
        <v>50</v>
      </c>
      <c s="34" t="s">
        <v>1305</v>
      </c>
      <c s="34" t="s">
        <v>1306</v>
      </c>
      <c s="35" t="s">
        <v>5</v>
      </c>
      <c s="6" t="s">
        <v>1307</v>
      </c>
      <c s="36" t="s">
        <v>72</v>
      </c>
      <c s="37">
        <v>7</v>
      </c>
      <c s="36">
        <v>0.00086</v>
      </c>
      <c s="36">
        <f>ROUND(G976*H976,6)</f>
      </c>
      <c r="L976" s="38">
        <v>0</v>
      </c>
      <c s="32">
        <f>ROUND(ROUND(L976,2)*ROUND(G976,3),2)</f>
      </c>
      <c s="36" t="s">
        <v>327</v>
      </c>
      <c>
        <f>(M976*21)/100</f>
      </c>
      <c t="s">
        <v>28</v>
      </c>
    </row>
    <row r="977" spans="1:5" ht="25.5">
      <c r="A977" s="35" t="s">
        <v>56</v>
      </c>
      <c r="E977" s="39" t="s">
        <v>1307</v>
      </c>
    </row>
    <row r="978" spans="1:5" ht="191.25">
      <c r="A978" s="35" t="s">
        <v>57</v>
      </c>
      <c r="E978" s="40" t="s">
        <v>1308</v>
      </c>
    </row>
    <row r="979" spans="1:5" ht="12.75">
      <c r="A979" t="s">
        <v>58</v>
      </c>
      <c r="E979" s="39" t="s">
        <v>5</v>
      </c>
    </row>
    <row r="980" spans="1:16" ht="25.5">
      <c r="A980" t="s">
        <v>50</v>
      </c>
      <c s="34" t="s">
        <v>1309</v>
      </c>
      <c s="34" t="s">
        <v>1310</v>
      </c>
      <c s="35" t="s">
        <v>5</v>
      </c>
      <c s="6" t="s">
        <v>1311</v>
      </c>
      <c s="36" t="s">
        <v>72</v>
      </c>
      <c s="37">
        <v>1</v>
      </c>
      <c s="36">
        <v>0.186</v>
      </c>
      <c s="36">
        <f>ROUND(G980*H980,6)</f>
      </c>
      <c r="L980" s="38">
        <v>0</v>
      </c>
      <c s="32">
        <f>ROUND(ROUND(L980,2)*ROUND(G980,3),2)</f>
      </c>
      <c s="36" t="s">
        <v>204</v>
      </c>
      <c>
        <f>(M980*21)/100</f>
      </c>
      <c t="s">
        <v>28</v>
      </c>
    </row>
    <row r="981" spans="1:5" ht="25.5">
      <c r="A981" s="35" t="s">
        <v>56</v>
      </c>
      <c r="E981" s="39" t="s">
        <v>1311</v>
      </c>
    </row>
    <row r="982" spans="1:5" ht="25.5">
      <c r="A982" s="35" t="s">
        <v>57</v>
      </c>
      <c r="E982" s="40" t="s">
        <v>1312</v>
      </c>
    </row>
    <row r="983" spans="1:5" ht="12.75">
      <c r="A983" t="s">
        <v>58</v>
      </c>
      <c r="E983" s="39" t="s">
        <v>5</v>
      </c>
    </row>
    <row r="984" spans="1:16" ht="25.5">
      <c r="A984" t="s">
        <v>50</v>
      </c>
      <c s="34" t="s">
        <v>1313</v>
      </c>
      <c s="34" t="s">
        <v>1314</v>
      </c>
      <c s="35" t="s">
        <v>5</v>
      </c>
      <c s="6" t="s">
        <v>1315</v>
      </c>
      <c s="36" t="s">
        <v>72</v>
      </c>
      <c s="37">
        <v>1</v>
      </c>
      <c s="36">
        <v>0.186</v>
      </c>
      <c s="36">
        <f>ROUND(G984*H984,6)</f>
      </c>
      <c r="L984" s="38">
        <v>0</v>
      </c>
      <c s="32">
        <f>ROUND(ROUND(L984,2)*ROUND(G984,3),2)</f>
      </c>
      <c s="36" t="s">
        <v>204</v>
      </c>
      <c>
        <f>(M984*21)/100</f>
      </c>
      <c t="s">
        <v>28</v>
      </c>
    </row>
    <row r="985" spans="1:5" ht="25.5">
      <c r="A985" s="35" t="s">
        <v>56</v>
      </c>
      <c r="E985" s="39" t="s">
        <v>1315</v>
      </c>
    </row>
    <row r="986" spans="1:5" ht="25.5">
      <c r="A986" s="35" t="s">
        <v>57</v>
      </c>
      <c r="E986" s="40" t="s">
        <v>1316</v>
      </c>
    </row>
    <row r="987" spans="1:5" ht="12.75">
      <c r="A987" t="s">
        <v>58</v>
      </c>
      <c r="E987" s="39" t="s">
        <v>5</v>
      </c>
    </row>
    <row r="988" spans="1:16" ht="25.5">
      <c r="A988" t="s">
        <v>50</v>
      </c>
      <c s="34" t="s">
        <v>1317</v>
      </c>
      <c s="34" t="s">
        <v>1318</v>
      </c>
      <c s="35" t="s">
        <v>5</v>
      </c>
      <c s="6" t="s">
        <v>1319</v>
      </c>
      <c s="36" t="s">
        <v>72</v>
      </c>
      <c s="37">
        <v>1</v>
      </c>
      <c s="36">
        <v>0.186</v>
      </c>
      <c s="36">
        <f>ROUND(G988*H988,6)</f>
      </c>
      <c r="L988" s="38">
        <v>0</v>
      </c>
      <c s="32">
        <f>ROUND(ROUND(L988,2)*ROUND(G988,3),2)</f>
      </c>
      <c s="36" t="s">
        <v>204</v>
      </c>
      <c>
        <f>(M988*21)/100</f>
      </c>
      <c t="s">
        <v>28</v>
      </c>
    </row>
    <row r="989" spans="1:5" ht="25.5">
      <c r="A989" s="35" t="s">
        <v>56</v>
      </c>
      <c r="E989" s="39" t="s">
        <v>1319</v>
      </c>
    </row>
    <row r="990" spans="1:5" ht="25.5">
      <c r="A990" s="35" t="s">
        <v>57</v>
      </c>
      <c r="E990" s="40" t="s">
        <v>1320</v>
      </c>
    </row>
    <row r="991" spans="1:5" ht="12.75">
      <c r="A991" t="s">
        <v>58</v>
      </c>
      <c r="E991" s="39" t="s">
        <v>5</v>
      </c>
    </row>
    <row r="992" spans="1:16" ht="25.5">
      <c r="A992" t="s">
        <v>50</v>
      </c>
      <c s="34" t="s">
        <v>1321</v>
      </c>
      <c s="34" t="s">
        <v>1322</v>
      </c>
      <c s="35" t="s">
        <v>5</v>
      </c>
      <c s="6" t="s">
        <v>1323</v>
      </c>
      <c s="36" t="s">
        <v>72</v>
      </c>
      <c s="37">
        <v>1</v>
      </c>
      <c s="36">
        <v>0.186</v>
      </c>
      <c s="36">
        <f>ROUND(G992*H992,6)</f>
      </c>
      <c r="L992" s="38">
        <v>0</v>
      </c>
      <c s="32">
        <f>ROUND(ROUND(L992,2)*ROUND(G992,3),2)</f>
      </c>
      <c s="36" t="s">
        <v>204</v>
      </c>
      <c>
        <f>(M992*21)/100</f>
      </c>
      <c t="s">
        <v>28</v>
      </c>
    </row>
    <row r="993" spans="1:5" ht="25.5">
      <c r="A993" s="35" t="s">
        <v>56</v>
      </c>
      <c r="E993" s="39" t="s">
        <v>1323</v>
      </c>
    </row>
    <row r="994" spans="1:5" ht="25.5">
      <c r="A994" s="35" t="s">
        <v>57</v>
      </c>
      <c r="E994" s="40" t="s">
        <v>1324</v>
      </c>
    </row>
    <row r="995" spans="1:5" ht="12.75">
      <c r="A995" t="s">
        <v>58</v>
      </c>
      <c r="E995" s="39" t="s">
        <v>5</v>
      </c>
    </row>
    <row r="996" spans="1:16" ht="25.5">
      <c r="A996" t="s">
        <v>50</v>
      </c>
      <c s="34" t="s">
        <v>1325</v>
      </c>
      <c s="34" t="s">
        <v>1326</v>
      </c>
      <c s="35" t="s">
        <v>5</v>
      </c>
      <c s="6" t="s">
        <v>1327</v>
      </c>
      <c s="36" t="s">
        <v>72</v>
      </c>
      <c s="37">
        <v>1</v>
      </c>
      <c s="36">
        <v>0.186</v>
      </c>
      <c s="36">
        <f>ROUND(G996*H996,6)</f>
      </c>
      <c r="L996" s="38">
        <v>0</v>
      </c>
      <c s="32">
        <f>ROUND(ROUND(L996,2)*ROUND(G996,3),2)</f>
      </c>
      <c s="36" t="s">
        <v>204</v>
      </c>
      <c>
        <f>(M996*21)/100</f>
      </c>
      <c t="s">
        <v>28</v>
      </c>
    </row>
    <row r="997" spans="1:5" ht="25.5">
      <c r="A997" s="35" t="s">
        <v>56</v>
      </c>
      <c r="E997" s="39" t="s">
        <v>1327</v>
      </c>
    </row>
    <row r="998" spans="1:5" ht="25.5">
      <c r="A998" s="35" t="s">
        <v>57</v>
      </c>
      <c r="E998" s="40" t="s">
        <v>1328</v>
      </c>
    </row>
    <row r="999" spans="1:5" ht="12.75">
      <c r="A999" t="s">
        <v>58</v>
      </c>
      <c r="E999" s="39" t="s">
        <v>5</v>
      </c>
    </row>
    <row r="1000" spans="1:16" ht="25.5">
      <c r="A1000" t="s">
        <v>50</v>
      </c>
      <c s="34" t="s">
        <v>1329</v>
      </c>
      <c s="34" t="s">
        <v>1330</v>
      </c>
      <c s="35" t="s">
        <v>5</v>
      </c>
      <c s="6" t="s">
        <v>1331</v>
      </c>
      <c s="36" t="s">
        <v>72</v>
      </c>
      <c s="37">
        <v>1</v>
      </c>
      <c s="36">
        <v>0.186</v>
      </c>
      <c s="36">
        <f>ROUND(G1000*H1000,6)</f>
      </c>
      <c r="L1000" s="38">
        <v>0</v>
      </c>
      <c s="32">
        <f>ROUND(ROUND(L1000,2)*ROUND(G1000,3),2)</f>
      </c>
      <c s="36" t="s">
        <v>204</v>
      </c>
      <c>
        <f>(M1000*21)/100</f>
      </c>
      <c t="s">
        <v>28</v>
      </c>
    </row>
    <row r="1001" spans="1:5" ht="25.5">
      <c r="A1001" s="35" t="s">
        <v>56</v>
      </c>
      <c r="E1001" s="39" t="s">
        <v>1331</v>
      </c>
    </row>
    <row r="1002" spans="1:5" ht="25.5">
      <c r="A1002" s="35" t="s">
        <v>57</v>
      </c>
      <c r="E1002" s="40" t="s">
        <v>1332</v>
      </c>
    </row>
    <row r="1003" spans="1:5" ht="12.75">
      <c r="A1003" t="s">
        <v>58</v>
      </c>
      <c r="E1003" s="39" t="s">
        <v>5</v>
      </c>
    </row>
    <row r="1004" spans="1:16" ht="12.75">
      <c r="A1004" t="s">
        <v>50</v>
      </c>
      <c s="34" t="s">
        <v>1333</v>
      </c>
      <c s="34" t="s">
        <v>1334</v>
      </c>
      <c s="35" t="s">
        <v>5</v>
      </c>
      <c s="6" t="s">
        <v>1335</v>
      </c>
      <c s="36" t="s">
        <v>72</v>
      </c>
      <c s="37">
        <v>9</v>
      </c>
      <c s="36">
        <v>0</v>
      </c>
      <c s="36">
        <f>ROUND(G1004*H1004,6)</f>
      </c>
      <c r="L1004" s="38">
        <v>0</v>
      </c>
      <c s="32">
        <f>ROUND(ROUND(L1004,2)*ROUND(G1004,3),2)</f>
      </c>
      <c s="36" t="s">
        <v>327</v>
      </c>
      <c>
        <f>(M1004*21)/100</f>
      </c>
      <c t="s">
        <v>28</v>
      </c>
    </row>
    <row r="1005" spans="1:5" ht="12.75">
      <c r="A1005" s="35" t="s">
        <v>56</v>
      </c>
      <c r="E1005" s="39" t="s">
        <v>1335</v>
      </c>
    </row>
    <row r="1006" spans="1:5" ht="12.75">
      <c r="A1006" s="35" t="s">
        <v>57</v>
      </c>
      <c r="E1006" s="40" t="s">
        <v>475</v>
      </c>
    </row>
    <row r="1007" spans="1:5" ht="12.75">
      <c r="A1007" t="s">
        <v>58</v>
      </c>
      <c r="E1007" s="39" t="s">
        <v>5</v>
      </c>
    </row>
    <row r="1008" spans="1:16" ht="12.75">
      <c r="A1008" t="s">
        <v>50</v>
      </c>
      <c s="34" t="s">
        <v>1336</v>
      </c>
      <c s="34" t="s">
        <v>1337</v>
      </c>
      <c s="35" t="s">
        <v>5</v>
      </c>
      <c s="6" t="s">
        <v>1338</v>
      </c>
      <c s="36" t="s">
        <v>72</v>
      </c>
      <c s="37">
        <v>9</v>
      </c>
      <c s="36">
        <v>0.0006</v>
      </c>
      <c s="36">
        <f>ROUND(G1008*H1008,6)</f>
      </c>
      <c r="L1008" s="38">
        <v>0</v>
      </c>
      <c s="32">
        <f>ROUND(ROUND(L1008,2)*ROUND(G1008,3),2)</f>
      </c>
      <c s="36" t="s">
        <v>327</v>
      </c>
      <c>
        <f>(M1008*21)/100</f>
      </c>
      <c t="s">
        <v>28</v>
      </c>
    </row>
    <row r="1009" spans="1:5" ht="12.75">
      <c r="A1009" s="35" t="s">
        <v>56</v>
      </c>
      <c r="E1009" s="39" t="s">
        <v>1338</v>
      </c>
    </row>
    <row r="1010" spans="1:5" ht="12.75">
      <c r="A1010" s="35" t="s">
        <v>57</v>
      </c>
      <c r="E1010" s="40" t="s">
        <v>475</v>
      </c>
    </row>
    <row r="1011" spans="1:5" ht="12.75">
      <c r="A1011" t="s">
        <v>58</v>
      </c>
      <c r="E1011" s="39" t="s">
        <v>5</v>
      </c>
    </row>
    <row r="1012" spans="1:16" ht="12.75">
      <c r="A1012" t="s">
        <v>50</v>
      </c>
      <c s="34" t="s">
        <v>1339</v>
      </c>
      <c s="34" t="s">
        <v>1340</v>
      </c>
      <c s="35" t="s">
        <v>5</v>
      </c>
      <c s="6" t="s">
        <v>1341</v>
      </c>
      <c s="36" t="s">
        <v>72</v>
      </c>
      <c s="37">
        <v>9</v>
      </c>
      <c s="36">
        <v>0</v>
      </c>
      <c s="36">
        <f>ROUND(G1012*H1012,6)</f>
      </c>
      <c r="L1012" s="38">
        <v>0</v>
      </c>
      <c s="32">
        <f>ROUND(ROUND(L1012,2)*ROUND(G1012,3),2)</f>
      </c>
      <c s="36" t="s">
        <v>327</v>
      </c>
      <c>
        <f>(M1012*21)/100</f>
      </c>
      <c t="s">
        <v>28</v>
      </c>
    </row>
    <row r="1013" spans="1:5" ht="12.75">
      <c r="A1013" s="35" t="s">
        <v>56</v>
      </c>
      <c r="E1013" s="39" t="s">
        <v>1341</v>
      </c>
    </row>
    <row r="1014" spans="1:5" ht="25.5">
      <c r="A1014" s="35" t="s">
        <v>57</v>
      </c>
      <c r="E1014" s="40" t="s">
        <v>1342</v>
      </c>
    </row>
    <row r="1015" spans="1:5" ht="12.75">
      <c r="A1015" t="s">
        <v>58</v>
      </c>
      <c r="E1015" s="39" t="s">
        <v>5</v>
      </c>
    </row>
    <row r="1016" spans="1:16" ht="12.75">
      <c r="A1016" t="s">
        <v>50</v>
      </c>
      <c s="34" t="s">
        <v>1343</v>
      </c>
      <c s="34" t="s">
        <v>1344</v>
      </c>
      <c s="35" t="s">
        <v>5</v>
      </c>
      <c s="6" t="s">
        <v>1345</v>
      </c>
      <c s="36" t="s">
        <v>72</v>
      </c>
      <c s="37">
        <v>16</v>
      </c>
      <c s="36">
        <v>0</v>
      </c>
      <c s="36">
        <f>ROUND(G1016*H1016,6)</f>
      </c>
      <c r="L1016" s="38">
        <v>0</v>
      </c>
      <c s="32">
        <f>ROUND(ROUND(L1016,2)*ROUND(G1016,3),2)</f>
      </c>
      <c s="36" t="s">
        <v>327</v>
      </c>
      <c>
        <f>(M1016*21)/100</f>
      </c>
      <c t="s">
        <v>28</v>
      </c>
    </row>
    <row r="1017" spans="1:5" ht="12.75">
      <c r="A1017" s="35" t="s">
        <v>56</v>
      </c>
      <c r="E1017" s="39" t="s">
        <v>1345</v>
      </c>
    </row>
    <row r="1018" spans="1:5" ht="25.5">
      <c r="A1018" s="35" t="s">
        <v>57</v>
      </c>
      <c r="E1018" s="40" t="s">
        <v>1346</v>
      </c>
    </row>
    <row r="1019" spans="1:5" ht="12.75">
      <c r="A1019" t="s">
        <v>58</v>
      </c>
      <c r="E1019" s="39" t="s">
        <v>5</v>
      </c>
    </row>
    <row r="1020" spans="1:16" ht="12.75">
      <c r="A1020" t="s">
        <v>50</v>
      </c>
      <c s="34" t="s">
        <v>1347</v>
      </c>
      <c s="34" t="s">
        <v>1348</v>
      </c>
      <c s="35" t="s">
        <v>5</v>
      </c>
      <c s="6" t="s">
        <v>1349</v>
      </c>
      <c s="36" t="s">
        <v>72</v>
      </c>
      <c s="37">
        <v>10</v>
      </c>
      <c s="36">
        <v>0</v>
      </c>
      <c s="36">
        <f>ROUND(G1020*H1020,6)</f>
      </c>
      <c r="L1020" s="38">
        <v>0</v>
      </c>
      <c s="32">
        <f>ROUND(ROUND(L1020,2)*ROUND(G1020,3),2)</f>
      </c>
      <c s="36" t="s">
        <v>327</v>
      </c>
      <c>
        <f>(M1020*21)/100</f>
      </c>
      <c t="s">
        <v>28</v>
      </c>
    </row>
    <row r="1021" spans="1:5" ht="12.75">
      <c r="A1021" s="35" t="s">
        <v>56</v>
      </c>
      <c r="E1021" s="39" t="s">
        <v>1349</v>
      </c>
    </row>
    <row r="1022" spans="1:5" ht="25.5">
      <c r="A1022" s="35" t="s">
        <v>57</v>
      </c>
      <c r="E1022" s="40" t="s">
        <v>1350</v>
      </c>
    </row>
    <row r="1023" spans="1:5" ht="12.75">
      <c r="A1023" t="s">
        <v>58</v>
      </c>
      <c r="E1023" s="39" t="s">
        <v>5</v>
      </c>
    </row>
    <row r="1024" spans="1:16" ht="12.75">
      <c r="A1024" t="s">
        <v>50</v>
      </c>
      <c s="34" t="s">
        <v>1351</v>
      </c>
      <c s="34" t="s">
        <v>1352</v>
      </c>
      <c s="35" t="s">
        <v>5</v>
      </c>
      <c s="6" t="s">
        <v>1353</v>
      </c>
      <c s="36" t="s">
        <v>72</v>
      </c>
      <c s="37">
        <v>10</v>
      </c>
      <c s="36">
        <v>0.00014</v>
      </c>
      <c s="36">
        <f>ROUND(G1024*H1024,6)</f>
      </c>
      <c r="L1024" s="38">
        <v>0</v>
      </c>
      <c s="32">
        <f>ROUND(ROUND(L1024,2)*ROUND(G1024,3),2)</f>
      </c>
      <c s="36" t="s">
        <v>1354</v>
      </c>
      <c>
        <f>(M1024*21)/100</f>
      </c>
      <c t="s">
        <v>28</v>
      </c>
    </row>
    <row r="1025" spans="1:5" ht="12.75">
      <c r="A1025" s="35" t="s">
        <v>56</v>
      </c>
      <c r="E1025" s="39" t="s">
        <v>1353</v>
      </c>
    </row>
    <row r="1026" spans="1:5" ht="12.75">
      <c r="A1026" s="35" t="s">
        <v>57</v>
      </c>
      <c r="E1026" s="40" t="s">
        <v>5</v>
      </c>
    </row>
    <row r="1027" spans="1:5" ht="12.75">
      <c r="A1027" t="s">
        <v>58</v>
      </c>
      <c r="E1027" s="39" t="s">
        <v>5</v>
      </c>
    </row>
    <row r="1028" spans="1:16" ht="12.75">
      <c r="A1028" t="s">
        <v>50</v>
      </c>
      <c s="34" t="s">
        <v>1355</v>
      </c>
      <c s="34" t="s">
        <v>1356</v>
      </c>
      <c s="35" t="s">
        <v>5</v>
      </c>
      <c s="6" t="s">
        <v>1357</v>
      </c>
      <c s="36" t="s">
        <v>72</v>
      </c>
      <c s="37">
        <v>11</v>
      </c>
      <c s="36">
        <v>0</v>
      </c>
      <c s="36">
        <f>ROUND(G1028*H1028,6)</f>
      </c>
      <c r="L1028" s="38">
        <v>0</v>
      </c>
      <c s="32">
        <f>ROUND(ROUND(L1028,2)*ROUND(G1028,3),2)</f>
      </c>
      <c s="36" t="s">
        <v>327</v>
      </c>
      <c>
        <f>(M1028*21)/100</f>
      </c>
      <c t="s">
        <v>28</v>
      </c>
    </row>
    <row r="1029" spans="1:5" ht="12.75">
      <c r="A1029" s="35" t="s">
        <v>56</v>
      </c>
      <c r="E1029" s="39" t="s">
        <v>1357</v>
      </c>
    </row>
    <row r="1030" spans="1:5" ht="12.75">
      <c r="A1030" s="35" t="s">
        <v>57</v>
      </c>
      <c r="E1030" s="40" t="s">
        <v>5</v>
      </c>
    </row>
    <row r="1031" spans="1:5" ht="12.75">
      <c r="A1031" t="s">
        <v>58</v>
      </c>
      <c r="E1031" s="39" t="s">
        <v>5</v>
      </c>
    </row>
    <row r="1032" spans="1:16" ht="25.5">
      <c r="A1032" t="s">
        <v>50</v>
      </c>
      <c s="34" t="s">
        <v>1358</v>
      </c>
      <c s="34" t="s">
        <v>1359</v>
      </c>
      <c s="35" t="s">
        <v>5</v>
      </c>
      <c s="6" t="s">
        <v>1360</v>
      </c>
      <c s="36" t="s">
        <v>72</v>
      </c>
      <c s="37">
        <v>15</v>
      </c>
      <c s="36">
        <v>0</v>
      </c>
      <c s="36">
        <f>ROUND(G1032*H1032,6)</f>
      </c>
      <c r="L1032" s="38">
        <v>0</v>
      </c>
      <c s="32">
        <f>ROUND(ROUND(L1032,2)*ROUND(G1032,3),2)</f>
      </c>
      <c s="36" t="s">
        <v>327</v>
      </c>
      <c>
        <f>(M1032*21)/100</f>
      </c>
      <c t="s">
        <v>28</v>
      </c>
    </row>
    <row r="1033" spans="1:5" ht="25.5">
      <c r="A1033" s="35" t="s">
        <v>56</v>
      </c>
      <c r="E1033" s="39" t="s">
        <v>1360</v>
      </c>
    </row>
    <row r="1034" spans="1:5" ht="38.25">
      <c r="A1034" s="35" t="s">
        <v>57</v>
      </c>
      <c r="E1034" s="40" t="s">
        <v>1361</v>
      </c>
    </row>
    <row r="1035" spans="1:5" ht="12.75">
      <c r="A1035" t="s">
        <v>58</v>
      </c>
      <c r="E1035" s="39" t="s">
        <v>5</v>
      </c>
    </row>
    <row r="1036" spans="1:16" ht="25.5">
      <c r="A1036" t="s">
        <v>50</v>
      </c>
      <c s="34" t="s">
        <v>1362</v>
      </c>
      <c s="34" t="s">
        <v>1363</v>
      </c>
      <c s="35" t="s">
        <v>5</v>
      </c>
      <c s="6" t="s">
        <v>1364</v>
      </c>
      <c s="36" t="s">
        <v>72</v>
      </c>
      <c s="37">
        <v>6</v>
      </c>
      <c s="36">
        <v>0</v>
      </c>
      <c s="36">
        <f>ROUND(G1036*H1036,6)</f>
      </c>
      <c r="L1036" s="38">
        <v>0</v>
      </c>
      <c s="32">
        <f>ROUND(ROUND(L1036,2)*ROUND(G1036,3),2)</f>
      </c>
      <c s="36" t="s">
        <v>327</v>
      </c>
      <c>
        <f>(M1036*21)/100</f>
      </c>
      <c t="s">
        <v>28</v>
      </c>
    </row>
    <row r="1037" spans="1:5" ht="25.5">
      <c r="A1037" s="35" t="s">
        <v>56</v>
      </c>
      <c r="E1037" s="39" t="s">
        <v>1364</v>
      </c>
    </row>
    <row r="1038" spans="1:5" ht="38.25">
      <c r="A1038" s="35" t="s">
        <v>57</v>
      </c>
      <c r="E1038" s="40" t="s">
        <v>1365</v>
      </c>
    </row>
    <row r="1039" spans="1:5" ht="12.75">
      <c r="A1039" t="s">
        <v>58</v>
      </c>
      <c r="E1039" s="39" t="s">
        <v>5</v>
      </c>
    </row>
    <row r="1040" spans="1:16" ht="12.75">
      <c r="A1040" t="s">
        <v>50</v>
      </c>
      <c s="34" t="s">
        <v>1366</v>
      </c>
      <c s="34" t="s">
        <v>1367</v>
      </c>
      <c s="35" t="s">
        <v>5</v>
      </c>
      <c s="6" t="s">
        <v>1368</v>
      </c>
      <c s="36" t="s">
        <v>72</v>
      </c>
      <c s="37">
        <v>53</v>
      </c>
      <c s="36">
        <v>0</v>
      </c>
      <c s="36">
        <f>ROUND(G1040*H1040,6)</f>
      </c>
      <c r="L1040" s="38">
        <v>0</v>
      </c>
      <c s="32">
        <f>ROUND(ROUND(L1040,2)*ROUND(G1040,3),2)</f>
      </c>
      <c s="36" t="s">
        <v>204</v>
      </c>
      <c>
        <f>(M1040*21)/100</f>
      </c>
      <c t="s">
        <v>28</v>
      </c>
    </row>
    <row r="1041" spans="1:5" ht="12.75">
      <c r="A1041" s="35" t="s">
        <v>56</v>
      </c>
      <c r="E1041" s="39" t="s">
        <v>1368</v>
      </c>
    </row>
    <row r="1042" spans="1:5" ht="191.25">
      <c r="A1042" s="35" t="s">
        <v>57</v>
      </c>
      <c r="E1042" s="40" t="s">
        <v>1369</v>
      </c>
    </row>
    <row r="1043" spans="1:5" ht="12.75">
      <c r="A1043" t="s">
        <v>58</v>
      </c>
      <c r="E1043" s="39" t="s">
        <v>5</v>
      </c>
    </row>
    <row r="1044" spans="1:16" ht="12.75">
      <c r="A1044" t="s">
        <v>50</v>
      </c>
      <c s="34" t="s">
        <v>1370</v>
      </c>
      <c s="34" t="s">
        <v>1371</v>
      </c>
      <c s="35" t="s">
        <v>5</v>
      </c>
      <c s="6" t="s">
        <v>1368</v>
      </c>
      <c s="36" t="s">
        <v>72</v>
      </c>
      <c s="37">
        <v>7</v>
      </c>
      <c s="36">
        <v>0</v>
      </c>
      <c s="36">
        <f>ROUND(G1044*H1044,6)</f>
      </c>
      <c r="L1044" s="38">
        <v>0</v>
      </c>
      <c s="32">
        <f>ROUND(ROUND(L1044,2)*ROUND(G1044,3),2)</f>
      </c>
      <c s="36" t="s">
        <v>204</v>
      </c>
      <c>
        <f>(M1044*21)/100</f>
      </c>
      <c t="s">
        <v>28</v>
      </c>
    </row>
    <row r="1045" spans="1:5" ht="12.75">
      <c r="A1045" s="35" t="s">
        <v>56</v>
      </c>
      <c r="E1045" s="39" t="s">
        <v>1368</v>
      </c>
    </row>
    <row r="1046" spans="1:5" ht="191.25">
      <c r="A1046" s="35" t="s">
        <v>57</v>
      </c>
      <c r="E1046" s="40" t="s">
        <v>1372</v>
      </c>
    </row>
    <row r="1047" spans="1:5" ht="12.75">
      <c r="A1047" t="s">
        <v>58</v>
      </c>
      <c r="E1047" s="39" t="s">
        <v>5</v>
      </c>
    </row>
    <row r="1048" spans="1:16" ht="12.75">
      <c r="A1048" t="s">
        <v>50</v>
      </c>
      <c s="34" t="s">
        <v>1373</v>
      </c>
      <c s="34" t="s">
        <v>1374</v>
      </c>
      <c s="35" t="s">
        <v>5</v>
      </c>
      <c s="6" t="s">
        <v>1375</v>
      </c>
      <c s="36" t="s">
        <v>72</v>
      </c>
      <c s="37">
        <v>39</v>
      </c>
      <c s="36">
        <v>0</v>
      </c>
      <c s="36">
        <f>ROUND(G1048*H1048,6)</f>
      </c>
      <c r="L1048" s="38">
        <v>0</v>
      </c>
      <c s="32">
        <f>ROUND(ROUND(L1048,2)*ROUND(G1048,3),2)</f>
      </c>
      <c s="36" t="s">
        <v>204</v>
      </c>
      <c>
        <f>(M1048*21)/100</f>
      </c>
      <c t="s">
        <v>28</v>
      </c>
    </row>
    <row r="1049" spans="1:5" ht="12.75">
      <c r="A1049" s="35" t="s">
        <v>56</v>
      </c>
      <c r="E1049" s="39" t="s">
        <v>1375</v>
      </c>
    </row>
    <row r="1050" spans="1:5" ht="25.5">
      <c r="A1050" s="35" t="s">
        <v>57</v>
      </c>
      <c r="E1050" s="40" t="s">
        <v>1376</v>
      </c>
    </row>
    <row r="1051" spans="1:5" ht="12.75">
      <c r="A1051" t="s">
        <v>58</v>
      </c>
      <c r="E1051" s="39" t="s">
        <v>5</v>
      </c>
    </row>
    <row r="1052" spans="1:16" ht="12.75">
      <c r="A1052" t="s">
        <v>50</v>
      </c>
      <c s="34" t="s">
        <v>1377</v>
      </c>
      <c s="34" t="s">
        <v>1378</v>
      </c>
      <c s="35" t="s">
        <v>5</v>
      </c>
      <c s="6" t="s">
        <v>1379</v>
      </c>
      <c s="36" t="s">
        <v>203</v>
      </c>
      <c s="37">
        <v>1</v>
      </c>
      <c s="36">
        <v>0</v>
      </c>
      <c s="36">
        <f>ROUND(G1052*H1052,6)</f>
      </c>
      <c r="L1052" s="38">
        <v>0</v>
      </c>
      <c s="32">
        <f>ROUND(ROUND(L1052,2)*ROUND(G1052,3),2)</f>
      </c>
      <c s="36" t="s">
        <v>204</v>
      </c>
      <c>
        <f>(M1052*21)/100</f>
      </c>
      <c t="s">
        <v>28</v>
      </c>
    </row>
    <row r="1053" spans="1:5" ht="12.75">
      <c r="A1053" s="35" t="s">
        <v>56</v>
      </c>
      <c r="E1053" s="39" t="s">
        <v>1379</v>
      </c>
    </row>
    <row r="1054" spans="1:5" ht="12.75">
      <c r="A1054" s="35" t="s">
        <v>57</v>
      </c>
      <c r="E1054" s="40" t="s">
        <v>1380</v>
      </c>
    </row>
    <row r="1055" spans="1:5" ht="12.75">
      <c r="A1055" t="s">
        <v>58</v>
      </c>
      <c r="E1055" s="39" t="s">
        <v>5</v>
      </c>
    </row>
    <row r="1056" spans="1:16" ht="25.5">
      <c r="A1056" t="s">
        <v>50</v>
      </c>
      <c s="34" t="s">
        <v>1381</v>
      </c>
      <c s="34" t="s">
        <v>1382</v>
      </c>
      <c s="35" t="s">
        <v>5</v>
      </c>
      <c s="6" t="s">
        <v>1383</v>
      </c>
      <c s="36" t="s">
        <v>54</v>
      </c>
      <c s="37">
        <v>365</v>
      </c>
      <c s="36">
        <v>0</v>
      </c>
      <c s="36">
        <f>ROUND(G1056*H1056,6)</f>
      </c>
      <c r="L1056" s="38">
        <v>0</v>
      </c>
      <c s="32">
        <f>ROUND(ROUND(L1056,2)*ROUND(G1056,3),2)</f>
      </c>
      <c s="36" t="s">
        <v>204</v>
      </c>
      <c>
        <f>(M1056*21)/100</f>
      </c>
      <c t="s">
        <v>28</v>
      </c>
    </row>
    <row r="1057" spans="1:5" ht="25.5">
      <c r="A1057" s="35" t="s">
        <v>56</v>
      </c>
      <c r="E1057" s="39" t="s">
        <v>1383</v>
      </c>
    </row>
    <row r="1058" spans="1:5" ht="25.5">
      <c r="A1058" s="35" t="s">
        <v>57</v>
      </c>
      <c r="E1058" s="40" t="s">
        <v>1384</v>
      </c>
    </row>
    <row r="1059" spans="1:5" ht="12.75">
      <c r="A1059" t="s">
        <v>58</v>
      </c>
      <c r="E1059" s="39" t="s">
        <v>5</v>
      </c>
    </row>
    <row r="1060" spans="1:16" ht="25.5">
      <c r="A1060" t="s">
        <v>50</v>
      </c>
      <c s="34" t="s">
        <v>1385</v>
      </c>
      <c s="34" t="s">
        <v>1386</v>
      </c>
      <c s="35" t="s">
        <v>5</v>
      </c>
      <c s="6" t="s">
        <v>1383</v>
      </c>
      <c s="36" t="s">
        <v>54</v>
      </c>
      <c s="37">
        <v>85</v>
      </c>
      <c s="36">
        <v>0</v>
      </c>
      <c s="36">
        <f>ROUND(G1060*H1060,6)</f>
      </c>
      <c r="L1060" s="38">
        <v>0</v>
      </c>
      <c s="32">
        <f>ROUND(ROUND(L1060,2)*ROUND(G1060,3),2)</f>
      </c>
      <c s="36" t="s">
        <v>204</v>
      </c>
      <c>
        <f>(M1060*21)/100</f>
      </c>
      <c t="s">
        <v>28</v>
      </c>
    </row>
    <row r="1061" spans="1:5" ht="25.5">
      <c r="A1061" s="35" t="s">
        <v>56</v>
      </c>
      <c r="E1061" s="39" t="s">
        <v>1383</v>
      </c>
    </row>
    <row r="1062" spans="1:5" ht="25.5">
      <c r="A1062" s="35" t="s">
        <v>57</v>
      </c>
      <c r="E1062" s="40" t="s">
        <v>1387</v>
      </c>
    </row>
    <row r="1063" spans="1:5" ht="12.75">
      <c r="A1063" t="s">
        <v>58</v>
      </c>
      <c r="E1063" s="39" t="s">
        <v>5</v>
      </c>
    </row>
    <row r="1064" spans="1:16" ht="12.75">
      <c r="A1064" t="s">
        <v>50</v>
      </c>
      <c s="34" t="s">
        <v>1388</v>
      </c>
      <c s="34" t="s">
        <v>1389</v>
      </c>
      <c s="35" t="s">
        <v>5</v>
      </c>
      <c s="6" t="s">
        <v>1390</v>
      </c>
      <c s="36" t="s">
        <v>54</v>
      </c>
      <c s="37">
        <v>85</v>
      </c>
      <c s="36">
        <v>0</v>
      </c>
      <c s="36">
        <f>ROUND(G1064*H1064,6)</f>
      </c>
      <c r="L1064" s="38">
        <v>0</v>
      </c>
      <c s="32">
        <f>ROUND(ROUND(L1064,2)*ROUND(G1064,3),2)</f>
      </c>
      <c s="36" t="s">
        <v>204</v>
      </c>
      <c>
        <f>(M1064*21)/100</f>
      </c>
      <c t="s">
        <v>28</v>
      </c>
    </row>
    <row r="1065" spans="1:5" ht="12.75">
      <c r="A1065" s="35" t="s">
        <v>56</v>
      </c>
      <c r="E1065" s="39" t="s">
        <v>1390</v>
      </c>
    </row>
    <row r="1066" spans="1:5" ht="12.75">
      <c r="A1066" s="35" t="s">
        <v>57</v>
      </c>
      <c r="E1066" s="40" t="s">
        <v>1391</v>
      </c>
    </row>
    <row r="1067" spans="1:5" ht="12.75">
      <c r="A1067" t="s">
        <v>58</v>
      </c>
      <c r="E1067" s="39" t="s">
        <v>5</v>
      </c>
    </row>
    <row r="1068" spans="1:16" ht="25.5">
      <c r="A1068" t="s">
        <v>50</v>
      </c>
      <c s="34" t="s">
        <v>1392</v>
      </c>
      <c s="34" t="s">
        <v>1386</v>
      </c>
      <c s="35" t="s">
        <v>209</v>
      </c>
      <c s="6" t="s">
        <v>1383</v>
      </c>
      <c s="36" t="s">
        <v>54</v>
      </c>
      <c s="37">
        <v>85</v>
      </c>
      <c s="36">
        <v>0</v>
      </c>
      <c s="36">
        <f>ROUND(G1068*H1068,6)</f>
      </c>
      <c r="L1068" s="38">
        <v>0</v>
      </c>
      <c s="32">
        <f>ROUND(ROUND(L1068,2)*ROUND(G1068,3),2)</f>
      </c>
      <c s="36" t="s">
        <v>204</v>
      </c>
      <c>
        <f>(M1068*21)/100</f>
      </c>
      <c t="s">
        <v>28</v>
      </c>
    </row>
    <row r="1069" spans="1:5" ht="25.5">
      <c r="A1069" s="35" t="s">
        <v>56</v>
      </c>
      <c r="E1069" s="39" t="s">
        <v>1383</v>
      </c>
    </row>
    <row r="1070" spans="1:5" ht="25.5">
      <c r="A1070" s="35" t="s">
        <v>57</v>
      </c>
      <c r="E1070" s="40" t="s">
        <v>1387</v>
      </c>
    </row>
    <row r="1071" spans="1:5" ht="12.75">
      <c r="A1071" t="s">
        <v>58</v>
      </c>
      <c r="E1071" s="39" t="s">
        <v>5</v>
      </c>
    </row>
    <row r="1072" spans="1:16" ht="12.75">
      <c r="A1072" t="s">
        <v>50</v>
      </c>
      <c s="34" t="s">
        <v>1393</v>
      </c>
      <c s="34" t="s">
        <v>1389</v>
      </c>
      <c s="35" t="s">
        <v>209</v>
      </c>
      <c s="6" t="s">
        <v>1390</v>
      </c>
      <c s="36" t="s">
        <v>54</v>
      </c>
      <c s="37">
        <v>85</v>
      </c>
      <c s="36">
        <v>0</v>
      </c>
      <c s="36">
        <f>ROUND(G1072*H1072,6)</f>
      </c>
      <c r="L1072" s="38">
        <v>0</v>
      </c>
      <c s="32">
        <f>ROUND(ROUND(L1072,2)*ROUND(G1072,3),2)</f>
      </c>
      <c s="36" t="s">
        <v>204</v>
      </c>
      <c>
        <f>(M1072*21)/100</f>
      </c>
      <c t="s">
        <v>28</v>
      </c>
    </row>
    <row r="1073" spans="1:5" ht="12.75">
      <c r="A1073" s="35" t="s">
        <v>56</v>
      </c>
      <c r="E1073" s="39" t="s">
        <v>1390</v>
      </c>
    </row>
    <row r="1074" spans="1:5" ht="12.75">
      <c r="A1074" s="35" t="s">
        <v>57</v>
      </c>
      <c r="E1074" s="40" t="s">
        <v>1391</v>
      </c>
    </row>
    <row r="1075" spans="1:5" ht="12.75">
      <c r="A1075" t="s">
        <v>58</v>
      </c>
      <c r="E1075" s="39" t="s">
        <v>5</v>
      </c>
    </row>
    <row r="1076" spans="1:16" ht="25.5">
      <c r="A1076" t="s">
        <v>50</v>
      </c>
      <c s="34" t="s">
        <v>1394</v>
      </c>
      <c s="34" t="s">
        <v>1395</v>
      </c>
      <c s="35" t="s">
        <v>5</v>
      </c>
      <c s="6" t="s">
        <v>1396</v>
      </c>
      <c s="36" t="s">
        <v>72</v>
      </c>
      <c s="37">
        <v>54</v>
      </c>
      <c s="36">
        <v>0</v>
      </c>
      <c s="36">
        <f>ROUND(G1076*H1076,6)</f>
      </c>
      <c r="L1076" s="38">
        <v>0</v>
      </c>
      <c s="32">
        <f>ROUND(ROUND(L1076,2)*ROUND(G1076,3),2)</f>
      </c>
      <c s="36" t="s">
        <v>204</v>
      </c>
      <c>
        <f>(M1076*21)/100</f>
      </c>
      <c t="s">
        <v>28</v>
      </c>
    </row>
    <row r="1077" spans="1:5" ht="25.5">
      <c r="A1077" s="35" t="s">
        <v>56</v>
      </c>
      <c r="E1077" s="39" t="s">
        <v>1396</v>
      </c>
    </row>
    <row r="1078" spans="1:5" ht="25.5">
      <c r="A1078" s="35" t="s">
        <v>57</v>
      </c>
      <c r="E1078" s="40" t="s">
        <v>1397</v>
      </c>
    </row>
    <row r="1079" spans="1:5" ht="12.75">
      <c r="A1079" t="s">
        <v>58</v>
      </c>
      <c r="E1079" s="39" t="s">
        <v>5</v>
      </c>
    </row>
    <row r="1080" spans="1:16" ht="12.75">
      <c r="A1080" t="s">
        <v>50</v>
      </c>
      <c s="34" t="s">
        <v>1398</v>
      </c>
      <c s="34" t="s">
        <v>1399</v>
      </c>
      <c s="35" t="s">
        <v>5</v>
      </c>
      <c s="6" t="s">
        <v>1400</v>
      </c>
      <c s="36" t="s">
        <v>72</v>
      </c>
      <c s="37">
        <v>54</v>
      </c>
      <c s="36">
        <v>0</v>
      </c>
      <c s="36">
        <f>ROUND(G1080*H1080,6)</f>
      </c>
      <c r="L1080" s="38">
        <v>0</v>
      </c>
      <c s="32">
        <f>ROUND(ROUND(L1080,2)*ROUND(G1080,3),2)</f>
      </c>
      <c s="36" t="s">
        <v>204</v>
      </c>
      <c>
        <f>(M1080*21)/100</f>
      </c>
      <c t="s">
        <v>28</v>
      </c>
    </row>
    <row r="1081" spans="1:5" ht="12.75">
      <c r="A1081" s="35" t="s">
        <v>56</v>
      </c>
      <c r="E1081" s="39" t="s">
        <v>1400</v>
      </c>
    </row>
    <row r="1082" spans="1:5" ht="25.5">
      <c r="A1082" s="35" t="s">
        <v>57</v>
      </c>
      <c r="E1082" s="40" t="s">
        <v>1397</v>
      </c>
    </row>
    <row r="1083" spans="1:5" ht="12.75">
      <c r="A1083" t="s">
        <v>58</v>
      </c>
      <c r="E1083" s="39" t="s">
        <v>5</v>
      </c>
    </row>
    <row r="1084" spans="1:16" ht="25.5">
      <c r="A1084" t="s">
        <v>50</v>
      </c>
      <c s="34" t="s">
        <v>1401</v>
      </c>
      <c s="34" t="s">
        <v>1402</v>
      </c>
      <c s="35" t="s">
        <v>5</v>
      </c>
      <c s="6" t="s">
        <v>1403</v>
      </c>
      <c s="36" t="s">
        <v>852</v>
      </c>
      <c s="37">
        <v>71283.651</v>
      </c>
      <c s="36">
        <v>0</v>
      </c>
      <c s="36">
        <f>ROUND(G1084*H1084,6)</f>
      </c>
      <c r="L1084" s="38">
        <v>0</v>
      </c>
      <c s="32">
        <f>ROUND(ROUND(L1084,2)*ROUND(G1084,3),2)</f>
      </c>
      <c s="36" t="s">
        <v>327</v>
      </c>
      <c>
        <f>(M1084*21)/100</f>
      </c>
      <c t="s">
        <v>28</v>
      </c>
    </row>
    <row r="1085" spans="1:5" ht="25.5">
      <c r="A1085" s="35" t="s">
        <v>56</v>
      </c>
      <c r="E1085" s="39" t="s">
        <v>1403</v>
      </c>
    </row>
    <row r="1086" spans="1:5" ht="12.75">
      <c r="A1086" s="35" t="s">
        <v>57</v>
      </c>
      <c r="E1086" s="40" t="s">
        <v>5</v>
      </c>
    </row>
    <row r="1087" spans="1:5" ht="12.75">
      <c r="A1087" t="s">
        <v>58</v>
      </c>
      <c r="E1087" s="39" t="s">
        <v>5</v>
      </c>
    </row>
    <row r="1088" spans="1:13" ht="12.75">
      <c r="A1088" t="s">
        <v>47</v>
      </c>
      <c r="C1088" s="31" t="s">
        <v>1404</v>
      </c>
      <c r="E1088" s="33" t="s">
        <v>1405</v>
      </c>
      <c r="J1088" s="32">
        <f>0</f>
      </c>
      <c s="32">
        <f>0</f>
      </c>
      <c s="32">
        <f>0+L1089+L1093+L1097+L1101+L1105+L1109+L1113+L1117+L1121+L1125</f>
      </c>
      <c s="32">
        <f>0+M1089+M1093+M1097+M1101+M1105+M1109+M1113+M1117+M1121+M1125</f>
      </c>
    </row>
    <row r="1089" spans="1:16" ht="25.5">
      <c r="A1089" t="s">
        <v>50</v>
      </c>
      <c s="34" t="s">
        <v>1406</v>
      </c>
      <c s="34" t="s">
        <v>1407</v>
      </c>
      <c s="35" t="s">
        <v>5</v>
      </c>
      <c s="6" t="s">
        <v>1408</v>
      </c>
      <c s="36" t="s">
        <v>203</v>
      </c>
      <c s="37">
        <v>1</v>
      </c>
      <c s="36">
        <v>0</v>
      </c>
      <c s="36">
        <f>ROUND(G1089*H1089,6)</f>
      </c>
      <c r="L1089" s="38">
        <v>0</v>
      </c>
      <c s="32">
        <f>ROUND(ROUND(L1089,2)*ROUND(G1089,3),2)</f>
      </c>
      <c s="36" t="s">
        <v>204</v>
      </c>
      <c>
        <f>(M1089*21)/100</f>
      </c>
      <c t="s">
        <v>28</v>
      </c>
    </row>
    <row r="1090" spans="1:5" ht="25.5">
      <c r="A1090" s="35" t="s">
        <v>56</v>
      </c>
      <c r="E1090" s="39" t="s">
        <v>1408</v>
      </c>
    </row>
    <row r="1091" spans="1:5" ht="25.5">
      <c r="A1091" s="35" t="s">
        <v>57</v>
      </c>
      <c r="E1091" s="40" t="s">
        <v>205</v>
      </c>
    </row>
    <row r="1092" spans="1:5" ht="12.75">
      <c r="A1092" t="s">
        <v>58</v>
      </c>
      <c r="E1092" s="39" t="s">
        <v>5</v>
      </c>
    </row>
    <row r="1093" spans="1:16" ht="12.75">
      <c r="A1093" t="s">
        <v>50</v>
      </c>
      <c s="34" t="s">
        <v>1409</v>
      </c>
      <c s="34" t="s">
        <v>1410</v>
      </c>
      <c s="35" t="s">
        <v>5</v>
      </c>
      <c s="6" t="s">
        <v>1411</v>
      </c>
      <c s="36" t="s">
        <v>203</v>
      </c>
      <c s="37">
        <v>10</v>
      </c>
      <c s="36">
        <v>0</v>
      </c>
      <c s="36">
        <f>ROUND(G1093*H1093,6)</f>
      </c>
      <c r="L1093" s="38">
        <v>0</v>
      </c>
      <c s="32">
        <f>ROUND(ROUND(L1093,2)*ROUND(G1093,3),2)</f>
      </c>
      <c s="36" t="s">
        <v>204</v>
      </c>
      <c>
        <f>(M1093*21)/100</f>
      </c>
      <c t="s">
        <v>28</v>
      </c>
    </row>
    <row r="1094" spans="1:5" ht="12.75">
      <c r="A1094" s="35" t="s">
        <v>56</v>
      </c>
      <c r="E1094" s="39" t="s">
        <v>1411</v>
      </c>
    </row>
    <row r="1095" spans="1:5" ht="12.75">
      <c r="A1095" s="35" t="s">
        <v>57</v>
      </c>
      <c r="E1095" s="40" t="s">
        <v>5</v>
      </c>
    </row>
    <row r="1096" spans="1:5" ht="12.75">
      <c r="A1096" t="s">
        <v>58</v>
      </c>
      <c r="E1096" s="39" t="s">
        <v>5</v>
      </c>
    </row>
    <row r="1097" spans="1:16" ht="12.75">
      <c r="A1097" t="s">
        <v>50</v>
      </c>
      <c s="34" t="s">
        <v>1412</v>
      </c>
      <c s="34" t="s">
        <v>1413</v>
      </c>
      <c s="35" t="s">
        <v>5</v>
      </c>
      <c s="6" t="s">
        <v>1414</v>
      </c>
      <c s="36" t="s">
        <v>203</v>
      </c>
      <c s="37">
        <v>1</v>
      </c>
      <c s="36">
        <v>0</v>
      </c>
      <c s="36">
        <f>ROUND(G1097*H1097,6)</f>
      </c>
      <c r="L1097" s="38">
        <v>0</v>
      </c>
      <c s="32">
        <f>ROUND(ROUND(L1097,2)*ROUND(G1097,3),2)</f>
      </c>
      <c s="36" t="s">
        <v>204</v>
      </c>
      <c>
        <f>(M1097*21)/100</f>
      </c>
      <c t="s">
        <v>28</v>
      </c>
    </row>
    <row r="1098" spans="1:5" ht="12.75">
      <c r="A1098" s="35" t="s">
        <v>56</v>
      </c>
      <c r="E1098" s="39" t="s">
        <v>1414</v>
      </c>
    </row>
    <row r="1099" spans="1:5" ht="12.75">
      <c r="A1099" s="35" t="s">
        <v>57</v>
      </c>
      <c r="E1099" s="40" t="s">
        <v>5</v>
      </c>
    </row>
    <row r="1100" spans="1:5" ht="12.75">
      <c r="A1100" t="s">
        <v>58</v>
      </c>
      <c r="E1100" s="39" t="s">
        <v>5</v>
      </c>
    </row>
    <row r="1101" spans="1:16" ht="12.75">
      <c r="A1101" t="s">
        <v>50</v>
      </c>
      <c s="34" t="s">
        <v>1415</v>
      </c>
      <c s="34" t="s">
        <v>1416</v>
      </c>
      <c s="35" t="s">
        <v>5</v>
      </c>
      <c s="6" t="s">
        <v>1417</v>
      </c>
      <c s="36" t="s">
        <v>203</v>
      </c>
      <c s="37">
        <v>2</v>
      </c>
      <c s="36">
        <v>0</v>
      </c>
      <c s="36">
        <f>ROUND(G1101*H1101,6)</f>
      </c>
      <c r="L1101" s="38">
        <v>0</v>
      </c>
      <c s="32">
        <f>ROUND(ROUND(L1101,2)*ROUND(G1101,3),2)</f>
      </c>
      <c s="36" t="s">
        <v>204</v>
      </c>
      <c>
        <f>(M1101*21)/100</f>
      </c>
      <c t="s">
        <v>28</v>
      </c>
    </row>
    <row r="1102" spans="1:5" ht="12.75">
      <c r="A1102" s="35" t="s">
        <v>56</v>
      </c>
      <c r="E1102" s="39" t="s">
        <v>1417</v>
      </c>
    </row>
    <row r="1103" spans="1:5" ht="12.75">
      <c r="A1103" s="35" t="s">
        <v>57</v>
      </c>
      <c r="E1103" s="40" t="s">
        <v>5</v>
      </c>
    </row>
    <row r="1104" spans="1:5" ht="12.75">
      <c r="A1104" t="s">
        <v>58</v>
      </c>
      <c r="E1104" s="39" t="s">
        <v>5</v>
      </c>
    </row>
    <row r="1105" spans="1:16" ht="12.75">
      <c r="A1105" t="s">
        <v>50</v>
      </c>
      <c s="34" t="s">
        <v>1418</v>
      </c>
      <c s="34" t="s">
        <v>1419</v>
      </c>
      <c s="35" t="s">
        <v>5</v>
      </c>
      <c s="6" t="s">
        <v>1420</v>
      </c>
      <c s="36" t="s">
        <v>203</v>
      </c>
      <c s="37">
        <v>1</v>
      </c>
      <c s="36">
        <v>0</v>
      </c>
      <c s="36">
        <f>ROUND(G1105*H1105,6)</f>
      </c>
      <c r="L1105" s="38">
        <v>0</v>
      </c>
      <c s="32">
        <f>ROUND(ROUND(L1105,2)*ROUND(G1105,3),2)</f>
      </c>
      <c s="36" t="s">
        <v>204</v>
      </c>
      <c>
        <f>(M1105*21)/100</f>
      </c>
      <c t="s">
        <v>28</v>
      </c>
    </row>
    <row r="1106" spans="1:5" ht="12.75">
      <c r="A1106" s="35" t="s">
        <v>56</v>
      </c>
      <c r="E1106" s="39" t="s">
        <v>1420</v>
      </c>
    </row>
    <row r="1107" spans="1:5" ht="12.75">
      <c r="A1107" s="35" t="s">
        <v>57</v>
      </c>
      <c r="E1107" s="40" t="s">
        <v>5</v>
      </c>
    </row>
    <row r="1108" spans="1:5" ht="12.75">
      <c r="A1108" t="s">
        <v>58</v>
      </c>
      <c r="E1108" s="39" t="s">
        <v>5</v>
      </c>
    </row>
    <row r="1109" spans="1:16" ht="12.75">
      <c r="A1109" t="s">
        <v>50</v>
      </c>
      <c s="34" t="s">
        <v>1421</v>
      </c>
      <c s="34" t="s">
        <v>1422</v>
      </c>
      <c s="35" t="s">
        <v>5</v>
      </c>
      <c s="6" t="s">
        <v>1423</v>
      </c>
      <c s="36" t="s">
        <v>203</v>
      </c>
      <c s="37">
        <v>1</v>
      </c>
      <c s="36">
        <v>0</v>
      </c>
      <c s="36">
        <f>ROUND(G1109*H1109,6)</f>
      </c>
      <c r="L1109" s="38">
        <v>0</v>
      </c>
      <c s="32">
        <f>ROUND(ROUND(L1109,2)*ROUND(G1109,3),2)</f>
      </c>
      <c s="36" t="s">
        <v>204</v>
      </c>
      <c>
        <f>(M1109*21)/100</f>
      </c>
      <c t="s">
        <v>28</v>
      </c>
    </row>
    <row r="1110" spans="1:5" ht="12.75">
      <c r="A1110" s="35" t="s">
        <v>56</v>
      </c>
      <c r="E1110" s="39" t="s">
        <v>1423</v>
      </c>
    </row>
    <row r="1111" spans="1:5" ht="12.75">
      <c r="A1111" s="35" t="s">
        <v>57</v>
      </c>
      <c r="E1111" s="40" t="s">
        <v>5</v>
      </c>
    </row>
    <row r="1112" spans="1:5" ht="12.75">
      <c r="A1112" t="s">
        <v>58</v>
      </c>
      <c r="E1112" s="39" t="s">
        <v>5</v>
      </c>
    </row>
    <row r="1113" spans="1:16" ht="25.5">
      <c r="A1113" t="s">
        <v>50</v>
      </c>
      <c s="34" t="s">
        <v>1424</v>
      </c>
      <c s="34" t="s">
        <v>1425</v>
      </c>
      <c s="35" t="s">
        <v>5</v>
      </c>
      <c s="6" t="s">
        <v>1426</v>
      </c>
      <c s="36" t="s">
        <v>203</v>
      </c>
      <c s="37">
        <v>4</v>
      </c>
      <c s="36">
        <v>0</v>
      </c>
      <c s="36">
        <f>ROUND(G1113*H1113,6)</f>
      </c>
      <c r="L1113" s="38">
        <v>0</v>
      </c>
      <c s="32">
        <f>ROUND(ROUND(L1113,2)*ROUND(G1113,3),2)</f>
      </c>
      <c s="36" t="s">
        <v>204</v>
      </c>
      <c>
        <f>(M1113*21)/100</f>
      </c>
      <c t="s">
        <v>28</v>
      </c>
    </row>
    <row r="1114" spans="1:5" ht="25.5">
      <c r="A1114" s="35" t="s">
        <v>56</v>
      </c>
      <c r="E1114" s="39" t="s">
        <v>1426</v>
      </c>
    </row>
    <row r="1115" spans="1:5" ht="12.75">
      <c r="A1115" s="35" t="s">
        <v>57</v>
      </c>
      <c r="E1115" s="40" t="s">
        <v>5</v>
      </c>
    </row>
    <row r="1116" spans="1:5" ht="12.75">
      <c r="A1116" t="s">
        <v>58</v>
      </c>
      <c r="E1116" s="39" t="s">
        <v>5</v>
      </c>
    </row>
    <row r="1117" spans="1:16" ht="25.5">
      <c r="A1117" t="s">
        <v>50</v>
      </c>
      <c s="34" t="s">
        <v>1427</v>
      </c>
      <c s="34" t="s">
        <v>1428</v>
      </c>
      <c s="35" t="s">
        <v>5</v>
      </c>
      <c s="6" t="s">
        <v>1429</v>
      </c>
      <c s="36" t="s">
        <v>203</v>
      </c>
      <c s="37">
        <v>4</v>
      </c>
      <c s="36">
        <v>0</v>
      </c>
      <c s="36">
        <f>ROUND(G1117*H1117,6)</f>
      </c>
      <c r="L1117" s="38">
        <v>0</v>
      </c>
      <c s="32">
        <f>ROUND(ROUND(L1117,2)*ROUND(G1117,3),2)</f>
      </c>
      <c s="36" t="s">
        <v>204</v>
      </c>
      <c>
        <f>(M1117*21)/100</f>
      </c>
      <c t="s">
        <v>28</v>
      </c>
    </row>
    <row r="1118" spans="1:5" ht="25.5">
      <c r="A1118" s="35" t="s">
        <v>56</v>
      </c>
      <c r="E1118" s="39" t="s">
        <v>1429</v>
      </c>
    </row>
    <row r="1119" spans="1:5" ht="12.75">
      <c r="A1119" s="35" t="s">
        <v>57</v>
      </c>
      <c r="E1119" s="40" t="s">
        <v>5</v>
      </c>
    </row>
    <row r="1120" spans="1:5" ht="12.75">
      <c r="A1120" t="s">
        <v>58</v>
      </c>
      <c r="E1120" s="39" t="s">
        <v>5</v>
      </c>
    </row>
    <row r="1121" spans="1:16" ht="25.5">
      <c r="A1121" t="s">
        <v>50</v>
      </c>
      <c s="34" t="s">
        <v>1430</v>
      </c>
      <c s="34" t="s">
        <v>1431</v>
      </c>
      <c s="35" t="s">
        <v>5</v>
      </c>
      <c s="6" t="s">
        <v>1432</v>
      </c>
      <c s="36" t="s">
        <v>357</v>
      </c>
      <c s="37">
        <v>300</v>
      </c>
      <c s="36">
        <v>0</v>
      </c>
      <c s="36">
        <f>ROUND(G1121*H1121,6)</f>
      </c>
      <c r="L1121" s="38">
        <v>0</v>
      </c>
      <c s="32">
        <f>ROUND(ROUND(L1121,2)*ROUND(G1121,3),2)</f>
      </c>
      <c s="36" t="s">
        <v>327</v>
      </c>
      <c>
        <f>(M1121*21)/100</f>
      </c>
      <c t="s">
        <v>28</v>
      </c>
    </row>
    <row r="1122" spans="1:5" ht="25.5">
      <c r="A1122" s="35" t="s">
        <v>56</v>
      </c>
      <c r="E1122" s="39" t="s">
        <v>1432</v>
      </c>
    </row>
    <row r="1123" spans="1:5" ht="51">
      <c r="A1123" s="35" t="s">
        <v>57</v>
      </c>
      <c r="E1123" s="40" t="s">
        <v>1433</v>
      </c>
    </row>
    <row r="1124" spans="1:5" ht="12.75">
      <c r="A1124" t="s">
        <v>58</v>
      </c>
      <c r="E1124" s="39" t="s">
        <v>5</v>
      </c>
    </row>
    <row r="1125" spans="1:16" ht="25.5">
      <c r="A1125" t="s">
        <v>50</v>
      </c>
      <c s="34" t="s">
        <v>1434</v>
      </c>
      <c s="34" t="s">
        <v>1435</v>
      </c>
      <c s="35" t="s">
        <v>5</v>
      </c>
      <c s="6" t="s">
        <v>1436</v>
      </c>
      <c s="36" t="s">
        <v>852</v>
      </c>
      <c s="37">
        <v>2805.014</v>
      </c>
      <c s="36">
        <v>0</v>
      </c>
      <c s="36">
        <f>ROUND(G1125*H1125,6)</f>
      </c>
      <c r="L1125" s="38">
        <v>0</v>
      </c>
      <c s="32">
        <f>ROUND(ROUND(L1125,2)*ROUND(G1125,3),2)</f>
      </c>
      <c s="36" t="s">
        <v>327</v>
      </c>
      <c>
        <f>(M1125*21)/100</f>
      </c>
      <c t="s">
        <v>28</v>
      </c>
    </row>
    <row r="1126" spans="1:5" ht="25.5">
      <c r="A1126" s="35" t="s">
        <v>56</v>
      </c>
      <c r="E1126" s="39" t="s">
        <v>1436</v>
      </c>
    </row>
    <row r="1127" spans="1:5" ht="12.75">
      <c r="A1127" s="35" t="s">
        <v>57</v>
      </c>
      <c r="E1127" s="40" t="s">
        <v>5</v>
      </c>
    </row>
    <row r="1128" spans="1:5" ht="12.75">
      <c r="A1128" t="s">
        <v>58</v>
      </c>
      <c r="E1128" s="39" t="s">
        <v>5</v>
      </c>
    </row>
    <row r="1129" spans="1:13" ht="12.75">
      <c r="A1129" t="s">
        <v>47</v>
      </c>
      <c r="C1129" s="31" t="s">
        <v>1437</v>
      </c>
      <c r="E1129" s="33" t="s">
        <v>1438</v>
      </c>
      <c r="J1129" s="32">
        <f>0</f>
      </c>
      <c s="32">
        <f>0</f>
      </c>
      <c s="32">
        <f>0+L1130+L1134+L1138+L1142+L1146+L1150+L1154+L1158+L1162+L1166+L1170+L1174+L1178+L1182+L1186</f>
      </c>
      <c s="32">
        <f>0+M1130+M1134+M1138+M1142+M1146+M1150+M1154+M1158+M1162+M1166+M1170+M1174+M1178+M1182+M1186</f>
      </c>
    </row>
    <row r="1130" spans="1:16" ht="25.5">
      <c r="A1130" t="s">
        <v>50</v>
      </c>
      <c s="34" t="s">
        <v>1439</v>
      </c>
      <c s="34" t="s">
        <v>1440</v>
      </c>
      <c s="35" t="s">
        <v>5</v>
      </c>
      <c s="6" t="s">
        <v>1441</v>
      </c>
      <c s="36" t="s">
        <v>54</v>
      </c>
      <c s="37">
        <v>102.2</v>
      </c>
      <c s="36">
        <v>0.00153</v>
      </c>
      <c s="36">
        <f>ROUND(G1130*H1130,6)</f>
      </c>
      <c r="L1130" s="38">
        <v>0</v>
      </c>
      <c s="32">
        <f>ROUND(ROUND(L1130,2)*ROUND(G1130,3),2)</f>
      </c>
      <c s="36" t="s">
        <v>327</v>
      </c>
      <c>
        <f>(M1130*21)/100</f>
      </c>
      <c t="s">
        <v>28</v>
      </c>
    </row>
    <row r="1131" spans="1:5" ht="25.5">
      <c r="A1131" s="35" t="s">
        <v>56</v>
      </c>
      <c r="E1131" s="39" t="s">
        <v>1441</v>
      </c>
    </row>
    <row r="1132" spans="1:5" ht="12.75">
      <c r="A1132" s="35" t="s">
        <v>57</v>
      </c>
      <c r="E1132" s="40" t="s">
        <v>5</v>
      </c>
    </row>
    <row r="1133" spans="1:5" ht="12.75">
      <c r="A1133" t="s">
        <v>58</v>
      </c>
      <c r="E1133" s="39" t="s">
        <v>5</v>
      </c>
    </row>
    <row r="1134" spans="1:16" ht="25.5">
      <c r="A1134" t="s">
        <v>50</v>
      </c>
      <c s="34" t="s">
        <v>1442</v>
      </c>
      <c s="34" t="s">
        <v>1443</v>
      </c>
      <c s="35" t="s">
        <v>5</v>
      </c>
      <c s="6" t="s">
        <v>1444</v>
      </c>
      <c s="36" t="s">
        <v>54</v>
      </c>
      <c s="37">
        <v>102.2</v>
      </c>
      <c s="36">
        <v>0.00102</v>
      </c>
      <c s="36">
        <f>ROUND(G1134*H1134,6)</f>
      </c>
      <c r="L1134" s="38">
        <v>0</v>
      </c>
      <c s="32">
        <f>ROUND(ROUND(L1134,2)*ROUND(G1134,3),2)</f>
      </c>
      <c s="36" t="s">
        <v>327</v>
      </c>
      <c>
        <f>(M1134*21)/100</f>
      </c>
      <c t="s">
        <v>28</v>
      </c>
    </row>
    <row r="1135" spans="1:5" ht="25.5">
      <c r="A1135" s="35" t="s">
        <v>56</v>
      </c>
      <c r="E1135" s="39" t="s">
        <v>1444</v>
      </c>
    </row>
    <row r="1136" spans="1:5" ht="51">
      <c r="A1136" s="35" t="s">
        <v>57</v>
      </c>
      <c r="E1136" s="40" t="s">
        <v>1445</v>
      </c>
    </row>
    <row r="1137" spans="1:5" ht="12.75">
      <c r="A1137" t="s">
        <v>58</v>
      </c>
      <c r="E1137" s="39" t="s">
        <v>5</v>
      </c>
    </row>
    <row r="1138" spans="1:16" ht="12.75">
      <c r="A1138" t="s">
        <v>50</v>
      </c>
      <c s="34" t="s">
        <v>1446</v>
      </c>
      <c s="34" t="s">
        <v>1447</v>
      </c>
      <c s="35" t="s">
        <v>5</v>
      </c>
      <c s="6" t="s">
        <v>1448</v>
      </c>
      <c s="36" t="s">
        <v>54</v>
      </c>
      <c s="37">
        <v>419.73</v>
      </c>
      <c s="36">
        <v>0</v>
      </c>
      <c s="36">
        <f>ROUND(G1138*H1138,6)</f>
      </c>
      <c r="L1138" s="38">
        <v>0</v>
      </c>
      <c s="32">
        <f>ROUND(ROUND(L1138,2)*ROUND(G1138,3),2)</f>
      </c>
      <c s="36" t="s">
        <v>204</v>
      </c>
      <c>
        <f>(M1138*21)/100</f>
      </c>
      <c t="s">
        <v>28</v>
      </c>
    </row>
    <row r="1139" spans="1:5" ht="12.75">
      <c r="A1139" s="35" t="s">
        <v>56</v>
      </c>
      <c r="E1139" s="39" t="s">
        <v>1448</v>
      </c>
    </row>
    <row r="1140" spans="1:5" ht="409.5">
      <c r="A1140" s="35" t="s">
        <v>57</v>
      </c>
      <c r="E1140" s="40" t="s">
        <v>1449</v>
      </c>
    </row>
    <row r="1141" spans="1:5" ht="12.75">
      <c r="A1141" t="s">
        <v>58</v>
      </c>
      <c r="E1141" s="39" t="s">
        <v>5</v>
      </c>
    </row>
    <row r="1142" spans="1:16" ht="25.5">
      <c r="A1142" t="s">
        <v>50</v>
      </c>
      <c s="34" t="s">
        <v>1450</v>
      </c>
      <c s="34" t="s">
        <v>1451</v>
      </c>
      <c s="35" t="s">
        <v>5</v>
      </c>
      <c s="6" t="s">
        <v>1452</v>
      </c>
      <c s="36" t="s">
        <v>54</v>
      </c>
      <c s="37">
        <v>270.29</v>
      </c>
      <c s="36">
        <v>0.00058</v>
      </c>
      <c s="36">
        <f>ROUND(G1142*H1142,6)</f>
      </c>
      <c r="L1142" s="38">
        <v>0</v>
      </c>
      <c s="32">
        <f>ROUND(ROUND(L1142,2)*ROUND(G1142,3),2)</f>
      </c>
      <c s="36" t="s">
        <v>327</v>
      </c>
      <c>
        <f>(M1142*21)/100</f>
      </c>
      <c t="s">
        <v>28</v>
      </c>
    </row>
    <row r="1143" spans="1:5" ht="25.5">
      <c r="A1143" s="35" t="s">
        <v>56</v>
      </c>
      <c r="E1143" s="39" t="s">
        <v>1452</v>
      </c>
    </row>
    <row r="1144" spans="1:5" ht="409.5">
      <c r="A1144" s="35" t="s">
        <v>57</v>
      </c>
      <c r="E1144" s="40" t="s">
        <v>1453</v>
      </c>
    </row>
    <row r="1145" spans="1:5" ht="12.75">
      <c r="A1145" t="s">
        <v>58</v>
      </c>
      <c r="E1145" s="39" t="s">
        <v>5</v>
      </c>
    </row>
    <row r="1146" spans="1:16" ht="12.75">
      <c r="A1146" t="s">
        <v>50</v>
      </c>
      <c s="34" t="s">
        <v>1454</v>
      </c>
      <c s="34" t="s">
        <v>1455</v>
      </c>
      <c s="35" t="s">
        <v>5</v>
      </c>
      <c s="6" t="s">
        <v>1456</v>
      </c>
      <c s="36" t="s">
        <v>68</v>
      </c>
      <c s="37">
        <v>310.44</v>
      </c>
      <c s="36">
        <v>0</v>
      </c>
      <c s="36">
        <f>ROUND(G1146*H1146,6)</f>
      </c>
      <c r="L1146" s="38">
        <v>0</v>
      </c>
      <c s="32">
        <f>ROUND(ROUND(L1146,2)*ROUND(G1146,3),2)</f>
      </c>
      <c s="36" t="s">
        <v>327</v>
      </c>
      <c>
        <f>(M1146*21)/100</f>
      </c>
      <c t="s">
        <v>28</v>
      </c>
    </row>
    <row r="1147" spans="1:5" ht="12.75">
      <c r="A1147" s="35" t="s">
        <v>56</v>
      </c>
      <c r="E1147" s="39" t="s">
        <v>1456</v>
      </c>
    </row>
    <row r="1148" spans="1:5" ht="409.5">
      <c r="A1148" s="35" t="s">
        <v>57</v>
      </c>
      <c r="E1148" s="40" t="s">
        <v>1457</v>
      </c>
    </row>
    <row r="1149" spans="1:5" ht="12.75">
      <c r="A1149" t="s">
        <v>58</v>
      </c>
      <c r="E1149" s="39" t="s">
        <v>5</v>
      </c>
    </row>
    <row r="1150" spans="1:16" ht="25.5">
      <c r="A1150" t="s">
        <v>50</v>
      </c>
      <c s="34" t="s">
        <v>1458</v>
      </c>
      <c s="34" t="s">
        <v>1459</v>
      </c>
      <c s="35" t="s">
        <v>5</v>
      </c>
      <c s="6" t="s">
        <v>1460</v>
      </c>
      <c s="36" t="s">
        <v>68</v>
      </c>
      <c s="37">
        <v>288.83</v>
      </c>
      <c s="36">
        <v>0.00635</v>
      </c>
      <c s="36">
        <f>ROUND(G1150*H1150,6)</f>
      </c>
      <c r="L1150" s="38">
        <v>0</v>
      </c>
      <c s="32">
        <f>ROUND(ROUND(L1150,2)*ROUND(G1150,3),2)</f>
      </c>
      <c s="36" t="s">
        <v>327</v>
      </c>
      <c>
        <f>(M1150*21)/100</f>
      </c>
      <c t="s">
        <v>28</v>
      </c>
    </row>
    <row r="1151" spans="1:5" ht="25.5">
      <c r="A1151" s="35" t="s">
        <v>56</v>
      </c>
      <c r="E1151" s="39" t="s">
        <v>1460</v>
      </c>
    </row>
    <row r="1152" spans="1:5" ht="409.5">
      <c r="A1152" s="35" t="s">
        <v>57</v>
      </c>
      <c r="E1152" s="40" t="s">
        <v>1461</v>
      </c>
    </row>
    <row r="1153" spans="1:5" ht="12.75">
      <c r="A1153" t="s">
        <v>58</v>
      </c>
      <c r="E1153" s="39" t="s">
        <v>5</v>
      </c>
    </row>
    <row r="1154" spans="1:16" ht="12.75">
      <c r="A1154" t="s">
        <v>50</v>
      </c>
      <c s="34" t="s">
        <v>1462</v>
      </c>
      <c s="34" t="s">
        <v>1463</v>
      </c>
      <c s="35" t="s">
        <v>5</v>
      </c>
      <c s="6" t="s">
        <v>1464</v>
      </c>
      <c s="36" t="s">
        <v>68</v>
      </c>
      <c s="37">
        <v>425.7</v>
      </c>
      <c s="36">
        <v>0</v>
      </c>
      <c s="36">
        <f>ROUND(G1154*H1154,6)</f>
      </c>
      <c r="L1154" s="38">
        <v>0</v>
      </c>
      <c s="32">
        <f>ROUND(ROUND(L1154,2)*ROUND(G1154,3),2)</f>
      </c>
      <c s="36" t="s">
        <v>204</v>
      </c>
      <c>
        <f>(M1154*21)/100</f>
      </c>
      <c t="s">
        <v>28</v>
      </c>
    </row>
    <row r="1155" spans="1:5" ht="12.75">
      <c r="A1155" s="35" t="s">
        <v>56</v>
      </c>
      <c r="E1155" s="39" t="s">
        <v>1464</v>
      </c>
    </row>
    <row r="1156" spans="1:5" ht="51">
      <c r="A1156" s="35" t="s">
        <v>57</v>
      </c>
      <c r="E1156" s="42" t="s">
        <v>1465</v>
      </c>
    </row>
    <row r="1157" spans="1:5" ht="12.75">
      <c r="A1157" t="s">
        <v>58</v>
      </c>
      <c r="E1157" s="39" t="s">
        <v>5</v>
      </c>
    </row>
    <row r="1158" spans="1:16" ht="12.75">
      <c r="A1158" t="s">
        <v>50</v>
      </c>
      <c s="34" t="s">
        <v>1466</v>
      </c>
      <c s="34" t="s">
        <v>1467</v>
      </c>
      <c s="35" t="s">
        <v>5</v>
      </c>
      <c s="6" t="s">
        <v>1468</v>
      </c>
      <c s="36" t="s">
        <v>68</v>
      </c>
      <c s="37">
        <v>273.83</v>
      </c>
      <c s="36">
        <v>0</v>
      </c>
      <c s="36">
        <f>ROUND(G1158*H1158,6)</f>
      </c>
      <c r="L1158" s="38">
        <v>0</v>
      </c>
      <c s="32">
        <f>ROUND(ROUND(L1158,2)*ROUND(G1158,3),2)</f>
      </c>
      <c s="36" t="s">
        <v>204</v>
      </c>
      <c>
        <f>(M1158*21)/100</f>
      </c>
      <c t="s">
        <v>28</v>
      </c>
    </row>
    <row r="1159" spans="1:5" ht="12.75">
      <c r="A1159" s="35" t="s">
        <v>56</v>
      </c>
      <c r="E1159" s="39" t="s">
        <v>1468</v>
      </c>
    </row>
    <row r="1160" spans="1:5" ht="12.75">
      <c r="A1160" s="35" t="s">
        <v>57</v>
      </c>
      <c r="E1160" s="40" t="s">
        <v>5</v>
      </c>
    </row>
    <row r="1161" spans="1:5" ht="12.75">
      <c r="A1161" t="s">
        <v>58</v>
      </c>
      <c r="E1161" s="39" t="s">
        <v>5</v>
      </c>
    </row>
    <row r="1162" spans="1:16" ht="12.75">
      <c r="A1162" t="s">
        <v>50</v>
      </c>
      <c s="34" t="s">
        <v>1469</v>
      </c>
      <c s="34" t="s">
        <v>1470</v>
      </c>
      <c s="35" t="s">
        <v>5</v>
      </c>
      <c s="6" t="s">
        <v>1471</v>
      </c>
      <c s="36" t="s">
        <v>54</v>
      </c>
      <c s="37">
        <v>419.73</v>
      </c>
      <c s="36">
        <v>3E-05</v>
      </c>
      <c s="36">
        <f>ROUND(G1162*H1162,6)</f>
      </c>
      <c r="L1162" s="38">
        <v>0</v>
      </c>
      <c s="32">
        <f>ROUND(ROUND(L1162,2)*ROUND(G1162,3),2)</f>
      </c>
      <c s="36" t="s">
        <v>327</v>
      </c>
      <c>
        <f>(M1162*21)/100</f>
      </c>
      <c t="s">
        <v>28</v>
      </c>
    </row>
    <row r="1163" spans="1:5" ht="12.75">
      <c r="A1163" s="35" t="s">
        <v>56</v>
      </c>
      <c r="E1163" s="39" t="s">
        <v>1471</v>
      </c>
    </row>
    <row r="1164" spans="1:5" ht="409.5">
      <c r="A1164" s="35" t="s">
        <v>57</v>
      </c>
      <c r="E1164" s="40" t="s">
        <v>1472</v>
      </c>
    </row>
    <row r="1165" spans="1:5" ht="12.75">
      <c r="A1165" t="s">
        <v>58</v>
      </c>
      <c r="E1165" s="39" t="s">
        <v>5</v>
      </c>
    </row>
    <row r="1166" spans="1:16" ht="12.75">
      <c r="A1166" t="s">
        <v>50</v>
      </c>
      <c s="34" t="s">
        <v>1473</v>
      </c>
      <c s="34" t="s">
        <v>1474</v>
      </c>
      <c s="35" t="s">
        <v>5</v>
      </c>
      <c s="6" t="s">
        <v>1475</v>
      </c>
      <c s="36" t="s">
        <v>54</v>
      </c>
      <c s="37">
        <v>102.2</v>
      </c>
      <c s="36">
        <v>0</v>
      </c>
      <c s="36">
        <f>ROUND(G1166*H1166,6)</f>
      </c>
      <c r="L1166" s="38">
        <v>0</v>
      </c>
      <c s="32">
        <f>ROUND(ROUND(L1166,2)*ROUND(G1166,3),2)</f>
      </c>
      <c s="36" t="s">
        <v>204</v>
      </c>
      <c>
        <f>(M1166*21)/100</f>
      </c>
      <c t="s">
        <v>28</v>
      </c>
    </row>
    <row r="1167" spans="1:5" ht="12.75">
      <c r="A1167" s="35" t="s">
        <v>56</v>
      </c>
      <c r="E1167" s="39" t="s">
        <v>1475</v>
      </c>
    </row>
    <row r="1168" spans="1:5" ht="12.75">
      <c r="A1168" s="35" t="s">
        <v>57</v>
      </c>
      <c r="E1168" s="40" t="s">
        <v>5</v>
      </c>
    </row>
    <row r="1169" spans="1:5" ht="12.75">
      <c r="A1169" t="s">
        <v>58</v>
      </c>
      <c r="E1169" s="39" t="s">
        <v>5</v>
      </c>
    </row>
    <row r="1170" spans="1:16" ht="12.75">
      <c r="A1170" t="s">
        <v>50</v>
      </c>
      <c s="34" t="s">
        <v>1476</v>
      </c>
      <c s="34" t="s">
        <v>1477</v>
      </c>
      <c s="35" t="s">
        <v>5</v>
      </c>
      <c s="6" t="s">
        <v>1478</v>
      </c>
      <c s="36" t="s">
        <v>54</v>
      </c>
      <c s="37">
        <v>112.42</v>
      </c>
      <c s="36">
        <v>0</v>
      </c>
      <c s="36">
        <f>ROUND(G1170*H1170,6)</f>
      </c>
      <c r="L1170" s="38">
        <v>0</v>
      </c>
      <c s="32">
        <f>ROUND(ROUND(L1170,2)*ROUND(G1170,3),2)</f>
      </c>
      <c s="36" t="s">
        <v>204</v>
      </c>
      <c>
        <f>(M1170*21)/100</f>
      </c>
      <c t="s">
        <v>28</v>
      </c>
    </row>
    <row r="1171" spans="1:5" ht="12.75">
      <c r="A1171" s="35" t="s">
        <v>56</v>
      </c>
      <c r="E1171" s="39" t="s">
        <v>1478</v>
      </c>
    </row>
    <row r="1172" spans="1:5" ht="25.5">
      <c r="A1172" s="35" t="s">
        <v>57</v>
      </c>
      <c r="E1172" s="40" t="s">
        <v>1479</v>
      </c>
    </row>
    <row r="1173" spans="1:5" ht="12.75">
      <c r="A1173" t="s">
        <v>58</v>
      </c>
      <c r="E1173" s="39" t="s">
        <v>5</v>
      </c>
    </row>
    <row r="1174" spans="1:16" ht="12.75">
      <c r="A1174" t="s">
        <v>50</v>
      </c>
      <c s="34" t="s">
        <v>1480</v>
      </c>
      <c s="34" t="s">
        <v>1481</v>
      </c>
      <c s="35" t="s">
        <v>5</v>
      </c>
      <c s="6" t="s">
        <v>1482</v>
      </c>
      <c s="36" t="s">
        <v>72</v>
      </c>
      <c s="37">
        <v>1580.718</v>
      </c>
      <c s="36">
        <v>0</v>
      </c>
      <c s="36">
        <f>ROUND(G1174*H1174,6)</f>
      </c>
      <c r="L1174" s="38">
        <v>0</v>
      </c>
      <c s="32">
        <f>ROUND(ROUND(L1174,2)*ROUND(G1174,3),2)</f>
      </c>
      <c s="36" t="s">
        <v>204</v>
      </c>
      <c>
        <f>(M1174*21)/100</f>
      </c>
      <c t="s">
        <v>28</v>
      </c>
    </row>
    <row r="1175" spans="1:5" ht="12.75">
      <c r="A1175" s="35" t="s">
        <v>56</v>
      </c>
      <c r="E1175" s="39" t="s">
        <v>1482</v>
      </c>
    </row>
    <row r="1176" spans="1:5" ht="12.75">
      <c r="A1176" s="35" t="s">
        <v>57</v>
      </c>
      <c r="E1176" s="40" t="s">
        <v>5</v>
      </c>
    </row>
    <row r="1177" spans="1:5" ht="12.75">
      <c r="A1177" t="s">
        <v>58</v>
      </c>
      <c r="E1177" s="39" t="s">
        <v>5</v>
      </c>
    </row>
    <row r="1178" spans="1:16" ht="12.75">
      <c r="A1178" t="s">
        <v>50</v>
      </c>
      <c s="34" t="s">
        <v>1483</v>
      </c>
      <c s="34" t="s">
        <v>1484</v>
      </c>
      <c s="35" t="s">
        <v>5</v>
      </c>
      <c s="6" t="s">
        <v>1485</v>
      </c>
      <c s="36" t="s">
        <v>54</v>
      </c>
      <c s="37">
        <v>70.9</v>
      </c>
      <c s="36">
        <v>0.00032</v>
      </c>
      <c s="36">
        <f>ROUND(G1178*H1178,6)</f>
      </c>
      <c r="L1178" s="38">
        <v>0</v>
      </c>
      <c s="32">
        <f>ROUND(ROUND(L1178,2)*ROUND(G1178,3),2)</f>
      </c>
      <c s="36" t="s">
        <v>327</v>
      </c>
      <c>
        <f>(M1178*21)/100</f>
      </c>
      <c t="s">
        <v>28</v>
      </c>
    </row>
    <row r="1179" spans="1:5" ht="12.75">
      <c r="A1179" s="35" t="s">
        <v>56</v>
      </c>
      <c r="E1179" s="39" t="s">
        <v>1485</v>
      </c>
    </row>
    <row r="1180" spans="1:5" ht="242.25">
      <c r="A1180" s="35" t="s">
        <v>57</v>
      </c>
      <c r="E1180" s="40" t="s">
        <v>1486</v>
      </c>
    </row>
    <row r="1181" spans="1:5" ht="12.75">
      <c r="A1181" t="s">
        <v>58</v>
      </c>
      <c r="E1181" s="39" t="s">
        <v>5</v>
      </c>
    </row>
    <row r="1182" spans="1:16" ht="12.75">
      <c r="A1182" t="s">
        <v>50</v>
      </c>
      <c s="34" t="s">
        <v>1487</v>
      </c>
      <c s="34" t="s">
        <v>1488</v>
      </c>
      <c s="35" t="s">
        <v>5</v>
      </c>
      <c s="6" t="s">
        <v>1489</v>
      </c>
      <c s="36" t="s">
        <v>68</v>
      </c>
      <c s="37">
        <v>983.22</v>
      </c>
      <c s="36">
        <v>0</v>
      </c>
      <c s="36">
        <f>ROUND(G1182*H1182,6)</f>
      </c>
      <c r="L1182" s="38">
        <v>0</v>
      </c>
      <c s="32">
        <f>ROUND(ROUND(L1182,2)*ROUND(G1182,3),2)</f>
      </c>
      <c s="36" t="s">
        <v>204</v>
      </c>
      <c>
        <f>(M1182*21)/100</f>
      </c>
      <c t="s">
        <v>28</v>
      </c>
    </row>
    <row r="1183" spans="1:5" ht="12.75">
      <c r="A1183" s="35" t="s">
        <v>56</v>
      </c>
      <c r="E1183" s="39" t="s">
        <v>1489</v>
      </c>
    </row>
    <row r="1184" spans="1:5" ht="12.75">
      <c r="A1184" s="35" t="s">
        <v>57</v>
      </c>
      <c r="E1184" s="40" t="s">
        <v>5</v>
      </c>
    </row>
    <row r="1185" spans="1:5" ht="12.75">
      <c r="A1185" t="s">
        <v>58</v>
      </c>
      <c r="E1185" s="39" t="s">
        <v>5</v>
      </c>
    </row>
    <row r="1186" spans="1:16" ht="25.5">
      <c r="A1186" t="s">
        <v>50</v>
      </c>
      <c s="34" t="s">
        <v>1490</v>
      </c>
      <c s="34" t="s">
        <v>1491</v>
      </c>
      <c s="35" t="s">
        <v>5</v>
      </c>
      <c s="6" t="s">
        <v>1492</v>
      </c>
      <c s="36" t="s">
        <v>852</v>
      </c>
      <c s="37">
        <v>8814.651</v>
      </c>
      <c s="36">
        <v>0</v>
      </c>
      <c s="36">
        <f>ROUND(G1186*H1186,6)</f>
      </c>
      <c r="L1186" s="38">
        <v>0</v>
      </c>
      <c s="32">
        <f>ROUND(ROUND(L1186,2)*ROUND(G1186,3),2)</f>
      </c>
      <c s="36" t="s">
        <v>327</v>
      </c>
      <c>
        <f>(M1186*21)/100</f>
      </c>
      <c t="s">
        <v>28</v>
      </c>
    </row>
    <row r="1187" spans="1:5" ht="25.5">
      <c r="A1187" s="35" t="s">
        <v>56</v>
      </c>
      <c r="E1187" s="39" t="s">
        <v>1492</v>
      </c>
    </row>
    <row r="1188" spans="1:5" ht="12.75">
      <c r="A1188" s="35" t="s">
        <v>57</v>
      </c>
      <c r="E1188" s="40" t="s">
        <v>5</v>
      </c>
    </row>
    <row r="1189" spans="1:5" ht="12.75">
      <c r="A1189" t="s">
        <v>58</v>
      </c>
      <c r="E1189" s="39" t="s">
        <v>5</v>
      </c>
    </row>
    <row r="1190" spans="1:13" ht="12.75">
      <c r="A1190" t="s">
        <v>47</v>
      </c>
      <c r="C1190" s="31" t="s">
        <v>1493</v>
      </c>
      <c r="E1190" s="33" t="s">
        <v>1494</v>
      </c>
      <c r="J1190" s="32">
        <f>0</f>
      </c>
      <c s="32">
        <f>0</f>
      </c>
      <c s="32">
        <f>0+L1191+L1195+L1199+L1203+L1207+L1211+L1215+L1219+L1223+L1227+L1231+L1235</f>
      </c>
      <c s="32">
        <f>0+M1191+M1195+M1199+M1203+M1207+M1211+M1215+M1219+M1223+M1227+M1231+M1235</f>
      </c>
    </row>
    <row r="1191" spans="1:16" ht="12.75">
      <c r="A1191" t="s">
        <v>50</v>
      </c>
      <c s="34" t="s">
        <v>1495</v>
      </c>
      <c s="34" t="s">
        <v>1496</v>
      </c>
      <c s="35" t="s">
        <v>5</v>
      </c>
      <c s="6" t="s">
        <v>1497</v>
      </c>
      <c s="36" t="s">
        <v>68</v>
      </c>
      <c s="37">
        <v>709.39</v>
      </c>
      <c s="36">
        <v>0</v>
      </c>
      <c s="36">
        <f>ROUND(G1191*H1191,6)</f>
      </c>
      <c r="L1191" s="38">
        <v>0</v>
      </c>
      <c s="32">
        <f>ROUND(ROUND(L1191,2)*ROUND(G1191,3),2)</f>
      </c>
      <c s="36" t="s">
        <v>327</v>
      </c>
      <c>
        <f>(M1191*21)/100</f>
      </c>
      <c t="s">
        <v>28</v>
      </c>
    </row>
    <row r="1192" spans="1:5" ht="12.75">
      <c r="A1192" s="35" t="s">
        <v>56</v>
      </c>
      <c r="E1192" s="39" t="s">
        <v>1497</v>
      </c>
    </row>
    <row r="1193" spans="1:5" ht="12.75">
      <c r="A1193" s="35" t="s">
        <v>57</v>
      </c>
      <c r="E1193" s="40" t="s">
        <v>5</v>
      </c>
    </row>
    <row r="1194" spans="1:5" ht="12.75">
      <c r="A1194" t="s">
        <v>58</v>
      </c>
      <c r="E1194" s="39" t="s">
        <v>5</v>
      </c>
    </row>
    <row r="1195" spans="1:16" ht="12.75">
      <c r="A1195" t="s">
        <v>50</v>
      </c>
      <c s="34" t="s">
        <v>1498</v>
      </c>
      <c s="34" t="s">
        <v>1499</v>
      </c>
      <c s="35" t="s">
        <v>5</v>
      </c>
      <c s="6" t="s">
        <v>1500</v>
      </c>
      <c s="36" t="s">
        <v>68</v>
      </c>
      <c s="37">
        <v>709.39</v>
      </c>
      <c s="36">
        <v>0.0002</v>
      </c>
      <c s="36">
        <f>ROUND(G1195*H1195,6)</f>
      </c>
      <c r="L1195" s="38">
        <v>0</v>
      </c>
      <c s="32">
        <f>ROUND(ROUND(L1195,2)*ROUND(G1195,3),2)</f>
      </c>
      <c s="36" t="s">
        <v>327</v>
      </c>
      <c>
        <f>(M1195*21)/100</f>
      </c>
      <c t="s">
        <v>28</v>
      </c>
    </row>
    <row r="1196" spans="1:5" ht="12.75">
      <c r="A1196" s="35" t="s">
        <v>56</v>
      </c>
      <c r="E1196" s="39" t="s">
        <v>1500</v>
      </c>
    </row>
    <row r="1197" spans="1:5" ht="12.75">
      <c r="A1197" s="35" t="s">
        <v>57</v>
      </c>
      <c r="E1197" s="40" t="s">
        <v>5</v>
      </c>
    </row>
    <row r="1198" spans="1:5" ht="12.75">
      <c r="A1198" t="s">
        <v>58</v>
      </c>
      <c r="E1198" s="39" t="s">
        <v>5</v>
      </c>
    </row>
    <row r="1199" spans="1:16" ht="12.75">
      <c r="A1199" t="s">
        <v>50</v>
      </c>
      <c s="34" t="s">
        <v>1501</v>
      </c>
      <c s="34" t="s">
        <v>1502</v>
      </c>
      <c s="35" t="s">
        <v>5</v>
      </c>
      <c s="6" t="s">
        <v>1503</v>
      </c>
      <c s="36" t="s">
        <v>68</v>
      </c>
      <c s="37">
        <v>526.7</v>
      </c>
      <c s="36">
        <v>0</v>
      </c>
      <c s="36">
        <f>ROUND(G1199*H1199,6)</f>
      </c>
      <c r="L1199" s="38">
        <v>0</v>
      </c>
      <c s="32">
        <f>ROUND(ROUND(L1199,2)*ROUND(G1199,3),2)</f>
      </c>
      <c s="36" t="s">
        <v>327</v>
      </c>
      <c>
        <f>(M1199*21)/100</f>
      </c>
      <c t="s">
        <v>28</v>
      </c>
    </row>
    <row r="1200" spans="1:5" ht="12.75">
      <c r="A1200" s="35" t="s">
        <v>56</v>
      </c>
      <c r="E1200" s="39" t="s">
        <v>1503</v>
      </c>
    </row>
    <row r="1201" spans="1:5" ht="409.5">
      <c r="A1201" s="35" t="s">
        <v>57</v>
      </c>
      <c r="E1201" s="40" t="s">
        <v>1504</v>
      </c>
    </row>
    <row r="1202" spans="1:5" ht="12.75">
      <c r="A1202" t="s">
        <v>58</v>
      </c>
      <c r="E1202" s="39" t="s">
        <v>5</v>
      </c>
    </row>
    <row r="1203" spans="1:16" ht="12.75">
      <c r="A1203" t="s">
        <v>50</v>
      </c>
      <c s="34" t="s">
        <v>1505</v>
      </c>
      <c s="34" t="s">
        <v>1506</v>
      </c>
      <c s="35" t="s">
        <v>5</v>
      </c>
      <c s="6" t="s">
        <v>1507</v>
      </c>
      <c s="36" t="s">
        <v>68</v>
      </c>
      <c s="37">
        <v>4.44</v>
      </c>
      <c s="36">
        <v>0.0003</v>
      </c>
      <c s="36">
        <f>ROUND(G1203*H1203,6)</f>
      </c>
      <c r="L1203" s="38">
        <v>0</v>
      </c>
      <c s="32">
        <f>ROUND(ROUND(L1203,2)*ROUND(G1203,3),2)</f>
      </c>
      <c s="36" t="s">
        <v>327</v>
      </c>
      <c>
        <f>(M1203*21)/100</f>
      </c>
      <c t="s">
        <v>28</v>
      </c>
    </row>
    <row r="1204" spans="1:5" ht="12.75">
      <c r="A1204" s="35" t="s">
        <v>56</v>
      </c>
      <c r="E1204" s="39" t="s">
        <v>1507</v>
      </c>
    </row>
    <row r="1205" spans="1:5" ht="63.75">
      <c r="A1205" s="35" t="s">
        <v>57</v>
      </c>
      <c r="E1205" s="40" t="s">
        <v>1508</v>
      </c>
    </row>
    <row r="1206" spans="1:5" ht="12.75">
      <c r="A1206" t="s">
        <v>58</v>
      </c>
      <c r="E1206" s="39" t="s">
        <v>5</v>
      </c>
    </row>
    <row r="1207" spans="1:16" ht="25.5">
      <c r="A1207" t="s">
        <v>50</v>
      </c>
      <c s="34" t="s">
        <v>1509</v>
      </c>
      <c s="34" t="s">
        <v>1510</v>
      </c>
      <c s="35" t="s">
        <v>5</v>
      </c>
      <c s="6" t="s">
        <v>1511</v>
      </c>
      <c s="36" t="s">
        <v>68</v>
      </c>
      <c s="37">
        <v>5.106</v>
      </c>
      <c s="36">
        <v>0</v>
      </c>
      <c s="36">
        <f>ROUND(G1207*H1207,6)</f>
      </c>
      <c r="L1207" s="38">
        <v>0</v>
      </c>
      <c s="32">
        <f>ROUND(ROUND(L1207,2)*ROUND(G1207,3),2)</f>
      </c>
      <c s="36" t="s">
        <v>204</v>
      </c>
      <c>
        <f>(M1207*21)/100</f>
      </c>
      <c t="s">
        <v>28</v>
      </c>
    </row>
    <row r="1208" spans="1:5" ht="25.5">
      <c r="A1208" s="35" t="s">
        <v>56</v>
      </c>
      <c r="E1208" s="39" t="s">
        <v>1511</v>
      </c>
    </row>
    <row r="1209" spans="1:5" ht="25.5">
      <c r="A1209" s="35" t="s">
        <v>57</v>
      </c>
      <c r="E1209" s="40" t="s">
        <v>1512</v>
      </c>
    </row>
    <row r="1210" spans="1:5" ht="12.75">
      <c r="A1210" t="s">
        <v>58</v>
      </c>
      <c r="E1210" s="39" t="s">
        <v>5</v>
      </c>
    </row>
    <row r="1211" spans="1:16" ht="12.75">
      <c r="A1211" t="s">
        <v>50</v>
      </c>
      <c s="34" t="s">
        <v>1513</v>
      </c>
      <c s="34" t="s">
        <v>1514</v>
      </c>
      <c s="35" t="s">
        <v>5</v>
      </c>
      <c s="6" t="s">
        <v>1515</v>
      </c>
      <c s="36" t="s">
        <v>68</v>
      </c>
      <c s="37">
        <v>704.95</v>
      </c>
      <c s="36">
        <v>0.0003</v>
      </c>
      <c s="36">
        <f>ROUND(G1211*H1211,6)</f>
      </c>
      <c r="L1211" s="38">
        <v>0</v>
      </c>
      <c s="32">
        <f>ROUND(ROUND(L1211,2)*ROUND(G1211,3),2)</f>
      </c>
      <c s="36" t="s">
        <v>327</v>
      </c>
      <c>
        <f>(M1211*21)/100</f>
      </c>
      <c t="s">
        <v>28</v>
      </c>
    </row>
    <row r="1212" spans="1:5" ht="12.75">
      <c r="A1212" s="35" t="s">
        <v>56</v>
      </c>
      <c r="E1212" s="39" t="s">
        <v>1515</v>
      </c>
    </row>
    <row r="1213" spans="1:5" ht="409.5">
      <c r="A1213" s="35" t="s">
        <v>57</v>
      </c>
      <c r="E1213" s="40" t="s">
        <v>1516</v>
      </c>
    </row>
    <row r="1214" spans="1:5" ht="12.75">
      <c r="A1214" t="s">
        <v>58</v>
      </c>
      <c r="E1214" s="39" t="s">
        <v>5</v>
      </c>
    </row>
    <row r="1215" spans="1:16" ht="25.5">
      <c r="A1215" t="s">
        <v>50</v>
      </c>
      <c s="34" t="s">
        <v>1517</v>
      </c>
      <c s="34" t="s">
        <v>1518</v>
      </c>
      <c s="35" t="s">
        <v>5</v>
      </c>
      <c s="6" t="s">
        <v>1519</v>
      </c>
      <c s="36" t="s">
        <v>68</v>
      </c>
      <c s="37">
        <v>810.693</v>
      </c>
      <c s="36">
        <v>0</v>
      </c>
      <c s="36">
        <f>ROUND(G1215*H1215,6)</f>
      </c>
      <c r="L1215" s="38">
        <v>0</v>
      </c>
      <c s="32">
        <f>ROUND(ROUND(L1215,2)*ROUND(G1215,3),2)</f>
      </c>
      <c s="36" t="s">
        <v>204</v>
      </c>
      <c>
        <f>(M1215*21)/100</f>
      </c>
      <c t="s">
        <v>28</v>
      </c>
    </row>
    <row r="1216" spans="1:5" ht="25.5">
      <c r="A1216" s="35" t="s">
        <v>56</v>
      </c>
      <c r="E1216" s="39" t="s">
        <v>1519</v>
      </c>
    </row>
    <row r="1217" spans="1:5" ht="25.5">
      <c r="A1217" s="35" t="s">
        <v>57</v>
      </c>
      <c r="E1217" s="40" t="s">
        <v>1520</v>
      </c>
    </row>
    <row r="1218" spans="1:5" ht="12.75">
      <c r="A1218" t="s">
        <v>58</v>
      </c>
      <c r="E1218" s="39" t="s">
        <v>5</v>
      </c>
    </row>
    <row r="1219" spans="1:16" ht="12.75">
      <c r="A1219" t="s">
        <v>50</v>
      </c>
      <c s="34" t="s">
        <v>1521</v>
      </c>
      <c s="34" t="s">
        <v>1522</v>
      </c>
      <c s="35" t="s">
        <v>5</v>
      </c>
      <c s="6" t="s">
        <v>1523</v>
      </c>
      <c s="36" t="s">
        <v>54</v>
      </c>
      <c s="37">
        <v>830.37</v>
      </c>
      <c s="36">
        <v>0</v>
      </c>
      <c s="36">
        <f>ROUND(G1219*H1219,6)</f>
      </c>
      <c r="L1219" s="38">
        <v>0</v>
      </c>
      <c s="32">
        <f>ROUND(ROUND(L1219,2)*ROUND(G1219,3),2)</f>
      </c>
      <c s="36" t="s">
        <v>327</v>
      </c>
      <c>
        <f>(M1219*21)/100</f>
      </c>
      <c t="s">
        <v>28</v>
      </c>
    </row>
    <row r="1220" spans="1:5" ht="12.75">
      <c r="A1220" s="35" t="s">
        <v>56</v>
      </c>
      <c r="E1220" s="39" t="s">
        <v>1523</v>
      </c>
    </row>
    <row r="1221" spans="1:5" ht="409.5">
      <c r="A1221" s="35" t="s">
        <v>57</v>
      </c>
      <c r="E1221" s="40" t="s">
        <v>1524</v>
      </c>
    </row>
    <row r="1222" spans="1:5" ht="12.75">
      <c r="A1222" t="s">
        <v>58</v>
      </c>
      <c r="E1222" s="39" t="s">
        <v>5</v>
      </c>
    </row>
    <row r="1223" spans="1:16" ht="12.75">
      <c r="A1223" t="s">
        <v>50</v>
      </c>
      <c s="34" t="s">
        <v>1525</v>
      </c>
      <c s="34" t="s">
        <v>1526</v>
      </c>
      <c s="35" t="s">
        <v>5</v>
      </c>
      <c s="6" t="s">
        <v>1527</v>
      </c>
      <c s="36" t="s">
        <v>54</v>
      </c>
      <c s="37">
        <v>830.37</v>
      </c>
      <c s="36">
        <v>1E-05</v>
      </c>
      <c s="36">
        <f>ROUND(G1223*H1223,6)</f>
      </c>
      <c r="L1223" s="38">
        <v>0</v>
      </c>
      <c s="32">
        <f>ROUND(ROUND(L1223,2)*ROUND(G1223,3),2)</f>
      </c>
      <c s="36" t="s">
        <v>327</v>
      </c>
      <c>
        <f>(M1223*21)/100</f>
      </c>
      <c t="s">
        <v>28</v>
      </c>
    </row>
    <row r="1224" spans="1:5" ht="12.75">
      <c r="A1224" s="35" t="s">
        <v>56</v>
      </c>
      <c r="E1224" s="39" t="s">
        <v>1527</v>
      </c>
    </row>
    <row r="1225" spans="1:5" ht="409.5">
      <c r="A1225" s="35" t="s">
        <v>57</v>
      </c>
      <c r="E1225" s="40" t="s">
        <v>1528</v>
      </c>
    </row>
    <row r="1226" spans="1:5" ht="12.75">
      <c r="A1226" t="s">
        <v>58</v>
      </c>
      <c r="E1226" s="39" t="s">
        <v>5</v>
      </c>
    </row>
    <row r="1227" spans="1:16" ht="12.75">
      <c r="A1227" t="s">
        <v>50</v>
      </c>
      <c s="34" t="s">
        <v>1529</v>
      </c>
      <c s="34" t="s">
        <v>1530</v>
      </c>
      <c s="35" t="s">
        <v>5</v>
      </c>
      <c s="6" t="s">
        <v>1531</v>
      </c>
      <c s="36" t="s">
        <v>54</v>
      </c>
      <c s="37">
        <v>913.407</v>
      </c>
      <c s="36">
        <v>0</v>
      </c>
      <c s="36">
        <f>ROUND(G1227*H1227,6)</f>
      </c>
      <c r="L1227" s="38">
        <v>0</v>
      </c>
      <c s="32">
        <f>ROUND(ROUND(L1227,2)*ROUND(G1227,3),2)</f>
      </c>
      <c s="36" t="s">
        <v>204</v>
      </c>
      <c>
        <f>(M1227*21)/100</f>
      </c>
      <c t="s">
        <v>28</v>
      </c>
    </row>
    <row r="1228" spans="1:5" ht="12.75">
      <c r="A1228" s="35" t="s">
        <v>56</v>
      </c>
      <c r="E1228" s="39" t="s">
        <v>1531</v>
      </c>
    </row>
    <row r="1229" spans="1:5" ht="25.5">
      <c r="A1229" s="35" t="s">
        <v>57</v>
      </c>
      <c r="E1229" s="40" t="s">
        <v>1532</v>
      </c>
    </row>
    <row r="1230" spans="1:5" ht="12.75">
      <c r="A1230" t="s">
        <v>58</v>
      </c>
      <c r="E1230" s="39" t="s">
        <v>5</v>
      </c>
    </row>
    <row r="1231" spans="1:16" ht="12.75">
      <c r="A1231" t="s">
        <v>50</v>
      </c>
      <c s="34" t="s">
        <v>1533</v>
      </c>
      <c s="34" t="s">
        <v>1534</v>
      </c>
      <c s="35" t="s">
        <v>5</v>
      </c>
      <c s="6" t="s">
        <v>1535</v>
      </c>
      <c s="36" t="s">
        <v>54</v>
      </c>
      <c s="37">
        <v>913.407</v>
      </c>
      <c s="36">
        <v>0</v>
      </c>
      <c s="36">
        <f>ROUND(G1231*H1231,6)</f>
      </c>
      <c r="L1231" s="38">
        <v>0</v>
      </c>
      <c s="32">
        <f>ROUND(ROUND(L1231,2)*ROUND(G1231,3),2)</f>
      </c>
      <c s="36" t="s">
        <v>204</v>
      </c>
      <c>
        <f>(M1231*21)/100</f>
      </c>
      <c t="s">
        <v>28</v>
      </c>
    </row>
    <row r="1232" spans="1:5" ht="12.75">
      <c r="A1232" s="35" t="s">
        <v>56</v>
      </c>
      <c r="E1232" s="39" t="s">
        <v>1535</v>
      </c>
    </row>
    <row r="1233" spans="1:5" ht="25.5">
      <c r="A1233" s="35" t="s">
        <v>57</v>
      </c>
      <c r="E1233" s="40" t="s">
        <v>1532</v>
      </c>
    </row>
    <row r="1234" spans="1:5" ht="12.75">
      <c r="A1234" t="s">
        <v>58</v>
      </c>
      <c r="E1234" s="39" t="s">
        <v>5</v>
      </c>
    </row>
    <row r="1235" spans="1:16" ht="25.5">
      <c r="A1235" t="s">
        <v>50</v>
      </c>
      <c s="34" t="s">
        <v>1536</v>
      </c>
      <c s="34" t="s">
        <v>1537</v>
      </c>
      <c s="35" t="s">
        <v>5</v>
      </c>
      <c s="6" t="s">
        <v>1538</v>
      </c>
      <c s="36" t="s">
        <v>852</v>
      </c>
      <c s="37">
        <v>11280.238</v>
      </c>
      <c s="36">
        <v>0</v>
      </c>
      <c s="36">
        <f>ROUND(G1235*H1235,6)</f>
      </c>
      <c r="L1235" s="38">
        <v>0</v>
      </c>
      <c s="32">
        <f>ROUND(ROUND(L1235,2)*ROUND(G1235,3),2)</f>
      </c>
      <c s="36" t="s">
        <v>327</v>
      </c>
      <c>
        <f>(M1235*21)/100</f>
      </c>
      <c t="s">
        <v>28</v>
      </c>
    </row>
    <row r="1236" spans="1:5" ht="25.5">
      <c r="A1236" s="35" t="s">
        <v>56</v>
      </c>
      <c r="E1236" s="39" t="s">
        <v>1538</v>
      </c>
    </row>
    <row r="1237" spans="1:5" ht="12.75">
      <c r="A1237" s="35" t="s">
        <v>57</v>
      </c>
      <c r="E1237" s="40" t="s">
        <v>5</v>
      </c>
    </row>
    <row r="1238" spans="1:5" ht="12.75">
      <c r="A1238" t="s">
        <v>58</v>
      </c>
      <c r="E1238" s="39" t="s">
        <v>5</v>
      </c>
    </row>
    <row r="1239" spans="1:13" ht="12.75">
      <c r="A1239" t="s">
        <v>47</v>
      </c>
      <c r="C1239" s="31" t="s">
        <v>1539</v>
      </c>
      <c r="E1239" s="33" t="s">
        <v>1540</v>
      </c>
      <c r="J1239" s="32">
        <f>0</f>
      </c>
      <c s="32">
        <f>0</f>
      </c>
      <c s="32">
        <f>0+L1240+L1244+L1248+L1252+L1256+L1260+L1264</f>
      </c>
      <c s="32">
        <f>0+M1240+M1244+M1248+M1252+M1256+M1260+M1264</f>
      </c>
    </row>
    <row r="1240" spans="1:16" ht="25.5">
      <c r="A1240" t="s">
        <v>50</v>
      </c>
      <c s="34" t="s">
        <v>1541</v>
      </c>
      <c s="34" t="s">
        <v>1542</v>
      </c>
      <c s="35" t="s">
        <v>5</v>
      </c>
      <c s="6" t="s">
        <v>1543</v>
      </c>
      <c s="36" t="s">
        <v>68</v>
      </c>
      <c s="37">
        <v>333.205</v>
      </c>
      <c s="36">
        <v>0.00605</v>
      </c>
      <c s="36">
        <f>ROUND(G1240*H1240,6)</f>
      </c>
      <c r="L1240" s="38">
        <v>0</v>
      </c>
      <c s="32">
        <f>ROUND(ROUND(L1240,2)*ROUND(G1240,3),2)</f>
      </c>
      <c s="36" t="s">
        <v>327</v>
      </c>
      <c>
        <f>(M1240*21)/100</f>
      </c>
      <c t="s">
        <v>28</v>
      </c>
    </row>
    <row r="1241" spans="1:5" ht="25.5">
      <c r="A1241" s="35" t="s">
        <v>56</v>
      </c>
      <c r="E1241" s="39" t="s">
        <v>1543</v>
      </c>
    </row>
    <row r="1242" spans="1:5" ht="409.5">
      <c r="A1242" s="35" t="s">
        <v>57</v>
      </c>
      <c r="E1242" s="40" t="s">
        <v>1544</v>
      </c>
    </row>
    <row r="1243" spans="1:5" ht="12.75">
      <c r="A1243" t="s">
        <v>58</v>
      </c>
      <c r="E1243" s="39" t="s">
        <v>5</v>
      </c>
    </row>
    <row r="1244" spans="1:16" ht="12.75">
      <c r="A1244" t="s">
        <v>50</v>
      </c>
      <c s="34" t="s">
        <v>1545</v>
      </c>
      <c s="34" t="s">
        <v>1546</v>
      </c>
      <c s="35" t="s">
        <v>5</v>
      </c>
      <c s="6" t="s">
        <v>1547</v>
      </c>
      <c s="36" t="s">
        <v>68</v>
      </c>
      <c s="37">
        <v>366.526</v>
      </c>
      <c s="36">
        <v>0</v>
      </c>
      <c s="36">
        <f>ROUND(G1244*H1244,6)</f>
      </c>
      <c r="L1244" s="38">
        <v>0</v>
      </c>
      <c s="32">
        <f>ROUND(ROUND(L1244,2)*ROUND(G1244,3),2)</f>
      </c>
      <c s="36" t="s">
        <v>204</v>
      </c>
      <c>
        <f>(M1244*21)/100</f>
      </c>
      <c t="s">
        <v>28</v>
      </c>
    </row>
    <row r="1245" spans="1:5" ht="12.75">
      <c r="A1245" s="35" t="s">
        <v>56</v>
      </c>
      <c r="E1245" s="39" t="s">
        <v>1547</v>
      </c>
    </row>
    <row r="1246" spans="1:5" ht="38.25">
      <c r="A1246" s="35" t="s">
        <v>57</v>
      </c>
      <c r="E1246" s="40" t="s">
        <v>1548</v>
      </c>
    </row>
    <row r="1247" spans="1:5" ht="12.75">
      <c r="A1247" t="s">
        <v>58</v>
      </c>
      <c r="E1247" s="39" t="s">
        <v>5</v>
      </c>
    </row>
    <row r="1248" spans="1:16" ht="25.5">
      <c r="A1248" t="s">
        <v>50</v>
      </c>
      <c s="34" t="s">
        <v>1549</v>
      </c>
      <c s="34" t="s">
        <v>1550</v>
      </c>
      <c s="35" t="s">
        <v>5</v>
      </c>
      <c s="6" t="s">
        <v>1551</v>
      </c>
      <c s="36" t="s">
        <v>54</v>
      </c>
      <c s="37">
        <v>198.29</v>
      </c>
      <c s="36">
        <v>0</v>
      </c>
      <c s="36">
        <f>ROUND(G1248*H1248,6)</f>
      </c>
      <c r="L1248" s="38">
        <v>0</v>
      </c>
      <c s="32">
        <f>ROUND(ROUND(L1248,2)*ROUND(G1248,3),2)</f>
      </c>
      <c s="36" t="s">
        <v>204</v>
      </c>
      <c>
        <f>(M1248*21)/100</f>
      </c>
      <c t="s">
        <v>28</v>
      </c>
    </row>
    <row r="1249" spans="1:5" ht="25.5">
      <c r="A1249" s="35" t="s">
        <v>56</v>
      </c>
      <c r="E1249" s="39" t="s">
        <v>1551</v>
      </c>
    </row>
    <row r="1250" spans="1:5" ht="409.5">
      <c r="A1250" s="35" t="s">
        <v>57</v>
      </c>
      <c r="E1250" s="40" t="s">
        <v>1552</v>
      </c>
    </row>
    <row r="1251" spans="1:5" ht="12.75">
      <c r="A1251" t="s">
        <v>58</v>
      </c>
      <c r="E1251" s="39" t="s">
        <v>5</v>
      </c>
    </row>
    <row r="1252" spans="1:16" ht="12.75">
      <c r="A1252" t="s">
        <v>50</v>
      </c>
      <c s="34" t="s">
        <v>1553</v>
      </c>
      <c s="34" t="s">
        <v>1554</v>
      </c>
      <c s="35" t="s">
        <v>5</v>
      </c>
      <c s="6" t="s">
        <v>1555</v>
      </c>
      <c s="36" t="s">
        <v>68</v>
      </c>
      <c s="37">
        <v>303.205</v>
      </c>
      <c s="36">
        <v>0</v>
      </c>
      <c s="36">
        <f>ROUND(G1252*H1252,6)</f>
      </c>
      <c r="L1252" s="38">
        <v>0</v>
      </c>
      <c s="32">
        <f>ROUND(ROUND(L1252,2)*ROUND(G1252,3),2)</f>
      </c>
      <c s="36" t="s">
        <v>204</v>
      </c>
      <c>
        <f>(M1252*21)/100</f>
      </c>
      <c t="s">
        <v>28</v>
      </c>
    </row>
    <row r="1253" spans="1:5" ht="12.75">
      <c r="A1253" s="35" t="s">
        <v>56</v>
      </c>
      <c r="E1253" s="39" t="s">
        <v>1555</v>
      </c>
    </row>
    <row r="1254" spans="1:5" ht="12.75">
      <c r="A1254" s="35" t="s">
        <v>57</v>
      </c>
      <c r="E1254" s="40" t="s">
        <v>5</v>
      </c>
    </row>
    <row r="1255" spans="1:5" ht="12.75">
      <c r="A1255" t="s">
        <v>58</v>
      </c>
      <c r="E1255" s="39" t="s">
        <v>5</v>
      </c>
    </row>
    <row r="1256" spans="1:16" ht="12.75">
      <c r="A1256" t="s">
        <v>50</v>
      </c>
      <c s="34" t="s">
        <v>1556</v>
      </c>
      <c s="34" t="s">
        <v>1557</v>
      </c>
      <c s="35" t="s">
        <v>5</v>
      </c>
      <c s="6" t="s">
        <v>1558</v>
      </c>
      <c s="36" t="s">
        <v>54</v>
      </c>
      <c s="37">
        <v>191.2</v>
      </c>
      <c s="36">
        <v>3E-05</v>
      </c>
      <c s="36">
        <f>ROUND(G1256*H1256,6)</f>
      </c>
      <c r="L1256" s="38">
        <v>0</v>
      </c>
      <c s="32">
        <f>ROUND(ROUND(L1256,2)*ROUND(G1256,3),2)</f>
      </c>
      <c s="36" t="s">
        <v>327</v>
      </c>
      <c>
        <f>(M1256*21)/100</f>
      </c>
      <c t="s">
        <v>28</v>
      </c>
    </row>
    <row r="1257" spans="1:5" ht="12.75">
      <c r="A1257" s="35" t="s">
        <v>56</v>
      </c>
      <c r="E1257" s="39" t="s">
        <v>1558</v>
      </c>
    </row>
    <row r="1258" spans="1:5" ht="409.5">
      <c r="A1258" s="35" t="s">
        <v>57</v>
      </c>
      <c r="E1258" s="40" t="s">
        <v>1559</v>
      </c>
    </row>
    <row r="1259" spans="1:5" ht="12.75">
      <c r="A1259" t="s">
        <v>58</v>
      </c>
      <c r="E1259" s="39" t="s">
        <v>5</v>
      </c>
    </row>
    <row r="1260" spans="1:16" ht="12.75">
      <c r="A1260" t="s">
        <v>50</v>
      </c>
      <c s="34" t="s">
        <v>1560</v>
      </c>
      <c s="34" t="s">
        <v>1561</v>
      </c>
      <c s="35" t="s">
        <v>5</v>
      </c>
      <c s="6" t="s">
        <v>1562</v>
      </c>
      <c s="36" t="s">
        <v>54</v>
      </c>
      <c s="37">
        <v>191.2</v>
      </c>
      <c s="36">
        <v>0</v>
      </c>
      <c s="36">
        <f>ROUND(G1260*H1260,6)</f>
      </c>
      <c r="L1260" s="38">
        <v>0</v>
      </c>
      <c s="32">
        <f>ROUND(ROUND(L1260,2)*ROUND(G1260,3),2)</f>
      </c>
      <c s="36" t="s">
        <v>204</v>
      </c>
      <c>
        <f>(M1260*21)/100</f>
      </c>
      <c t="s">
        <v>28</v>
      </c>
    </row>
    <row r="1261" spans="1:5" ht="12.75">
      <c r="A1261" s="35" t="s">
        <v>56</v>
      </c>
      <c r="E1261" s="39" t="s">
        <v>1562</v>
      </c>
    </row>
    <row r="1262" spans="1:5" ht="409.5">
      <c r="A1262" s="35" t="s">
        <v>57</v>
      </c>
      <c r="E1262" s="40" t="s">
        <v>1563</v>
      </c>
    </row>
    <row r="1263" spans="1:5" ht="12.75">
      <c r="A1263" t="s">
        <v>58</v>
      </c>
      <c r="E1263" s="39" t="s">
        <v>5</v>
      </c>
    </row>
    <row r="1264" spans="1:16" ht="25.5">
      <c r="A1264" t="s">
        <v>50</v>
      </c>
      <c s="34" t="s">
        <v>1564</v>
      </c>
      <c s="34" t="s">
        <v>1565</v>
      </c>
      <c s="35" t="s">
        <v>5</v>
      </c>
      <c s="6" t="s">
        <v>1566</v>
      </c>
      <c s="36" t="s">
        <v>852</v>
      </c>
      <c s="37">
        <v>4673.69</v>
      </c>
      <c s="36">
        <v>0</v>
      </c>
      <c s="36">
        <f>ROUND(G1264*H1264,6)</f>
      </c>
      <c r="L1264" s="38">
        <v>0</v>
      </c>
      <c s="32">
        <f>ROUND(ROUND(L1264,2)*ROUND(G1264,3),2)</f>
      </c>
      <c s="36" t="s">
        <v>327</v>
      </c>
      <c>
        <f>(M1264*21)/100</f>
      </c>
      <c t="s">
        <v>28</v>
      </c>
    </row>
    <row r="1265" spans="1:5" ht="25.5">
      <c r="A1265" s="35" t="s">
        <v>56</v>
      </c>
      <c r="E1265" s="39" t="s">
        <v>1566</v>
      </c>
    </row>
    <row r="1266" spans="1:5" ht="12.75">
      <c r="A1266" s="35" t="s">
        <v>57</v>
      </c>
      <c r="E1266" s="40" t="s">
        <v>5</v>
      </c>
    </row>
    <row r="1267" spans="1:5" ht="12.75">
      <c r="A1267" t="s">
        <v>58</v>
      </c>
      <c r="E1267" s="39" t="s">
        <v>5</v>
      </c>
    </row>
    <row r="1268" spans="1:13" ht="12.75">
      <c r="A1268" t="s">
        <v>47</v>
      </c>
      <c r="C1268" s="31" t="s">
        <v>1567</v>
      </c>
      <c r="E1268" s="33" t="s">
        <v>1568</v>
      </c>
      <c r="J1268" s="32">
        <f>0</f>
      </c>
      <c s="32">
        <f>0</f>
      </c>
      <c s="32">
        <f>0+L1269+L1273+L1277</f>
      </c>
      <c s="32">
        <f>0+M1269+M1273+M1277</f>
      </c>
    </row>
    <row r="1269" spans="1:16" ht="12.75">
      <c r="A1269" t="s">
        <v>50</v>
      </c>
      <c s="34" t="s">
        <v>1569</v>
      </c>
      <c s="34" t="s">
        <v>1570</v>
      </c>
      <c s="35" t="s">
        <v>5</v>
      </c>
      <c s="6" t="s">
        <v>1571</v>
      </c>
      <c s="36" t="s">
        <v>68</v>
      </c>
      <c s="37">
        <v>4628.423</v>
      </c>
      <c s="36">
        <v>0</v>
      </c>
      <c s="36">
        <f>ROUND(G1269*H1269,6)</f>
      </c>
      <c r="L1269" s="38">
        <v>0</v>
      </c>
      <c s="32">
        <f>ROUND(ROUND(L1269,2)*ROUND(G1269,3),2)</f>
      </c>
      <c s="36" t="s">
        <v>327</v>
      </c>
      <c>
        <f>(M1269*21)/100</f>
      </c>
      <c t="s">
        <v>28</v>
      </c>
    </row>
    <row r="1270" spans="1:5" ht="12.75">
      <c r="A1270" s="35" t="s">
        <v>56</v>
      </c>
      <c r="E1270" s="39" t="s">
        <v>1571</v>
      </c>
    </row>
    <row r="1271" spans="1:5" ht="12.75">
      <c r="A1271" s="35" t="s">
        <v>57</v>
      </c>
      <c r="E1271" s="40" t="s">
        <v>5</v>
      </c>
    </row>
    <row r="1272" spans="1:5" ht="12.75">
      <c r="A1272" t="s">
        <v>58</v>
      </c>
      <c r="E1272" s="39" t="s">
        <v>5</v>
      </c>
    </row>
    <row r="1273" spans="1:16" ht="25.5">
      <c r="A1273" t="s">
        <v>50</v>
      </c>
      <c s="34" t="s">
        <v>1572</v>
      </c>
      <c s="34" t="s">
        <v>1573</v>
      </c>
      <c s="35" t="s">
        <v>5</v>
      </c>
      <c s="6" t="s">
        <v>1574</v>
      </c>
      <c s="36" t="s">
        <v>68</v>
      </c>
      <c s="37">
        <v>4628.423</v>
      </c>
      <c s="36">
        <v>0.0002</v>
      </c>
      <c s="36">
        <f>ROUND(G1273*H1273,6)</f>
      </c>
      <c r="L1273" s="38">
        <v>0</v>
      </c>
      <c s="32">
        <f>ROUND(ROUND(L1273,2)*ROUND(G1273,3),2)</f>
      </c>
      <c s="36" t="s">
        <v>327</v>
      </c>
      <c>
        <f>(M1273*21)/100</f>
      </c>
      <c t="s">
        <v>28</v>
      </c>
    </row>
    <row r="1274" spans="1:5" ht="25.5">
      <c r="A1274" s="35" t="s">
        <v>56</v>
      </c>
      <c r="E1274" s="39" t="s">
        <v>1574</v>
      </c>
    </row>
    <row r="1275" spans="1:5" ht="12.75">
      <c r="A1275" s="35" t="s">
        <v>57</v>
      </c>
      <c r="E1275" s="40" t="s">
        <v>5</v>
      </c>
    </row>
    <row r="1276" spans="1:5" ht="12.75">
      <c r="A1276" t="s">
        <v>58</v>
      </c>
      <c r="E1276" s="39" t="s">
        <v>5</v>
      </c>
    </row>
    <row r="1277" spans="1:16" ht="25.5">
      <c r="A1277" t="s">
        <v>50</v>
      </c>
      <c s="34" t="s">
        <v>1575</v>
      </c>
      <c s="34" t="s">
        <v>1576</v>
      </c>
      <c s="35" t="s">
        <v>5</v>
      </c>
      <c s="6" t="s">
        <v>1577</v>
      </c>
      <c s="36" t="s">
        <v>68</v>
      </c>
      <c s="37">
        <v>4628.423</v>
      </c>
      <c s="36">
        <v>0.00026</v>
      </c>
      <c s="36">
        <f>ROUND(G1277*H1277,6)</f>
      </c>
      <c r="L1277" s="38">
        <v>0</v>
      </c>
      <c s="32">
        <f>ROUND(ROUND(L1277,2)*ROUND(G1277,3),2)</f>
      </c>
      <c s="36" t="s">
        <v>327</v>
      </c>
      <c>
        <f>(M1277*21)/100</f>
      </c>
      <c t="s">
        <v>28</v>
      </c>
    </row>
    <row r="1278" spans="1:5" ht="25.5">
      <c r="A1278" s="35" t="s">
        <v>56</v>
      </c>
      <c r="E1278" s="39" t="s">
        <v>1577</v>
      </c>
    </row>
    <row r="1279" spans="1:5" ht="12.75">
      <c r="A1279" s="35" t="s">
        <v>57</v>
      </c>
      <c r="E1279" s="40" t="s">
        <v>5</v>
      </c>
    </row>
    <row r="1280" spans="1:5" ht="12.75">
      <c r="A1280" t="s">
        <v>58</v>
      </c>
      <c r="E1280" s="39" t="s">
        <v>5</v>
      </c>
    </row>
    <row r="1281" spans="1:13" ht="12.75">
      <c r="A1281" t="s">
        <v>47</v>
      </c>
      <c r="C1281" s="31" t="s">
        <v>1578</v>
      </c>
      <c r="E1281" s="33" t="s">
        <v>1579</v>
      </c>
      <c r="J1281" s="32">
        <f>0</f>
      </c>
      <c s="32">
        <f>0</f>
      </c>
      <c s="32">
        <f>0+L1282+L1286+L1290</f>
      </c>
      <c s="32">
        <f>0+M1282+M1286+M1290</f>
      </c>
    </row>
    <row r="1282" spans="1:16" ht="12.75">
      <c r="A1282" t="s">
        <v>50</v>
      </c>
      <c s="34" t="s">
        <v>1580</v>
      </c>
      <c s="34" t="s">
        <v>1581</v>
      </c>
      <c s="35" t="s">
        <v>5</v>
      </c>
      <c s="6" t="s">
        <v>1582</v>
      </c>
      <c s="36" t="s">
        <v>54</v>
      </c>
      <c s="37">
        <v>73.6</v>
      </c>
      <c s="36">
        <v>0</v>
      </c>
      <c s="36">
        <f>ROUND(G1282*H1282,6)</f>
      </c>
      <c r="L1282" s="38">
        <v>0</v>
      </c>
      <c s="32">
        <f>ROUND(ROUND(L1282,2)*ROUND(G1282,3),2)</f>
      </c>
      <c s="36" t="s">
        <v>204</v>
      </c>
      <c>
        <f>(M1282*21)/100</f>
      </c>
      <c t="s">
        <v>28</v>
      </c>
    </row>
    <row r="1283" spans="1:5" ht="12.75">
      <c r="A1283" s="35" t="s">
        <v>56</v>
      </c>
      <c r="E1283" s="39" t="s">
        <v>1582</v>
      </c>
    </row>
    <row r="1284" spans="1:5" ht="25.5">
      <c r="A1284" s="35" t="s">
        <v>57</v>
      </c>
      <c r="E1284" s="40" t="s">
        <v>1583</v>
      </c>
    </row>
    <row r="1285" spans="1:5" ht="12.75">
      <c r="A1285" t="s">
        <v>58</v>
      </c>
      <c r="E1285" s="39" t="s">
        <v>5</v>
      </c>
    </row>
    <row r="1286" spans="1:16" ht="25.5">
      <c r="A1286" t="s">
        <v>50</v>
      </c>
      <c s="34" t="s">
        <v>1584</v>
      </c>
      <c s="34" t="s">
        <v>1585</v>
      </c>
      <c s="35" t="s">
        <v>5</v>
      </c>
      <c s="6" t="s">
        <v>1586</v>
      </c>
      <c s="36" t="s">
        <v>72</v>
      </c>
      <c s="37">
        <v>46</v>
      </c>
      <c s="36">
        <v>0</v>
      </c>
      <c s="36">
        <f>ROUND(G1286*H1286,6)</f>
      </c>
      <c r="L1286" s="38">
        <v>0</v>
      </c>
      <c s="32">
        <f>ROUND(ROUND(L1286,2)*ROUND(G1286,3),2)</f>
      </c>
      <c s="36" t="s">
        <v>204</v>
      </c>
      <c>
        <f>(M1286*21)/100</f>
      </c>
      <c t="s">
        <v>28</v>
      </c>
    </row>
    <row r="1287" spans="1:5" ht="25.5">
      <c r="A1287" s="35" t="s">
        <v>56</v>
      </c>
      <c r="E1287" s="39" t="s">
        <v>1586</v>
      </c>
    </row>
    <row r="1288" spans="1:5" ht="25.5">
      <c r="A1288" s="35" t="s">
        <v>57</v>
      </c>
      <c r="E1288" s="40" t="s">
        <v>1587</v>
      </c>
    </row>
    <row r="1289" spans="1:5" ht="12.75">
      <c r="A1289" t="s">
        <v>58</v>
      </c>
      <c r="E1289" s="39" t="s">
        <v>5</v>
      </c>
    </row>
    <row r="1290" spans="1:16" ht="25.5">
      <c r="A1290" t="s">
        <v>50</v>
      </c>
      <c s="34" t="s">
        <v>1588</v>
      </c>
      <c s="34" t="s">
        <v>1589</v>
      </c>
      <c s="35" t="s">
        <v>5</v>
      </c>
      <c s="6" t="s">
        <v>1590</v>
      </c>
      <c s="36" t="s">
        <v>852</v>
      </c>
      <c s="37">
        <v>1277.434</v>
      </c>
      <c s="36">
        <v>0</v>
      </c>
      <c s="36">
        <f>ROUND(G1290*H1290,6)</f>
      </c>
      <c r="L1290" s="38">
        <v>0</v>
      </c>
      <c s="32">
        <f>ROUND(ROUND(L1290,2)*ROUND(G1290,3),2)</f>
      </c>
      <c s="36" t="s">
        <v>327</v>
      </c>
      <c>
        <f>(M1290*21)/100</f>
      </c>
      <c t="s">
        <v>28</v>
      </c>
    </row>
    <row r="1291" spans="1:5" ht="25.5">
      <c r="A1291" s="35" t="s">
        <v>56</v>
      </c>
      <c r="E1291" s="39" t="s">
        <v>1590</v>
      </c>
    </row>
    <row r="1292" spans="1:5" ht="12.75">
      <c r="A1292" s="35" t="s">
        <v>57</v>
      </c>
      <c r="E1292" s="40" t="s">
        <v>5</v>
      </c>
    </row>
    <row r="1293" spans="1:5" ht="114.75">
      <c r="A1293" t="s">
        <v>58</v>
      </c>
      <c r="E1293" s="39" t="s">
        <v>1591</v>
      </c>
    </row>
    <row r="1294" spans="1:13" ht="12.75">
      <c r="A1294" t="s">
        <v>47</v>
      </c>
      <c r="C1294" s="31" t="s">
        <v>769</v>
      </c>
      <c r="E1294" s="33" t="s">
        <v>1592</v>
      </c>
      <c r="J1294" s="32">
        <f>0</f>
      </c>
      <c s="32">
        <f>0</f>
      </c>
      <c s="32">
        <f>0+L1295+L1299+L1303+L1307+L1311+L1315+L1319+L1323+L1327+L1331</f>
      </c>
      <c s="32">
        <f>0+M1295+M1299+M1303+M1307+M1311+M1315+M1319+M1323+M1327+M1331</f>
      </c>
    </row>
    <row r="1295" spans="1:16" ht="38.25">
      <c r="A1295" t="s">
        <v>50</v>
      </c>
      <c s="34" t="s">
        <v>1593</v>
      </c>
      <c s="34" t="s">
        <v>1594</v>
      </c>
      <c s="35" t="s">
        <v>5</v>
      </c>
      <c s="6" t="s">
        <v>1595</v>
      </c>
      <c s="36" t="s">
        <v>68</v>
      </c>
      <c s="37">
        <v>1600</v>
      </c>
      <c s="36">
        <v>0</v>
      </c>
      <c s="36">
        <f>ROUND(G1295*H1295,6)</f>
      </c>
      <c r="L1295" s="38">
        <v>0</v>
      </c>
      <c s="32">
        <f>ROUND(ROUND(L1295,2)*ROUND(G1295,3),2)</f>
      </c>
      <c s="36" t="s">
        <v>327</v>
      </c>
      <c>
        <f>(M1295*21)/100</f>
      </c>
      <c t="s">
        <v>28</v>
      </c>
    </row>
    <row r="1296" spans="1:5" ht="38.25">
      <c r="A1296" s="35" t="s">
        <v>56</v>
      </c>
      <c r="E1296" s="39" t="s">
        <v>1595</v>
      </c>
    </row>
    <row r="1297" spans="1:5" ht="25.5">
      <c r="A1297" s="35" t="s">
        <v>57</v>
      </c>
      <c r="E1297" s="40" t="s">
        <v>1596</v>
      </c>
    </row>
    <row r="1298" spans="1:5" ht="12.75">
      <c r="A1298" t="s">
        <v>58</v>
      </c>
      <c r="E1298" s="39" t="s">
        <v>5</v>
      </c>
    </row>
    <row r="1299" spans="1:16" ht="25.5">
      <c r="A1299" t="s">
        <v>50</v>
      </c>
      <c s="34" t="s">
        <v>1597</v>
      </c>
      <c s="34" t="s">
        <v>1598</v>
      </c>
      <c s="35" t="s">
        <v>5</v>
      </c>
      <c s="6" t="s">
        <v>1599</v>
      </c>
      <c s="36" t="s">
        <v>68</v>
      </c>
      <c s="37">
        <v>432000</v>
      </c>
      <c s="36">
        <v>0</v>
      </c>
      <c s="36">
        <f>ROUND(G1299*H1299,6)</f>
      </c>
      <c r="L1299" s="38">
        <v>0</v>
      </c>
      <c s="32">
        <f>ROUND(ROUND(L1299,2)*ROUND(G1299,3),2)</f>
      </c>
      <c s="36" t="s">
        <v>327</v>
      </c>
      <c>
        <f>(M1299*21)/100</f>
      </c>
      <c t="s">
        <v>28</v>
      </c>
    </row>
    <row r="1300" spans="1:5" ht="38.25">
      <c r="A1300" s="35" t="s">
        <v>56</v>
      </c>
      <c r="E1300" s="39" t="s">
        <v>1600</v>
      </c>
    </row>
    <row r="1301" spans="1:5" ht="25.5">
      <c r="A1301" s="35" t="s">
        <v>57</v>
      </c>
      <c r="E1301" s="40" t="s">
        <v>1601</v>
      </c>
    </row>
    <row r="1302" spans="1:5" ht="12.75">
      <c r="A1302" t="s">
        <v>58</v>
      </c>
      <c r="E1302" s="39" t="s">
        <v>5</v>
      </c>
    </row>
    <row r="1303" spans="1:16" ht="25.5">
      <c r="A1303" t="s">
        <v>50</v>
      </c>
      <c s="34" t="s">
        <v>1602</v>
      </c>
      <c s="34" t="s">
        <v>1603</v>
      </c>
      <c s="35" t="s">
        <v>5</v>
      </c>
      <c s="6" t="s">
        <v>1604</v>
      </c>
      <c s="36" t="s">
        <v>68</v>
      </c>
      <c s="37">
        <v>1600</v>
      </c>
      <c s="36">
        <v>0</v>
      </c>
      <c s="36">
        <f>ROUND(G1303*H1303,6)</f>
      </c>
      <c r="L1303" s="38">
        <v>0</v>
      </c>
      <c s="32">
        <f>ROUND(ROUND(L1303,2)*ROUND(G1303,3),2)</f>
      </c>
      <c s="36" t="s">
        <v>327</v>
      </c>
      <c>
        <f>(M1303*21)/100</f>
      </c>
      <c t="s">
        <v>28</v>
      </c>
    </row>
    <row r="1304" spans="1:5" ht="25.5">
      <c r="A1304" s="35" t="s">
        <v>56</v>
      </c>
      <c r="E1304" s="39" t="s">
        <v>1604</v>
      </c>
    </row>
    <row r="1305" spans="1:5" ht="12.75">
      <c r="A1305" s="35" t="s">
        <v>57</v>
      </c>
      <c r="E1305" s="40" t="s">
        <v>1605</v>
      </c>
    </row>
    <row r="1306" spans="1:5" ht="12.75">
      <c r="A1306" t="s">
        <v>58</v>
      </c>
      <c r="E1306" s="39" t="s">
        <v>5</v>
      </c>
    </row>
    <row r="1307" spans="1:16" ht="12.75">
      <c r="A1307" t="s">
        <v>50</v>
      </c>
      <c s="34" t="s">
        <v>1606</v>
      </c>
      <c s="34" t="s">
        <v>1607</v>
      </c>
      <c s="35" t="s">
        <v>5</v>
      </c>
      <c s="6" t="s">
        <v>1608</v>
      </c>
      <c s="36" t="s">
        <v>68</v>
      </c>
      <c s="37">
        <v>1600</v>
      </c>
      <c s="36">
        <v>0</v>
      </c>
      <c s="36">
        <f>ROUND(G1307*H1307,6)</f>
      </c>
      <c r="L1307" s="38">
        <v>0</v>
      </c>
      <c s="32">
        <f>ROUND(ROUND(L1307,2)*ROUND(G1307,3),2)</f>
      </c>
      <c s="36" t="s">
        <v>327</v>
      </c>
      <c>
        <f>(M1307*21)/100</f>
      </c>
      <c t="s">
        <v>28</v>
      </c>
    </row>
    <row r="1308" spans="1:5" ht="12.75">
      <c r="A1308" s="35" t="s">
        <v>56</v>
      </c>
      <c r="E1308" s="39" t="s">
        <v>1608</v>
      </c>
    </row>
    <row r="1309" spans="1:5" ht="12.75">
      <c r="A1309" s="35" t="s">
        <v>57</v>
      </c>
      <c r="E1309" s="40" t="s">
        <v>1605</v>
      </c>
    </row>
    <row r="1310" spans="1:5" ht="12.75">
      <c r="A1310" t="s">
        <v>58</v>
      </c>
      <c r="E1310" s="39" t="s">
        <v>5</v>
      </c>
    </row>
    <row r="1311" spans="1:16" ht="12.75">
      <c r="A1311" t="s">
        <v>50</v>
      </c>
      <c s="34" t="s">
        <v>1609</v>
      </c>
      <c s="34" t="s">
        <v>1610</v>
      </c>
      <c s="35" t="s">
        <v>5</v>
      </c>
      <c s="6" t="s">
        <v>1611</v>
      </c>
      <c s="36" t="s">
        <v>68</v>
      </c>
      <c s="37">
        <v>432000</v>
      </c>
      <c s="36">
        <v>0</v>
      </c>
      <c s="36">
        <f>ROUND(G1311*H1311,6)</f>
      </c>
      <c r="L1311" s="38">
        <v>0</v>
      </c>
      <c s="32">
        <f>ROUND(ROUND(L1311,2)*ROUND(G1311,3),2)</f>
      </c>
      <c s="36" t="s">
        <v>327</v>
      </c>
      <c>
        <f>(M1311*21)/100</f>
      </c>
      <c t="s">
        <v>28</v>
      </c>
    </row>
    <row r="1312" spans="1:5" ht="12.75">
      <c r="A1312" s="35" t="s">
        <v>56</v>
      </c>
      <c r="E1312" s="39" t="s">
        <v>1611</v>
      </c>
    </row>
    <row r="1313" spans="1:5" ht="25.5">
      <c r="A1313" s="35" t="s">
        <v>57</v>
      </c>
      <c r="E1313" s="40" t="s">
        <v>1601</v>
      </c>
    </row>
    <row r="1314" spans="1:5" ht="12.75">
      <c r="A1314" t="s">
        <v>58</v>
      </c>
      <c r="E1314" s="39" t="s">
        <v>5</v>
      </c>
    </row>
    <row r="1315" spans="1:16" ht="12.75">
      <c r="A1315" t="s">
        <v>50</v>
      </c>
      <c s="34" t="s">
        <v>1612</v>
      </c>
      <c s="34" t="s">
        <v>1613</v>
      </c>
      <c s="35" t="s">
        <v>5</v>
      </c>
      <c s="6" t="s">
        <v>1614</v>
      </c>
      <c s="36" t="s">
        <v>68</v>
      </c>
      <c s="37">
        <v>1600</v>
      </c>
      <c s="36">
        <v>0</v>
      </c>
      <c s="36">
        <f>ROUND(G1315*H1315,6)</f>
      </c>
      <c r="L1315" s="38">
        <v>0</v>
      </c>
      <c s="32">
        <f>ROUND(ROUND(L1315,2)*ROUND(G1315,3),2)</f>
      </c>
      <c s="36" t="s">
        <v>327</v>
      </c>
      <c>
        <f>(M1315*21)/100</f>
      </c>
      <c t="s">
        <v>28</v>
      </c>
    </row>
    <row r="1316" spans="1:5" ht="12.75">
      <c r="A1316" s="35" t="s">
        <v>56</v>
      </c>
      <c r="E1316" s="39" t="s">
        <v>1614</v>
      </c>
    </row>
    <row r="1317" spans="1:5" ht="12.75">
      <c r="A1317" s="35" t="s">
        <v>57</v>
      </c>
      <c r="E1317" s="40" t="s">
        <v>1605</v>
      </c>
    </row>
    <row r="1318" spans="1:5" ht="12.75">
      <c r="A1318" t="s">
        <v>58</v>
      </c>
      <c r="E1318" s="39" t="s">
        <v>5</v>
      </c>
    </row>
    <row r="1319" spans="1:16" ht="25.5">
      <c r="A1319" t="s">
        <v>50</v>
      </c>
      <c s="34" t="s">
        <v>1615</v>
      </c>
      <c s="34" t="s">
        <v>1616</v>
      </c>
      <c s="35" t="s">
        <v>5</v>
      </c>
      <c s="6" t="s">
        <v>1617</v>
      </c>
      <c s="36" t="s">
        <v>68</v>
      </c>
      <c s="37">
        <v>2000</v>
      </c>
      <c s="36">
        <v>0.00013</v>
      </c>
      <c s="36">
        <f>ROUND(G1319*H1319,6)</f>
      </c>
      <c r="L1319" s="38">
        <v>0</v>
      </c>
      <c s="32">
        <f>ROUND(ROUND(L1319,2)*ROUND(G1319,3),2)</f>
      </c>
      <c s="36" t="s">
        <v>327</v>
      </c>
      <c>
        <f>(M1319*21)/100</f>
      </c>
      <c t="s">
        <v>28</v>
      </c>
    </row>
    <row r="1320" spans="1:5" ht="25.5">
      <c r="A1320" s="35" t="s">
        <v>56</v>
      </c>
      <c r="E1320" s="39" t="s">
        <v>1617</v>
      </c>
    </row>
    <row r="1321" spans="1:5" ht="25.5">
      <c r="A1321" s="35" t="s">
        <v>57</v>
      </c>
      <c r="E1321" s="40" t="s">
        <v>1618</v>
      </c>
    </row>
    <row r="1322" spans="1:5" ht="12.75">
      <c r="A1322" t="s">
        <v>58</v>
      </c>
      <c r="E1322" s="39" t="s">
        <v>5</v>
      </c>
    </row>
    <row r="1323" spans="1:16" ht="25.5">
      <c r="A1323" t="s">
        <v>50</v>
      </c>
      <c s="34" t="s">
        <v>1619</v>
      </c>
      <c s="34" t="s">
        <v>1620</v>
      </c>
      <c s="35" t="s">
        <v>5</v>
      </c>
      <c s="6" t="s">
        <v>1621</v>
      </c>
      <c s="36" t="s">
        <v>72</v>
      </c>
      <c s="37">
        <v>2</v>
      </c>
      <c s="36">
        <v>0</v>
      </c>
      <c s="36">
        <f>ROUND(G1323*H1323,6)</f>
      </c>
      <c r="L1323" s="38">
        <v>0</v>
      </c>
      <c s="32">
        <f>ROUND(ROUND(L1323,2)*ROUND(G1323,3),2)</f>
      </c>
      <c s="36" t="s">
        <v>327</v>
      </c>
      <c>
        <f>(M1323*21)/100</f>
      </c>
      <c t="s">
        <v>28</v>
      </c>
    </row>
    <row r="1324" spans="1:5" ht="25.5">
      <c r="A1324" s="35" t="s">
        <v>56</v>
      </c>
      <c r="E1324" s="39" t="s">
        <v>1621</v>
      </c>
    </row>
    <row r="1325" spans="1:5" ht="12.75">
      <c r="A1325" s="35" t="s">
        <v>57</v>
      </c>
      <c r="E1325" s="40" t="s">
        <v>338</v>
      </c>
    </row>
    <row r="1326" spans="1:5" ht="12.75">
      <c r="A1326" t="s">
        <v>58</v>
      </c>
      <c r="E1326" s="39" t="s">
        <v>5</v>
      </c>
    </row>
    <row r="1327" spans="1:16" ht="25.5">
      <c r="A1327" t="s">
        <v>50</v>
      </c>
      <c s="34" t="s">
        <v>1622</v>
      </c>
      <c s="34" t="s">
        <v>1623</v>
      </c>
      <c s="35" t="s">
        <v>5</v>
      </c>
      <c s="6" t="s">
        <v>1624</v>
      </c>
      <c s="36" t="s">
        <v>72</v>
      </c>
      <c s="37">
        <v>720</v>
      </c>
      <c s="36">
        <v>0</v>
      </c>
      <c s="36">
        <f>ROUND(G1327*H1327,6)</f>
      </c>
      <c r="L1327" s="38">
        <v>0</v>
      </c>
      <c s="32">
        <f>ROUND(ROUND(L1327,2)*ROUND(G1327,3),2)</f>
      </c>
      <c s="36" t="s">
        <v>327</v>
      </c>
      <c>
        <f>(M1327*21)/100</f>
      </c>
      <c t="s">
        <v>28</v>
      </c>
    </row>
    <row r="1328" spans="1:5" ht="38.25">
      <c r="A1328" s="35" t="s">
        <v>56</v>
      </c>
      <c r="E1328" s="39" t="s">
        <v>1625</v>
      </c>
    </row>
    <row r="1329" spans="1:5" ht="25.5">
      <c r="A1329" s="35" t="s">
        <v>57</v>
      </c>
      <c r="E1329" s="40" t="s">
        <v>1626</v>
      </c>
    </row>
    <row r="1330" spans="1:5" ht="12.75">
      <c r="A1330" t="s">
        <v>58</v>
      </c>
      <c r="E1330" s="39" t="s">
        <v>5</v>
      </c>
    </row>
    <row r="1331" spans="1:16" ht="38.25">
      <c r="A1331" t="s">
        <v>50</v>
      </c>
      <c s="34" t="s">
        <v>1627</v>
      </c>
      <c s="34" t="s">
        <v>1628</v>
      </c>
      <c s="35" t="s">
        <v>5</v>
      </c>
      <c s="6" t="s">
        <v>1629</v>
      </c>
      <c s="36" t="s">
        <v>72</v>
      </c>
      <c s="37">
        <v>2</v>
      </c>
      <c s="36">
        <v>0</v>
      </c>
      <c s="36">
        <f>ROUND(G1331*H1331,6)</f>
      </c>
      <c r="L1331" s="38">
        <v>0</v>
      </c>
      <c s="32">
        <f>ROUND(ROUND(L1331,2)*ROUND(G1331,3),2)</f>
      </c>
      <c s="36" t="s">
        <v>327</v>
      </c>
      <c>
        <f>(M1331*21)/100</f>
      </c>
      <c t="s">
        <v>28</v>
      </c>
    </row>
    <row r="1332" spans="1:5" ht="38.25">
      <c r="A1332" s="35" t="s">
        <v>56</v>
      </c>
      <c r="E1332" s="39" t="s">
        <v>1630</v>
      </c>
    </row>
    <row r="1333" spans="1:5" ht="25.5">
      <c r="A1333" s="35" t="s">
        <v>57</v>
      </c>
      <c r="E1333" s="40" t="s">
        <v>1631</v>
      </c>
    </row>
    <row r="1334" spans="1:5" ht="12.75">
      <c r="A1334" t="s">
        <v>58</v>
      </c>
      <c r="E1334" s="39" t="s">
        <v>5</v>
      </c>
    </row>
    <row r="1335" spans="1:13" ht="12.75">
      <c r="A1335" t="s">
        <v>47</v>
      </c>
      <c r="C1335" s="31" t="s">
        <v>773</v>
      </c>
      <c r="E1335" s="33" t="s">
        <v>1632</v>
      </c>
      <c r="J1335" s="32">
        <f>0</f>
      </c>
      <c s="32">
        <f>0</f>
      </c>
      <c s="32">
        <f>0+L1336+L1340+L1344+L1348+L1352</f>
      </c>
      <c s="32">
        <f>0+M1336+M1340+M1344+M1348+M1352</f>
      </c>
    </row>
    <row r="1336" spans="1:16" ht="25.5">
      <c r="A1336" t="s">
        <v>50</v>
      </c>
      <c s="34" t="s">
        <v>1633</v>
      </c>
      <c s="34" t="s">
        <v>1634</v>
      </c>
      <c s="35" t="s">
        <v>5</v>
      </c>
      <c s="6" t="s">
        <v>1635</v>
      </c>
      <c s="36" t="s">
        <v>68</v>
      </c>
      <c s="37">
        <v>2072.22</v>
      </c>
      <c s="36">
        <v>4E-05</v>
      </c>
      <c s="36">
        <f>ROUND(G1336*H1336,6)</f>
      </c>
      <c r="L1336" s="38">
        <v>0</v>
      </c>
      <c s="32">
        <f>ROUND(ROUND(L1336,2)*ROUND(G1336,3),2)</f>
      </c>
      <c s="36" t="s">
        <v>327</v>
      </c>
      <c>
        <f>(M1336*21)/100</f>
      </c>
      <c t="s">
        <v>28</v>
      </c>
    </row>
    <row r="1337" spans="1:5" ht="25.5">
      <c r="A1337" s="35" t="s">
        <v>56</v>
      </c>
      <c r="E1337" s="39" t="s">
        <v>1635</v>
      </c>
    </row>
    <row r="1338" spans="1:5" ht="409.5">
      <c r="A1338" s="35" t="s">
        <v>57</v>
      </c>
      <c r="E1338" s="42" t="s">
        <v>1636</v>
      </c>
    </row>
    <row r="1339" spans="1:5" ht="12.75">
      <c r="A1339" t="s">
        <v>58</v>
      </c>
      <c r="E1339" s="39" t="s">
        <v>5</v>
      </c>
    </row>
    <row r="1340" spans="1:16" ht="25.5">
      <c r="A1340" t="s">
        <v>50</v>
      </c>
      <c s="34" t="s">
        <v>1637</v>
      </c>
      <c s="34" t="s">
        <v>1638</v>
      </c>
      <c s="35" t="s">
        <v>5</v>
      </c>
      <c s="6" t="s">
        <v>1639</v>
      </c>
      <c s="36" t="s">
        <v>68</v>
      </c>
      <c s="37">
        <v>200.18</v>
      </c>
      <c s="36">
        <v>4E-05</v>
      </c>
      <c s="36">
        <f>ROUND(G1340*H1340,6)</f>
      </c>
      <c r="L1340" s="38">
        <v>0</v>
      </c>
      <c s="32">
        <f>ROUND(ROUND(L1340,2)*ROUND(G1340,3),2)</f>
      </c>
      <c s="36" t="s">
        <v>327</v>
      </c>
      <c>
        <f>(M1340*21)/100</f>
      </c>
      <c t="s">
        <v>28</v>
      </c>
    </row>
    <row r="1341" spans="1:5" ht="25.5">
      <c r="A1341" s="35" t="s">
        <v>56</v>
      </c>
      <c r="E1341" s="39" t="s">
        <v>1639</v>
      </c>
    </row>
    <row r="1342" spans="1:5" ht="369.75">
      <c r="A1342" s="35" t="s">
        <v>57</v>
      </c>
      <c r="E1342" s="40" t="s">
        <v>1640</v>
      </c>
    </row>
    <row r="1343" spans="1:5" ht="12.75">
      <c r="A1343" t="s">
        <v>58</v>
      </c>
      <c r="E1343" s="39" t="s">
        <v>5</v>
      </c>
    </row>
    <row r="1344" spans="1:16" ht="25.5">
      <c r="A1344" t="s">
        <v>50</v>
      </c>
      <c s="34" t="s">
        <v>1641</v>
      </c>
      <c s="34" t="s">
        <v>1642</v>
      </c>
      <c s="35" t="s">
        <v>5</v>
      </c>
      <c s="6" t="s">
        <v>1643</v>
      </c>
      <c s="36" t="s">
        <v>68</v>
      </c>
      <c s="37">
        <v>947</v>
      </c>
      <c s="36">
        <v>0</v>
      </c>
      <c s="36">
        <f>ROUND(G1344*H1344,6)</f>
      </c>
      <c r="L1344" s="38">
        <v>0</v>
      </c>
      <c s="32">
        <f>ROUND(ROUND(L1344,2)*ROUND(G1344,3),2)</f>
      </c>
      <c s="36" t="s">
        <v>327</v>
      </c>
      <c>
        <f>(M1344*21)/100</f>
      </c>
      <c t="s">
        <v>28</v>
      </c>
    </row>
    <row r="1345" spans="1:5" ht="25.5">
      <c r="A1345" s="35" t="s">
        <v>56</v>
      </c>
      <c r="E1345" s="39" t="s">
        <v>1643</v>
      </c>
    </row>
    <row r="1346" spans="1:5" ht="25.5">
      <c r="A1346" s="35" t="s">
        <v>57</v>
      </c>
      <c r="E1346" s="40" t="s">
        <v>1644</v>
      </c>
    </row>
    <row r="1347" spans="1:5" ht="12.75">
      <c r="A1347" t="s">
        <v>58</v>
      </c>
      <c r="E1347" s="39" t="s">
        <v>5</v>
      </c>
    </row>
    <row r="1348" spans="1:16" ht="25.5">
      <c r="A1348" t="s">
        <v>50</v>
      </c>
      <c s="34" t="s">
        <v>1645</v>
      </c>
      <c s="34" t="s">
        <v>1646</v>
      </c>
      <c s="35" t="s">
        <v>5</v>
      </c>
      <c s="6" t="s">
        <v>1647</v>
      </c>
      <c s="36" t="s">
        <v>68</v>
      </c>
      <c s="37">
        <v>500</v>
      </c>
      <c s="36">
        <v>0</v>
      </c>
      <c s="36">
        <f>ROUND(G1348*H1348,6)</f>
      </c>
      <c r="L1348" s="38">
        <v>0</v>
      </c>
      <c s="32">
        <f>ROUND(ROUND(L1348,2)*ROUND(G1348,3),2)</f>
      </c>
      <c s="36" t="s">
        <v>327</v>
      </c>
      <c>
        <f>(M1348*21)/100</f>
      </c>
      <c t="s">
        <v>28</v>
      </c>
    </row>
    <row r="1349" spans="1:5" ht="25.5">
      <c r="A1349" s="35" t="s">
        <v>56</v>
      </c>
      <c r="E1349" s="39" t="s">
        <v>1647</v>
      </c>
    </row>
    <row r="1350" spans="1:5" ht="12.75">
      <c r="A1350" s="35" t="s">
        <v>57</v>
      </c>
      <c r="E1350" s="40" t="s">
        <v>1648</v>
      </c>
    </row>
    <row r="1351" spans="1:5" ht="306">
      <c r="A1351" t="s">
        <v>58</v>
      </c>
      <c r="E1351" s="39" t="s">
        <v>1649</v>
      </c>
    </row>
    <row r="1352" spans="1:16" ht="25.5">
      <c r="A1352" t="s">
        <v>50</v>
      </c>
      <c s="34" t="s">
        <v>1650</v>
      </c>
      <c s="34" t="s">
        <v>1651</v>
      </c>
      <c s="35" t="s">
        <v>5</v>
      </c>
      <c s="6" t="s">
        <v>1652</v>
      </c>
      <c s="36" t="s">
        <v>68</v>
      </c>
      <c s="37">
        <v>947</v>
      </c>
      <c s="36">
        <v>0</v>
      </c>
      <c s="36">
        <f>ROUND(G1352*H1352,6)</f>
      </c>
      <c r="L1352" s="38">
        <v>0</v>
      </c>
      <c s="32">
        <f>ROUND(ROUND(L1352,2)*ROUND(G1352,3),2)</f>
      </c>
      <c s="36" t="s">
        <v>327</v>
      </c>
      <c>
        <f>(M1352*21)/100</f>
      </c>
      <c t="s">
        <v>28</v>
      </c>
    </row>
    <row r="1353" spans="1:5" ht="25.5">
      <c r="A1353" s="35" t="s">
        <v>56</v>
      </c>
      <c r="E1353" s="39" t="s">
        <v>1652</v>
      </c>
    </row>
    <row r="1354" spans="1:5" ht="12.75">
      <c r="A1354" s="35" t="s">
        <v>57</v>
      </c>
      <c r="E1354" s="40" t="s">
        <v>1653</v>
      </c>
    </row>
    <row r="1355" spans="1:5" ht="12.75">
      <c r="A1355" t="s">
        <v>58</v>
      </c>
      <c r="E1355" s="39" t="s">
        <v>5</v>
      </c>
    </row>
    <row r="1356" spans="1:13" ht="12.75">
      <c r="A1356" t="s">
        <v>47</v>
      </c>
      <c r="C1356" s="31" t="s">
        <v>777</v>
      </c>
      <c r="E1356" s="33" t="s">
        <v>1654</v>
      </c>
      <c r="J1356" s="32">
        <f>0</f>
      </c>
      <c s="32">
        <f>0</f>
      </c>
      <c s="32">
        <f>0+L1357+L1361+L1365+L1369+L1373+L1377+L1381+L1385+L1389+L1393</f>
      </c>
      <c s="32">
        <f>0+M1357+M1361+M1365+M1369+M1373+M1377+M1381+M1385+M1389+M1393</f>
      </c>
    </row>
    <row r="1357" spans="1:16" ht="25.5">
      <c r="A1357" t="s">
        <v>50</v>
      </c>
      <c s="34" t="s">
        <v>1655</v>
      </c>
      <c s="34" t="s">
        <v>1656</v>
      </c>
      <c s="35" t="s">
        <v>5</v>
      </c>
      <c s="6" t="s">
        <v>1657</v>
      </c>
      <c s="36" t="s">
        <v>68</v>
      </c>
      <c s="37">
        <v>1.08</v>
      </c>
      <c s="36">
        <v>0</v>
      </c>
      <c s="36">
        <f>ROUND(G1357*H1357,6)</f>
      </c>
      <c r="L1357" s="38">
        <v>0</v>
      </c>
      <c s="32">
        <f>ROUND(ROUND(L1357,2)*ROUND(G1357,3),2)</f>
      </c>
      <c s="36" t="s">
        <v>327</v>
      </c>
      <c>
        <f>(M1357*21)/100</f>
      </c>
      <c t="s">
        <v>28</v>
      </c>
    </row>
    <row r="1358" spans="1:5" ht="25.5">
      <c r="A1358" s="35" t="s">
        <v>56</v>
      </c>
      <c r="E1358" s="39" t="s">
        <v>1657</v>
      </c>
    </row>
    <row r="1359" spans="1:5" ht="63.75">
      <c r="A1359" s="35" t="s">
        <v>57</v>
      </c>
      <c r="E1359" s="40" t="s">
        <v>925</v>
      </c>
    </row>
    <row r="1360" spans="1:5" ht="12.75">
      <c r="A1360" t="s">
        <v>58</v>
      </c>
      <c r="E1360" s="39" t="s">
        <v>5</v>
      </c>
    </row>
    <row r="1361" spans="1:16" ht="25.5">
      <c r="A1361" t="s">
        <v>50</v>
      </c>
      <c s="34" t="s">
        <v>1658</v>
      </c>
      <c s="34" t="s">
        <v>1659</v>
      </c>
      <c s="35" t="s">
        <v>5</v>
      </c>
      <c s="6" t="s">
        <v>1660</v>
      </c>
      <c s="36" t="s">
        <v>414</v>
      </c>
      <c s="37">
        <v>32.037</v>
      </c>
      <c s="36">
        <v>0</v>
      </c>
      <c s="36">
        <f>ROUND(G1361*H1361,6)</f>
      </c>
      <c r="L1361" s="38">
        <v>0</v>
      </c>
      <c s="32">
        <f>ROUND(ROUND(L1361,2)*ROUND(G1361,3),2)</f>
      </c>
      <c s="36" t="s">
        <v>327</v>
      </c>
      <c>
        <f>(M1361*21)/100</f>
      </c>
      <c t="s">
        <v>28</v>
      </c>
    </row>
    <row r="1362" spans="1:5" ht="25.5">
      <c r="A1362" s="35" t="s">
        <v>56</v>
      </c>
      <c r="E1362" s="39" t="s">
        <v>1660</v>
      </c>
    </row>
    <row r="1363" spans="1:5" ht="357">
      <c r="A1363" s="35" t="s">
        <v>57</v>
      </c>
      <c r="E1363" s="42" t="s">
        <v>1661</v>
      </c>
    </row>
    <row r="1364" spans="1:5" ht="12.75">
      <c r="A1364" t="s">
        <v>58</v>
      </c>
      <c r="E1364" s="39" t="s">
        <v>5</v>
      </c>
    </row>
    <row r="1365" spans="1:16" ht="25.5">
      <c r="A1365" t="s">
        <v>50</v>
      </c>
      <c s="34" t="s">
        <v>1662</v>
      </c>
      <c s="34" t="s">
        <v>1663</v>
      </c>
      <c s="35" t="s">
        <v>5</v>
      </c>
      <c s="6" t="s">
        <v>1664</v>
      </c>
      <c s="36" t="s">
        <v>68</v>
      </c>
      <c s="37">
        <v>947</v>
      </c>
      <c s="36">
        <v>0</v>
      </c>
      <c s="36">
        <f>ROUND(G1365*H1365,6)</f>
      </c>
      <c r="L1365" s="38">
        <v>0</v>
      </c>
      <c s="32">
        <f>ROUND(ROUND(L1365,2)*ROUND(G1365,3),2)</f>
      </c>
      <c s="36" t="s">
        <v>327</v>
      </c>
      <c>
        <f>(M1365*21)/100</f>
      </c>
      <c t="s">
        <v>28</v>
      </c>
    </row>
    <row r="1366" spans="1:5" ht="25.5">
      <c r="A1366" s="35" t="s">
        <v>56</v>
      </c>
      <c r="E1366" s="39" t="s">
        <v>1664</v>
      </c>
    </row>
    <row r="1367" spans="1:5" ht="63.75">
      <c r="A1367" s="35" t="s">
        <v>57</v>
      </c>
      <c r="E1367" s="40" t="s">
        <v>1665</v>
      </c>
    </row>
    <row r="1368" spans="1:5" ht="12.75">
      <c r="A1368" t="s">
        <v>58</v>
      </c>
      <c r="E1368" s="39" t="s">
        <v>5</v>
      </c>
    </row>
    <row r="1369" spans="1:16" ht="12.75">
      <c r="A1369" t="s">
        <v>50</v>
      </c>
      <c s="34" t="s">
        <v>1666</v>
      </c>
      <c s="34" t="s">
        <v>1667</v>
      </c>
      <c s="35" t="s">
        <v>5</v>
      </c>
      <c s="6" t="s">
        <v>1668</v>
      </c>
      <c s="36" t="s">
        <v>414</v>
      </c>
      <c s="37">
        <v>123.908</v>
      </c>
      <c s="36">
        <v>0</v>
      </c>
      <c s="36">
        <f>ROUND(G1369*H1369,6)</f>
      </c>
      <c r="L1369" s="38">
        <v>0</v>
      </c>
      <c s="32">
        <f>ROUND(ROUND(L1369,2)*ROUND(G1369,3),2)</f>
      </c>
      <c s="36" t="s">
        <v>327</v>
      </c>
      <c>
        <f>(M1369*21)/100</f>
      </c>
      <c t="s">
        <v>28</v>
      </c>
    </row>
    <row r="1370" spans="1:5" ht="12.75">
      <c r="A1370" s="35" t="s">
        <v>56</v>
      </c>
      <c r="E1370" s="39" t="s">
        <v>1668</v>
      </c>
    </row>
    <row r="1371" spans="1:5" ht="25.5">
      <c r="A1371" s="35" t="s">
        <v>57</v>
      </c>
      <c r="E1371" s="40" t="s">
        <v>1669</v>
      </c>
    </row>
    <row r="1372" spans="1:5" ht="12.75">
      <c r="A1372" t="s">
        <v>58</v>
      </c>
      <c r="E1372" s="39" t="s">
        <v>5</v>
      </c>
    </row>
    <row r="1373" spans="1:16" ht="12.75">
      <c r="A1373" t="s">
        <v>50</v>
      </c>
      <c s="34" t="s">
        <v>1670</v>
      </c>
      <c s="34" t="s">
        <v>1671</v>
      </c>
      <c s="35" t="s">
        <v>5</v>
      </c>
      <c s="6" t="s">
        <v>1672</v>
      </c>
      <c s="36" t="s">
        <v>68</v>
      </c>
      <c s="37">
        <v>85.4</v>
      </c>
      <c s="36">
        <v>0</v>
      </c>
      <c s="36">
        <f>ROUND(G1373*H1373,6)</f>
      </c>
      <c r="L1373" s="38">
        <v>0</v>
      </c>
      <c s="32">
        <f>ROUND(ROUND(L1373,2)*ROUND(G1373,3),2)</f>
      </c>
      <c s="36" t="s">
        <v>327</v>
      </c>
      <c>
        <f>(M1373*21)/100</f>
      </c>
      <c t="s">
        <v>28</v>
      </c>
    </row>
    <row r="1374" spans="1:5" ht="12.75">
      <c r="A1374" s="35" t="s">
        <v>56</v>
      </c>
      <c r="E1374" s="39" t="s">
        <v>1672</v>
      </c>
    </row>
    <row r="1375" spans="1:5" ht="216.75">
      <c r="A1375" s="35" t="s">
        <v>57</v>
      </c>
      <c r="E1375" s="40" t="s">
        <v>1673</v>
      </c>
    </row>
    <row r="1376" spans="1:5" ht="12.75">
      <c r="A1376" t="s">
        <v>58</v>
      </c>
      <c r="E1376" s="39" t="s">
        <v>5</v>
      </c>
    </row>
    <row r="1377" spans="1:16" ht="25.5">
      <c r="A1377" t="s">
        <v>50</v>
      </c>
      <c s="34" t="s">
        <v>1674</v>
      </c>
      <c s="34" t="s">
        <v>1675</v>
      </c>
      <c s="35" t="s">
        <v>5</v>
      </c>
      <c s="6" t="s">
        <v>1676</v>
      </c>
      <c s="36" t="s">
        <v>414</v>
      </c>
      <c s="37">
        <v>123.908</v>
      </c>
      <c s="36">
        <v>0</v>
      </c>
      <c s="36">
        <f>ROUND(G1377*H1377,6)</f>
      </c>
      <c r="L1377" s="38">
        <v>0</v>
      </c>
      <c s="32">
        <f>ROUND(ROUND(L1377,2)*ROUND(G1377,3),2)</f>
      </c>
      <c s="36" t="s">
        <v>327</v>
      </c>
      <c>
        <f>(M1377*21)/100</f>
      </c>
      <c t="s">
        <v>28</v>
      </c>
    </row>
    <row r="1378" spans="1:5" ht="25.5">
      <c r="A1378" s="35" t="s">
        <v>56</v>
      </c>
      <c r="E1378" s="39" t="s">
        <v>1676</v>
      </c>
    </row>
    <row r="1379" spans="1:5" ht="12.75">
      <c r="A1379" s="35" t="s">
        <v>57</v>
      </c>
      <c r="E1379" s="40" t="s">
        <v>5</v>
      </c>
    </row>
    <row r="1380" spans="1:5" ht="12.75">
      <c r="A1380" t="s">
        <v>58</v>
      </c>
      <c r="E1380" s="39" t="s">
        <v>5</v>
      </c>
    </row>
    <row r="1381" spans="1:16" ht="12.75">
      <c r="A1381" t="s">
        <v>50</v>
      </c>
      <c s="34" t="s">
        <v>1677</v>
      </c>
      <c s="34" t="s">
        <v>1678</v>
      </c>
      <c s="35" t="s">
        <v>5</v>
      </c>
      <c s="6" t="s">
        <v>1679</v>
      </c>
      <c s="36" t="s">
        <v>414</v>
      </c>
      <c s="37">
        <v>148.854</v>
      </c>
      <c s="36">
        <v>0</v>
      </c>
      <c s="36">
        <f>ROUND(G1381*H1381,6)</f>
      </c>
      <c r="L1381" s="38">
        <v>0</v>
      </c>
      <c s="32">
        <f>ROUND(ROUND(L1381,2)*ROUND(G1381,3),2)</f>
      </c>
      <c s="36" t="s">
        <v>327</v>
      </c>
      <c>
        <f>(M1381*21)/100</f>
      </c>
      <c t="s">
        <v>28</v>
      </c>
    </row>
    <row r="1382" spans="1:5" ht="12.75">
      <c r="A1382" s="35" t="s">
        <v>56</v>
      </c>
      <c r="E1382" s="39" t="s">
        <v>1679</v>
      </c>
    </row>
    <row r="1383" spans="1:5" ht="12.75">
      <c r="A1383" s="35" t="s">
        <v>57</v>
      </c>
      <c r="E1383" s="40" t="s">
        <v>5</v>
      </c>
    </row>
    <row r="1384" spans="1:5" ht="12.75">
      <c r="A1384" t="s">
        <v>58</v>
      </c>
      <c r="E1384" s="39" t="s">
        <v>5</v>
      </c>
    </row>
    <row r="1385" spans="1:16" ht="25.5">
      <c r="A1385" t="s">
        <v>50</v>
      </c>
      <c s="34" t="s">
        <v>1680</v>
      </c>
      <c s="34" t="s">
        <v>1681</v>
      </c>
      <c s="35" t="s">
        <v>5</v>
      </c>
      <c s="6" t="s">
        <v>1682</v>
      </c>
      <c s="36" t="s">
        <v>68</v>
      </c>
      <c s="37">
        <v>157.866</v>
      </c>
      <c s="36">
        <v>0</v>
      </c>
      <c s="36">
        <f>ROUND(G1385*H1385,6)</f>
      </c>
      <c r="L1385" s="38">
        <v>0</v>
      </c>
      <c s="32">
        <f>ROUND(ROUND(L1385,2)*ROUND(G1385,3),2)</f>
      </c>
      <c s="36" t="s">
        <v>327</v>
      </c>
      <c>
        <f>(M1385*21)/100</f>
      </c>
      <c t="s">
        <v>28</v>
      </c>
    </row>
    <row r="1386" spans="1:5" ht="25.5">
      <c r="A1386" s="35" t="s">
        <v>56</v>
      </c>
      <c r="E1386" s="39" t="s">
        <v>1682</v>
      </c>
    </row>
    <row r="1387" spans="1:5" ht="255">
      <c r="A1387" s="35" t="s">
        <v>57</v>
      </c>
      <c r="E1387" s="40" t="s">
        <v>1683</v>
      </c>
    </row>
    <row r="1388" spans="1:5" ht="12.75">
      <c r="A1388" t="s">
        <v>58</v>
      </c>
      <c r="E1388" s="39" t="s">
        <v>5</v>
      </c>
    </row>
    <row r="1389" spans="1:16" ht="25.5">
      <c r="A1389" t="s">
        <v>50</v>
      </c>
      <c s="34" t="s">
        <v>1684</v>
      </c>
      <c s="34" t="s">
        <v>1685</v>
      </c>
      <c s="35" t="s">
        <v>5</v>
      </c>
      <c s="6" t="s">
        <v>1686</v>
      </c>
      <c s="36" t="s">
        <v>68</v>
      </c>
      <c s="37">
        <v>25.856</v>
      </c>
      <c s="36">
        <v>0</v>
      </c>
      <c s="36">
        <f>ROUND(G1389*H1389,6)</f>
      </c>
      <c r="L1389" s="38">
        <v>0</v>
      </c>
      <c s="32">
        <f>ROUND(ROUND(L1389,2)*ROUND(G1389,3),2)</f>
      </c>
      <c s="36" t="s">
        <v>327</v>
      </c>
      <c>
        <f>(M1389*21)/100</f>
      </c>
      <c t="s">
        <v>28</v>
      </c>
    </row>
    <row r="1390" spans="1:5" ht="25.5">
      <c r="A1390" s="35" t="s">
        <v>56</v>
      </c>
      <c r="E1390" s="39" t="s">
        <v>1686</v>
      </c>
    </row>
    <row r="1391" spans="1:5" ht="102">
      <c r="A1391" s="35" t="s">
        <v>57</v>
      </c>
      <c r="E1391" s="40" t="s">
        <v>1687</v>
      </c>
    </row>
    <row r="1392" spans="1:5" ht="12.75">
      <c r="A1392" t="s">
        <v>58</v>
      </c>
      <c r="E1392" s="39" t="s">
        <v>5</v>
      </c>
    </row>
    <row r="1393" spans="1:16" ht="25.5">
      <c r="A1393" t="s">
        <v>50</v>
      </c>
      <c s="34" t="s">
        <v>1688</v>
      </c>
      <c s="34" t="s">
        <v>1689</v>
      </c>
      <c s="35" t="s">
        <v>5</v>
      </c>
      <c s="6" t="s">
        <v>1690</v>
      </c>
      <c s="36" t="s">
        <v>68</v>
      </c>
      <c s="37">
        <v>30.841</v>
      </c>
      <c s="36">
        <v>0</v>
      </c>
      <c s="36">
        <f>ROUND(G1393*H1393,6)</f>
      </c>
      <c r="L1393" s="38">
        <v>0</v>
      </c>
      <c s="32">
        <f>ROUND(ROUND(L1393,2)*ROUND(G1393,3),2)</f>
      </c>
      <c s="36" t="s">
        <v>327</v>
      </c>
      <c>
        <f>(M1393*21)/100</f>
      </c>
      <c t="s">
        <v>28</v>
      </c>
    </row>
    <row r="1394" spans="1:5" ht="25.5">
      <c r="A1394" s="35" t="s">
        <v>56</v>
      </c>
      <c r="E1394" s="39" t="s">
        <v>1690</v>
      </c>
    </row>
    <row r="1395" spans="1:5" ht="114.75">
      <c r="A1395" s="35" t="s">
        <v>57</v>
      </c>
      <c r="E1395" s="40" t="s">
        <v>1691</v>
      </c>
    </row>
    <row r="1396" spans="1:5" ht="12.75">
      <c r="A1396" t="s">
        <v>58</v>
      </c>
      <c r="E1396" s="39" t="s">
        <v>5</v>
      </c>
    </row>
    <row r="1397" spans="1:13" ht="12.75">
      <c r="A1397" t="s">
        <v>47</v>
      </c>
      <c r="C1397" s="31" t="s">
        <v>781</v>
      </c>
      <c r="E1397" s="33" t="s">
        <v>1692</v>
      </c>
      <c r="J1397" s="32">
        <f>0</f>
      </c>
      <c s="32">
        <f>0</f>
      </c>
      <c s="32">
        <f>0+L1398+L1402+L1406+L1410+L1414+L1418+L1422+L1426+L1430</f>
      </c>
      <c s="32">
        <f>0+M1398+M1402+M1406+M1410+M1414+M1418+M1422+M1426+M1430</f>
      </c>
    </row>
    <row r="1398" spans="1:16" ht="38.25">
      <c r="A1398" t="s">
        <v>50</v>
      </c>
      <c s="34" t="s">
        <v>1693</v>
      </c>
      <c s="34" t="s">
        <v>1694</v>
      </c>
      <c s="35" t="s">
        <v>5</v>
      </c>
      <c s="6" t="s">
        <v>1695</v>
      </c>
      <c s="36" t="s">
        <v>414</v>
      </c>
      <c s="37">
        <v>2.43</v>
      </c>
      <c s="36">
        <v>0</v>
      </c>
      <c s="36">
        <f>ROUND(G1398*H1398,6)</f>
      </c>
      <c r="L1398" s="38">
        <v>0</v>
      </c>
      <c s="32">
        <f>ROUND(ROUND(L1398,2)*ROUND(G1398,3),2)</f>
      </c>
      <c s="36" t="s">
        <v>327</v>
      </c>
      <c>
        <f>(M1398*21)/100</f>
      </c>
      <c t="s">
        <v>28</v>
      </c>
    </row>
    <row r="1399" spans="1:5" ht="38.25">
      <c r="A1399" s="35" t="s">
        <v>56</v>
      </c>
      <c r="E1399" s="39" t="s">
        <v>1695</v>
      </c>
    </row>
    <row r="1400" spans="1:5" ht="38.25">
      <c r="A1400" s="35" t="s">
        <v>57</v>
      </c>
      <c r="E1400" s="42" t="s">
        <v>1696</v>
      </c>
    </row>
    <row r="1401" spans="1:5" ht="12.75">
      <c r="A1401" t="s">
        <v>58</v>
      </c>
      <c r="E1401" s="39" t="s">
        <v>5</v>
      </c>
    </row>
    <row r="1402" spans="1:16" ht="25.5">
      <c r="A1402" t="s">
        <v>50</v>
      </c>
      <c s="34" t="s">
        <v>1697</v>
      </c>
      <c s="34" t="s">
        <v>1698</v>
      </c>
      <c s="35" t="s">
        <v>5</v>
      </c>
      <c s="6" t="s">
        <v>1699</v>
      </c>
      <c s="36" t="s">
        <v>54</v>
      </c>
      <c s="37">
        <v>84.684</v>
      </c>
      <c s="36">
        <v>0</v>
      </c>
      <c s="36">
        <f>ROUND(G1402*H1402,6)</f>
      </c>
      <c r="L1402" s="38">
        <v>0</v>
      </c>
      <c s="32">
        <f>ROUND(ROUND(L1402,2)*ROUND(G1402,3),2)</f>
      </c>
      <c s="36" t="s">
        <v>327</v>
      </c>
      <c>
        <f>(M1402*21)/100</f>
      </c>
      <c t="s">
        <v>28</v>
      </c>
    </row>
    <row r="1403" spans="1:5" ht="25.5">
      <c r="A1403" s="35" t="s">
        <v>56</v>
      </c>
      <c r="E1403" s="39" t="s">
        <v>1699</v>
      </c>
    </row>
    <row r="1404" spans="1:5" ht="242.25">
      <c r="A1404" s="35" t="s">
        <v>57</v>
      </c>
      <c r="E1404" s="40" t="s">
        <v>1700</v>
      </c>
    </row>
    <row r="1405" spans="1:5" ht="12.75">
      <c r="A1405" t="s">
        <v>58</v>
      </c>
      <c r="E1405" s="39" t="s">
        <v>5</v>
      </c>
    </row>
    <row r="1406" spans="1:16" ht="25.5">
      <c r="A1406" t="s">
        <v>50</v>
      </c>
      <c s="34" t="s">
        <v>1701</v>
      </c>
      <c s="34" t="s">
        <v>1702</v>
      </c>
      <c s="35" t="s">
        <v>5</v>
      </c>
      <c s="6" t="s">
        <v>1703</v>
      </c>
      <c s="36" t="s">
        <v>54</v>
      </c>
      <c s="37">
        <v>10</v>
      </c>
      <c s="36">
        <v>0.00365</v>
      </c>
      <c s="36">
        <f>ROUND(G1406*H1406,6)</f>
      </c>
      <c r="L1406" s="38">
        <v>0</v>
      </c>
      <c s="32">
        <f>ROUND(ROUND(L1406,2)*ROUND(G1406,3),2)</f>
      </c>
      <c s="36" t="s">
        <v>327</v>
      </c>
      <c>
        <f>(M1406*21)/100</f>
      </c>
      <c t="s">
        <v>28</v>
      </c>
    </row>
    <row r="1407" spans="1:5" ht="25.5">
      <c r="A1407" s="35" t="s">
        <v>56</v>
      </c>
      <c r="E1407" s="39" t="s">
        <v>1703</v>
      </c>
    </row>
    <row r="1408" spans="1:5" ht="51">
      <c r="A1408" s="35" t="s">
        <v>57</v>
      </c>
      <c r="E1408" s="40" t="s">
        <v>1704</v>
      </c>
    </row>
    <row r="1409" spans="1:5" ht="12.75">
      <c r="A1409" t="s">
        <v>58</v>
      </c>
      <c r="E1409" s="39" t="s">
        <v>5</v>
      </c>
    </row>
    <row r="1410" spans="1:16" ht="25.5">
      <c r="A1410" t="s">
        <v>50</v>
      </c>
      <c s="34" t="s">
        <v>1705</v>
      </c>
      <c s="34" t="s">
        <v>1706</v>
      </c>
      <c s="35" t="s">
        <v>5</v>
      </c>
      <c s="6" t="s">
        <v>1707</v>
      </c>
      <c s="36" t="s">
        <v>68</v>
      </c>
      <c s="37">
        <v>1069.17</v>
      </c>
      <c s="36">
        <v>0</v>
      </c>
      <c s="36">
        <f>ROUND(G1410*H1410,6)</f>
      </c>
      <c r="L1410" s="38">
        <v>0</v>
      </c>
      <c s="32">
        <f>ROUND(ROUND(L1410,2)*ROUND(G1410,3),2)</f>
      </c>
      <c s="36" t="s">
        <v>327</v>
      </c>
      <c>
        <f>(M1410*21)/100</f>
      </c>
      <c t="s">
        <v>28</v>
      </c>
    </row>
    <row r="1411" spans="1:5" ht="25.5">
      <c r="A1411" s="35" t="s">
        <v>56</v>
      </c>
      <c r="E1411" s="39" t="s">
        <v>1707</v>
      </c>
    </row>
    <row r="1412" spans="1:5" ht="409.5">
      <c r="A1412" s="35" t="s">
        <v>57</v>
      </c>
      <c r="E1412" s="40" t="s">
        <v>1708</v>
      </c>
    </row>
    <row r="1413" spans="1:5" ht="12.75">
      <c r="A1413" t="s">
        <v>58</v>
      </c>
      <c r="E1413" s="39" t="s">
        <v>5</v>
      </c>
    </row>
    <row r="1414" spans="1:16" ht="25.5">
      <c r="A1414" t="s">
        <v>50</v>
      </c>
      <c s="34" t="s">
        <v>1709</v>
      </c>
      <c s="34" t="s">
        <v>1710</v>
      </c>
      <c s="35" t="s">
        <v>5</v>
      </c>
      <c s="6" t="s">
        <v>1711</v>
      </c>
      <c s="36" t="s">
        <v>68</v>
      </c>
      <c s="37">
        <v>2216.314</v>
      </c>
      <c s="36">
        <v>0</v>
      </c>
      <c s="36">
        <f>ROUND(G1414*H1414,6)</f>
      </c>
      <c r="L1414" s="38">
        <v>0</v>
      </c>
      <c s="32">
        <f>ROUND(ROUND(L1414,2)*ROUND(G1414,3),2)</f>
      </c>
      <c s="36" t="s">
        <v>327</v>
      </c>
      <c>
        <f>(M1414*21)/100</f>
      </c>
      <c t="s">
        <v>28</v>
      </c>
    </row>
    <row r="1415" spans="1:5" ht="25.5">
      <c r="A1415" s="35" t="s">
        <v>56</v>
      </c>
      <c r="E1415" s="39" t="s">
        <v>1711</v>
      </c>
    </row>
    <row r="1416" spans="1:5" ht="12.75">
      <c r="A1416" s="35" t="s">
        <v>57</v>
      </c>
      <c r="E1416" s="40" t="s">
        <v>5</v>
      </c>
    </row>
    <row r="1417" spans="1:5" ht="12.75">
      <c r="A1417" t="s">
        <v>58</v>
      </c>
      <c r="E1417" s="39" t="s">
        <v>5</v>
      </c>
    </row>
    <row r="1418" spans="1:16" ht="25.5">
      <c r="A1418" t="s">
        <v>50</v>
      </c>
      <c s="34" t="s">
        <v>1712</v>
      </c>
      <c s="34" t="s">
        <v>1713</v>
      </c>
      <c s="35" t="s">
        <v>5</v>
      </c>
      <c s="6" t="s">
        <v>1714</v>
      </c>
      <c s="36" t="s">
        <v>68</v>
      </c>
      <c s="37">
        <v>1646.144</v>
      </c>
      <c s="36">
        <v>0</v>
      </c>
      <c s="36">
        <f>ROUND(G1418*H1418,6)</f>
      </c>
      <c r="L1418" s="38">
        <v>0</v>
      </c>
      <c s="32">
        <f>ROUND(ROUND(L1418,2)*ROUND(G1418,3),2)</f>
      </c>
      <c s="36" t="s">
        <v>327</v>
      </c>
      <c>
        <f>(M1418*21)/100</f>
      </c>
      <c t="s">
        <v>28</v>
      </c>
    </row>
    <row r="1419" spans="1:5" ht="25.5">
      <c r="A1419" s="35" t="s">
        <v>56</v>
      </c>
      <c r="E1419" s="39" t="s">
        <v>1714</v>
      </c>
    </row>
    <row r="1420" spans="1:5" ht="409.5">
      <c r="A1420" s="35" t="s">
        <v>57</v>
      </c>
      <c r="E1420" s="40" t="s">
        <v>1715</v>
      </c>
    </row>
    <row r="1421" spans="1:5" ht="12.75">
      <c r="A1421" t="s">
        <v>58</v>
      </c>
      <c r="E1421" s="39" t="s">
        <v>5</v>
      </c>
    </row>
    <row r="1422" spans="1:16" ht="25.5">
      <c r="A1422" t="s">
        <v>50</v>
      </c>
      <c s="34" t="s">
        <v>1716</v>
      </c>
      <c s="34" t="s">
        <v>1717</v>
      </c>
      <c s="35" t="s">
        <v>5</v>
      </c>
      <c s="6" t="s">
        <v>1718</v>
      </c>
      <c s="36" t="s">
        <v>68</v>
      </c>
      <c s="37">
        <v>1463.788</v>
      </c>
      <c s="36">
        <v>0</v>
      </c>
      <c s="36">
        <f>ROUND(G1422*H1422,6)</f>
      </c>
      <c r="L1422" s="38">
        <v>0</v>
      </c>
      <c s="32">
        <f>ROUND(ROUND(L1422,2)*ROUND(G1422,3),2)</f>
      </c>
      <c s="36" t="s">
        <v>327</v>
      </c>
      <c>
        <f>(M1422*21)/100</f>
      </c>
      <c t="s">
        <v>28</v>
      </c>
    </row>
    <row r="1423" spans="1:5" ht="25.5">
      <c r="A1423" s="35" t="s">
        <v>56</v>
      </c>
      <c r="E1423" s="39" t="s">
        <v>1718</v>
      </c>
    </row>
    <row r="1424" spans="1:5" ht="255">
      <c r="A1424" s="35" t="s">
        <v>57</v>
      </c>
      <c r="E1424" s="40" t="s">
        <v>1719</v>
      </c>
    </row>
    <row r="1425" spans="1:5" ht="12.75">
      <c r="A1425" t="s">
        <v>58</v>
      </c>
      <c r="E1425" s="39" t="s">
        <v>5</v>
      </c>
    </row>
    <row r="1426" spans="1:16" ht="25.5">
      <c r="A1426" t="s">
        <v>50</v>
      </c>
      <c s="34" t="s">
        <v>1720</v>
      </c>
      <c s="34" t="s">
        <v>1721</v>
      </c>
      <c s="35" t="s">
        <v>5</v>
      </c>
      <c s="6" t="s">
        <v>1722</v>
      </c>
      <c s="36" t="s">
        <v>68</v>
      </c>
      <c s="37">
        <v>243.52</v>
      </c>
      <c s="36">
        <v>0</v>
      </c>
      <c s="36">
        <f>ROUND(G1426*H1426,6)</f>
      </c>
      <c r="L1426" s="38">
        <v>0</v>
      </c>
      <c s="32">
        <f>ROUND(ROUND(L1426,2)*ROUND(G1426,3),2)</f>
      </c>
      <c s="36" t="s">
        <v>327</v>
      </c>
      <c>
        <f>(M1426*21)/100</f>
      </c>
      <c t="s">
        <v>28</v>
      </c>
    </row>
    <row r="1427" spans="1:5" ht="25.5">
      <c r="A1427" s="35" t="s">
        <v>56</v>
      </c>
      <c r="E1427" s="39" t="s">
        <v>1722</v>
      </c>
    </row>
    <row r="1428" spans="1:5" ht="409.5">
      <c r="A1428" s="35" t="s">
        <v>57</v>
      </c>
      <c r="E1428" s="40" t="s">
        <v>1723</v>
      </c>
    </row>
    <row r="1429" spans="1:5" ht="12.75">
      <c r="A1429" t="s">
        <v>58</v>
      </c>
      <c r="E1429" s="39" t="s">
        <v>5</v>
      </c>
    </row>
    <row r="1430" spans="1:16" ht="25.5">
      <c r="A1430" t="s">
        <v>50</v>
      </c>
      <c s="34" t="s">
        <v>1724</v>
      </c>
      <c s="34" t="s">
        <v>1725</v>
      </c>
      <c s="35" t="s">
        <v>5</v>
      </c>
      <c s="6" t="s">
        <v>1726</v>
      </c>
      <c s="36" t="s">
        <v>68</v>
      </c>
      <c s="37">
        <v>89.4</v>
      </c>
      <c s="36">
        <v>0</v>
      </c>
      <c s="36">
        <f>ROUND(G1430*H1430,6)</f>
      </c>
      <c r="L1430" s="38">
        <v>0</v>
      </c>
      <c s="32">
        <f>ROUND(ROUND(L1430,2)*ROUND(G1430,3),2)</f>
      </c>
      <c s="36" t="s">
        <v>327</v>
      </c>
      <c>
        <f>(M1430*21)/100</f>
      </c>
      <c t="s">
        <v>28</v>
      </c>
    </row>
    <row r="1431" spans="1:5" ht="25.5">
      <c r="A1431" s="35" t="s">
        <v>56</v>
      </c>
      <c r="E1431" s="39" t="s">
        <v>1726</v>
      </c>
    </row>
    <row r="1432" spans="1:5" ht="140.25">
      <c r="A1432" s="35" t="s">
        <v>57</v>
      </c>
      <c r="E1432" s="40" t="s">
        <v>1727</v>
      </c>
    </row>
    <row r="1433" spans="1:5" ht="12.75">
      <c r="A1433" t="s">
        <v>58</v>
      </c>
      <c r="E1433" s="39" t="s">
        <v>5</v>
      </c>
    </row>
    <row r="1434" spans="1:13" ht="12.75">
      <c r="A1434" t="s">
        <v>47</v>
      </c>
      <c r="C1434" s="31" t="s">
        <v>392</v>
      </c>
      <c r="E1434" s="33" t="s">
        <v>393</v>
      </c>
      <c r="J1434" s="32">
        <f>0</f>
      </c>
      <c s="32">
        <f>0</f>
      </c>
      <c s="32">
        <f>0+L1435</f>
      </c>
      <c s="32">
        <f>0+M1435</f>
      </c>
    </row>
    <row r="1435" spans="1:16" ht="25.5">
      <c r="A1435" t="s">
        <v>50</v>
      </c>
      <c s="34" t="s">
        <v>1728</v>
      </c>
      <c s="34" t="s">
        <v>1729</v>
      </c>
      <c s="35" t="s">
        <v>5</v>
      </c>
      <c s="6" t="s">
        <v>1730</v>
      </c>
      <c s="36" t="s">
        <v>396</v>
      </c>
      <c s="37">
        <v>1068.069</v>
      </c>
      <c s="36">
        <v>0</v>
      </c>
      <c s="36">
        <f>ROUND(G1435*H1435,6)</f>
      </c>
      <c r="L1435" s="38">
        <v>0</v>
      </c>
      <c s="32">
        <f>ROUND(ROUND(L1435,2)*ROUND(G1435,3),2)</f>
      </c>
      <c s="36" t="s">
        <v>327</v>
      </c>
      <c>
        <f>(M1435*21)/100</f>
      </c>
      <c t="s">
        <v>28</v>
      </c>
    </row>
    <row r="1436" spans="1:5" ht="25.5">
      <c r="A1436" s="35" t="s">
        <v>56</v>
      </c>
      <c r="E1436" s="39" t="s">
        <v>1730</v>
      </c>
    </row>
    <row r="1437" spans="1:5" ht="12.75">
      <c r="A1437" s="35" t="s">
        <v>57</v>
      </c>
      <c r="E1437" s="40" t="s">
        <v>5</v>
      </c>
    </row>
    <row r="1438" spans="1:5" ht="12.75">
      <c r="A1438" t="s">
        <v>58</v>
      </c>
      <c r="E1438" s="39" t="s">
        <v>5</v>
      </c>
    </row>
    <row r="1439" spans="1:13" ht="12.75">
      <c r="A1439" t="s">
        <v>47</v>
      </c>
      <c r="C1439" s="31" t="s">
        <v>404</v>
      </c>
      <c r="E1439" s="33" t="s">
        <v>405</v>
      </c>
      <c r="J1439" s="32">
        <f>0</f>
      </c>
      <c s="32">
        <f>0</f>
      </c>
      <c s="32">
        <f>0+L1440</f>
      </c>
      <c s="32">
        <f>0+M1440</f>
      </c>
    </row>
    <row r="1440" spans="1:16" ht="38.25">
      <c r="A1440" t="s">
        <v>50</v>
      </c>
      <c s="34" t="s">
        <v>1731</v>
      </c>
      <c s="34" t="s">
        <v>1732</v>
      </c>
      <c s="35" t="s">
        <v>5</v>
      </c>
      <c s="6" t="s">
        <v>1733</v>
      </c>
      <c s="36" t="s">
        <v>396</v>
      </c>
      <c s="37">
        <v>1061.763</v>
      </c>
      <c s="36">
        <v>0</v>
      </c>
      <c s="36">
        <f>ROUND(G1440*H1440,6)</f>
      </c>
      <c r="L1440" s="38">
        <v>0</v>
      </c>
      <c s="32">
        <f>ROUND(ROUND(L1440,2)*ROUND(G1440,3),2)</f>
      </c>
      <c s="36" t="s">
        <v>327</v>
      </c>
      <c>
        <f>(M1440*21)/100</f>
      </c>
      <c t="s">
        <v>28</v>
      </c>
    </row>
    <row r="1441" spans="1:5" ht="38.25">
      <c r="A1441" s="35" t="s">
        <v>56</v>
      </c>
      <c r="E1441" s="39" t="s">
        <v>1734</v>
      </c>
    </row>
    <row r="1442" spans="1:5" ht="12.75">
      <c r="A1442" s="35" t="s">
        <v>57</v>
      </c>
      <c r="E1442" s="40" t="s">
        <v>5</v>
      </c>
    </row>
    <row r="1443" spans="1:5" ht="12.75">
      <c r="A1443" t="s">
        <v>58</v>
      </c>
      <c r="E1443" s="39" t="s">
        <v>5</v>
      </c>
    </row>
    <row r="1444" spans="1:13" ht="12.75">
      <c r="A1444" t="s">
        <v>47</v>
      </c>
      <c r="C1444" s="31" t="s">
        <v>1735</v>
      </c>
      <c r="E1444" s="33" t="s">
        <v>1736</v>
      </c>
      <c r="J1444" s="32">
        <f>0</f>
      </c>
      <c s="32">
        <f>0</f>
      </c>
      <c s="32">
        <f>0+L1445</f>
      </c>
      <c s="32">
        <f>0+M1445</f>
      </c>
    </row>
    <row r="1445" spans="1:16" ht="12.75">
      <c r="A1445" t="s">
        <v>50</v>
      </c>
      <c s="34" t="s">
        <v>1737</v>
      </c>
      <c s="34" t="s">
        <v>1738</v>
      </c>
      <c s="35" t="s">
        <v>5</v>
      </c>
      <c s="6" t="s">
        <v>1739</v>
      </c>
      <c s="36" t="s">
        <v>522</v>
      </c>
      <c s="37">
        <v>300</v>
      </c>
      <c s="36">
        <v>0</v>
      </c>
      <c s="36">
        <f>ROUND(G1445*H1445,6)</f>
      </c>
      <c r="L1445" s="38">
        <v>0</v>
      </c>
      <c s="32">
        <f>ROUND(ROUND(L1445,2)*ROUND(G1445,3),2)</f>
      </c>
      <c s="36" t="s">
        <v>327</v>
      </c>
      <c>
        <f>(M1445*21)/100</f>
      </c>
      <c t="s">
        <v>28</v>
      </c>
    </row>
    <row r="1446" spans="1:5" ht="12.75">
      <c r="A1446" s="35" t="s">
        <v>56</v>
      </c>
      <c r="E1446" s="39" t="s">
        <v>1739</v>
      </c>
    </row>
    <row r="1447" spans="1:5" ht="114.75">
      <c r="A1447" s="35" t="s">
        <v>57</v>
      </c>
      <c r="E1447" s="40" t="s">
        <v>1740</v>
      </c>
    </row>
    <row r="1448" spans="1:5" ht="12.75">
      <c r="A1448" t="s">
        <v>58</v>
      </c>
      <c r="E1448" s="39" t="s">
        <v>5</v>
      </c>
    </row>
    <row r="1449" spans="1:13" ht="12.75">
      <c r="A1449" t="s">
        <v>47</v>
      </c>
      <c r="C1449" s="31" t="s">
        <v>1741</v>
      </c>
      <c r="E1449" s="33" t="s">
        <v>1742</v>
      </c>
      <c r="J1449" s="32">
        <f>0</f>
      </c>
      <c s="32">
        <f>0</f>
      </c>
      <c s="32">
        <f>0+L1450+L1454+L1458+L1462+L1466+L1470+L1474+L1478+L1482+L1486</f>
      </c>
      <c s="32">
        <f>0+M1450+M1454+M1458+M1462+M1466+M1470+M1474+M1478+M1482+M1486</f>
      </c>
    </row>
    <row r="1450" spans="1:16" ht="25.5">
      <c r="A1450" t="s">
        <v>50</v>
      </c>
      <c s="34" t="s">
        <v>1743</v>
      </c>
      <c s="34" t="s">
        <v>1744</v>
      </c>
      <c s="35" t="s">
        <v>5</v>
      </c>
      <c s="6" t="s">
        <v>1745</v>
      </c>
      <c s="36" t="s">
        <v>522</v>
      </c>
      <c s="37">
        <v>250</v>
      </c>
      <c s="36">
        <v>0</v>
      </c>
      <c s="36">
        <f>ROUND(G1450*H1450,6)</f>
      </c>
      <c r="L1450" s="38">
        <v>0</v>
      </c>
      <c s="32">
        <f>ROUND(ROUND(L1450,2)*ROUND(G1450,3),2)</f>
      </c>
      <c s="36" t="s">
        <v>204</v>
      </c>
      <c>
        <f>(M1450*21)/100</f>
      </c>
      <c t="s">
        <v>28</v>
      </c>
    </row>
    <row r="1451" spans="1:5" ht="25.5">
      <c r="A1451" s="35" t="s">
        <v>56</v>
      </c>
      <c r="E1451" s="39" t="s">
        <v>1745</v>
      </c>
    </row>
    <row r="1452" spans="1:5" ht="12.75">
      <c r="A1452" s="35" t="s">
        <v>57</v>
      </c>
      <c r="E1452" s="40" t="s">
        <v>350</v>
      </c>
    </row>
    <row r="1453" spans="1:5" ht="12.75">
      <c r="A1453" t="s">
        <v>58</v>
      </c>
      <c r="E1453" s="39" t="s">
        <v>5</v>
      </c>
    </row>
    <row r="1454" spans="1:16" ht="25.5">
      <c r="A1454" t="s">
        <v>50</v>
      </c>
      <c s="34" t="s">
        <v>1746</v>
      </c>
      <c s="34" t="s">
        <v>1747</v>
      </c>
      <c s="35" t="s">
        <v>5</v>
      </c>
      <c s="6" t="s">
        <v>1748</v>
      </c>
      <c s="36" t="s">
        <v>54</v>
      </c>
      <c s="37">
        <v>379.8</v>
      </c>
      <c s="36">
        <v>0</v>
      </c>
      <c s="36">
        <f>ROUND(G1454*H1454,6)</f>
      </c>
      <c r="L1454" s="38">
        <v>0</v>
      </c>
      <c s="32">
        <f>ROUND(ROUND(L1454,2)*ROUND(G1454,3),2)</f>
      </c>
      <c s="36" t="s">
        <v>204</v>
      </c>
      <c>
        <f>(M1454*21)/100</f>
      </c>
      <c t="s">
        <v>28</v>
      </c>
    </row>
    <row r="1455" spans="1:5" ht="25.5">
      <c r="A1455" s="35" t="s">
        <v>56</v>
      </c>
      <c r="E1455" s="39" t="s">
        <v>1748</v>
      </c>
    </row>
    <row r="1456" spans="1:5" ht="280.5">
      <c r="A1456" s="35" t="s">
        <v>57</v>
      </c>
      <c r="E1456" s="42" t="s">
        <v>1749</v>
      </c>
    </row>
    <row r="1457" spans="1:5" ht="12.75">
      <c r="A1457" t="s">
        <v>58</v>
      </c>
      <c r="E1457" s="39" t="s">
        <v>5</v>
      </c>
    </row>
    <row r="1458" spans="1:16" ht="25.5">
      <c r="A1458" t="s">
        <v>50</v>
      </c>
      <c s="34" t="s">
        <v>1750</v>
      </c>
      <c s="34" t="s">
        <v>1751</v>
      </c>
      <c s="35" t="s">
        <v>5</v>
      </c>
      <c s="6" t="s">
        <v>1752</v>
      </c>
      <c s="36" t="s">
        <v>54</v>
      </c>
      <c s="37">
        <v>379.8</v>
      </c>
      <c s="36">
        <v>0</v>
      </c>
      <c s="36">
        <f>ROUND(G1458*H1458,6)</f>
      </c>
      <c r="L1458" s="38">
        <v>0</v>
      </c>
      <c s="32">
        <f>ROUND(ROUND(L1458,2)*ROUND(G1458,3),2)</f>
      </c>
      <c s="36" t="s">
        <v>204</v>
      </c>
      <c>
        <f>(M1458*21)/100</f>
      </c>
      <c t="s">
        <v>28</v>
      </c>
    </row>
    <row r="1459" spans="1:5" ht="25.5">
      <c r="A1459" s="35" t="s">
        <v>56</v>
      </c>
      <c r="E1459" s="39" t="s">
        <v>1752</v>
      </c>
    </row>
    <row r="1460" spans="1:5" ht="280.5">
      <c r="A1460" s="35" t="s">
        <v>57</v>
      </c>
      <c r="E1460" s="42" t="s">
        <v>1753</v>
      </c>
    </row>
    <row r="1461" spans="1:5" ht="12.75">
      <c r="A1461" t="s">
        <v>58</v>
      </c>
      <c r="E1461" s="39" t="s">
        <v>5</v>
      </c>
    </row>
    <row r="1462" spans="1:16" ht="25.5">
      <c r="A1462" t="s">
        <v>50</v>
      </c>
      <c s="34" t="s">
        <v>1754</v>
      </c>
      <c s="34" t="s">
        <v>1755</v>
      </c>
      <c s="35" t="s">
        <v>5</v>
      </c>
      <c s="6" t="s">
        <v>1756</v>
      </c>
      <c s="36" t="s">
        <v>54</v>
      </c>
      <c s="37">
        <v>111</v>
      </c>
      <c s="36">
        <v>0</v>
      </c>
      <c s="36">
        <f>ROUND(G1462*H1462,6)</f>
      </c>
      <c r="L1462" s="38">
        <v>0</v>
      </c>
      <c s="32">
        <f>ROUND(ROUND(L1462,2)*ROUND(G1462,3),2)</f>
      </c>
      <c s="36" t="s">
        <v>204</v>
      </c>
      <c>
        <f>(M1462*21)/100</f>
      </c>
      <c t="s">
        <v>28</v>
      </c>
    </row>
    <row r="1463" spans="1:5" ht="25.5">
      <c r="A1463" s="35" t="s">
        <v>56</v>
      </c>
      <c r="E1463" s="39" t="s">
        <v>1756</v>
      </c>
    </row>
    <row r="1464" spans="1:5" ht="255">
      <c r="A1464" s="35" t="s">
        <v>57</v>
      </c>
      <c r="E1464" s="42" t="s">
        <v>1142</v>
      </c>
    </row>
    <row r="1465" spans="1:5" ht="12.75">
      <c r="A1465" t="s">
        <v>58</v>
      </c>
      <c r="E1465" s="39" t="s">
        <v>5</v>
      </c>
    </row>
    <row r="1466" spans="1:16" ht="25.5">
      <c r="A1466" t="s">
        <v>50</v>
      </c>
      <c s="34" t="s">
        <v>1757</v>
      </c>
      <c s="34" t="s">
        <v>1758</v>
      </c>
      <c s="35" t="s">
        <v>5</v>
      </c>
      <c s="6" t="s">
        <v>1759</v>
      </c>
      <c s="36" t="s">
        <v>54</v>
      </c>
      <c s="37">
        <v>187</v>
      </c>
      <c s="36">
        <v>0</v>
      </c>
      <c s="36">
        <f>ROUND(G1466*H1466,6)</f>
      </c>
      <c r="L1466" s="38">
        <v>0</v>
      </c>
      <c s="32">
        <f>ROUND(ROUND(L1466,2)*ROUND(G1466,3),2)</f>
      </c>
      <c s="36" t="s">
        <v>204</v>
      </c>
      <c>
        <f>(M1466*21)/100</f>
      </c>
      <c t="s">
        <v>28</v>
      </c>
    </row>
    <row r="1467" spans="1:5" ht="25.5">
      <c r="A1467" s="35" t="s">
        <v>56</v>
      </c>
      <c r="E1467" s="39" t="s">
        <v>1759</v>
      </c>
    </row>
    <row r="1468" spans="1:5" ht="25.5">
      <c r="A1468" s="35" t="s">
        <v>57</v>
      </c>
      <c r="E1468" s="40" t="s">
        <v>1760</v>
      </c>
    </row>
    <row r="1469" spans="1:5" ht="12.75">
      <c r="A1469" t="s">
        <v>58</v>
      </c>
      <c r="E1469" s="39" t="s">
        <v>5</v>
      </c>
    </row>
    <row r="1470" spans="1:16" ht="25.5">
      <c r="A1470" t="s">
        <v>50</v>
      </c>
      <c s="34" t="s">
        <v>1761</v>
      </c>
      <c s="34" t="s">
        <v>1762</v>
      </c>
      <c s="35" t="s">
        <v>5</v>
      </c>
      <c s="6" t="s">
        <v>1763</v>
      </c>
      <c s="36" t="s">
        <v>54</v>
      </c>
      <c s="37">
        <v>140</v>
      </c>
      <c s="36">
        <v>0</v>
      </c>
      <c s="36">
        <f>ROUND(G1470*H1470,6)</f>
      </c>
      <c r="L1470" s="38">
        <v>0</v>
      </c>
      <c s="32">
        <f>ROUND(ROUND(L1470,2)*ROUND(G1470,3),2)</f>
      </c>
      <c s="36" t="s">
        <v>204</v>
      </c>
      <c>
        <f>(M1470*21)/100</f>
      </c>
      <c t="s">
        <v>28</v>
      </c>
    </row>
    <row r="1471" spans="1:5" ht="25.5">
      <c r="A1471" s="35" t="s">
        <v>56</v>
      </c>
      <c r="E1471" s="39" t="s">
        <v>1763</v>
      </c>
    </row>
    <row r="1472" spans="1:5" ht="25.5">
      <c r="A1472" s="35" t="s">
        <v>57</v>
      </c>
      <c r="E1472" s="40" t="s">
        <v>1764</v>
      </c>
    </row>
    <row r="1473" spans="1:5" ht="12.75">
      <c r="A1473" t="s">
        <v>58</v>
      </c>
      <c r="E1473" s="39" t="s">
        <v>5</v>
      </c>
    </row>
    <row r="1474" spans="1:16" ht="25.5">
      <c r="A1474" t="s">
        <v>50</v>
      </c>
      <c s="34" t="s">
        <v>1765</v>
      </c>
      <c s="34" t="s">
        <v>1766</v>
      </c>
      <c s="35" t="s">
        <v>5</v>
      </c>
      <c s="6" t="s">
        <v>1767</v>
      </c>
      <c s="36" t="s">
        <v>54</v>
      </c>
      <c s="37">
        <v>85</v>
      </c>
      <c s="36">
        <v>0</v>
      </c>
      <c s="36">
        <f>ROUND(G1474*H1474,6)</f>
      </c>
      <c r="L1474" s="38">
        <v>0</v>
      </c>
      <c s="32">
        <f>ROUND(ROUND(L1474,2)*ROUND(G1474,3),2)</f>
      </c>
      <c s="36" t="s">
        <v>204</v>
      </c>
      <c>
        <f>(M1474*21)/100</f>
      </c>
      <c t="s">
        <v>28</v>
      </c>
    </row>
    <row r="1475" spans="1:5" ht="25.5">
      <c r="A1475" s="35" t="s">
        <v>56</v>
      </c>
      <c r="E1475" s="39" t="s">
        <v>1767</v>
      </c>
    </row>
    <row r="1476" spans="1:5" ht="25.5">
      <c r="A1476" s="35" t="s">
        <v>57</v>
      </c>
      <c r="E1476" s="40" t="s">
        <v>1768</v>
      </c>
    </row>
    <row r="1477" spans="1:5" ht="12.75">
      <c r="A1477" t="s">
        <v>58</v>
      </c>
      <c r="E1477" s="39" t="s">
        <v>5</v>
      </c>
    </row>
    <row r="1478" spans="1:16" ht="25.5">
      <c r="A1478" t="s">
        <v>50</v>
      </c>
      <c s="34" t="s">
        <v>1769</v>
      </c>
      <c s="34" t="s">
        <v>1770</v>
      </c>
      <c s="35" t="s">
        <v>5</v>
      </c>
      <c s="6" t="s">
        <v>1771</v>
      </c>
      <c s="36" t="s">
        <v>72</v>
      </c>
      <c s="37">
        <v>4</v>
      </c>
      <c s="36">
        <v>0</v>
      </c>
      <c s="36">
        <f>ROUND(G1478*H1478,6)</f>
      </c>
      <c r="L1478" s="38">
        <v>0</v>
      </c>
      <c s="32">
        <f>ROUND(ROUND(L1478,2)*ROUND(G1478,3),2)</f>
      </c>
      <c s="36" t="s">
        <v>204</v>
      </c>
      <c>
        <f>(M1478*21)/100</f>
      </c>
      <c t="s">
        <v>28</v>
      </c>
    </row>
    <row r="1479" spans="1:5" ht="25.5">
      <c r="A1479" s="35" t="s">
        <v>56</v>
      </c>
      <c r="E1479" s="39" t="s">
        <v>1771</v>
      </c>
    </row>
    <row r="1480" spans="1:5" ht="25.5">
      <c r="A1480" s="35" t="s">
        <v>57</v>
      </c>
      <c r="E1480" s="40" t="s">
        <v>1772</v>
      </c>
    </row>
    <row r="1481" spans="1:5" ht="12.75">
      <c r="A1481" t="s">
        <v>58</v>
      </c>
      <c r="E1481" s="39" t="s">
        <v>5</v>
      </c>
    </row>
    <row r="1482" spans="1:16" ht="25.5">
      <c r="A1482" t="s">
        <v>50</v>
      </c>
      <c s="34" t="s">
        <v>1773</v>
      </c>
      <c s="34" t="s">
        <v>1774</v>
      </c>
      <c s="35" t="s">
        <v>5</v>
      </c>
      <c s="6" t="s">
        <v>1775</v>
      </c>
      <c s="36" t="s">
        <v>72</v>
      </c>
      <c s="37">
        <v>4</v>
      </c>
      <c s="36">
        <v>0</v>
      </c>
      <c s="36">
        <f>ROUND(G1482*H1482,6)</f>
      </c>
      <c r="L1482" s="38">
        <v>0</v>
      </c>
      <c s="32">
        <f>ROUND(ROUND(L1482,2)*ROUND(G1482,3),2)</f>
      </c>
      <c s="36" t="s">
        <v>204</v>
      </c>
      <c>
        <f>(M1482*21)/100</f>
      </c>
      <c t="s">
        <v>28</v>
      </c>
    </row>
    <row r="1483" spans="1:5" ht="25.5">
      <c r="A1483" s="35" t="s">
        <v>56</v>
      </c>
      <c r="E1483" s="39" t="s">
        <v>1775</v>
      </c>
    </row>
    <row r="1484" spans="1:5" ht="25.5">
      <c r="A1484" s="35" t="s">
        <v>57</v>
      </c>
      <c r="E1484" s="40" t="s">
        <v>1776</v>
      </c>
    </row>
    <row r="1485" spans="1:5" ht="12.75">
      <c r="A1485" t="s">
        <v>58</v>
      </c>
      <c r="E1485" s="39" t="s">
        <v>5</v>
      </c>
    </row>
    <row r="1486" spans="1:16" ht="25.5">
      <c r="A1486" t="s">
        <v>50</v>
      </c>
      <c s="34" t="s">
        <v>1777</v>
      </c>
      <c s="34" t="s">
        <v>1778</v>
      </c>
      <c s="35" t="s">
        <v>5</v>
      </c>
      <c s="6" t="s">
        <v>1779</v>
      </c>
      <c s="36" t="s">
        <v>72</v>
      </c>
      <c s="37">
        <v>14</v>
      </c>
      <c s="36">
        <v>0</v>
      </c>
      <c s="36">
        <f>ROUND(G1486*H1486,6)</f>
      </c>
      <c r="L1486" s="38">
        <v>0</v>
      </c>
      <c s="32">
        <f>ROUND(ROUND(L1486,2)*ROUND(G1486,3),2)</f>
      </c>
      <c s="36" t="s">
        <v>204</v>
      </c>
      <c>
        <f>(M1486*21)/100</f>
      </c>
      <c t="s">
        <v>28</v>
      </c>
    </row>
    <row r="1487" spans="1:5" ht="25.5">
      <c r="A1487" s="35" t="s">
        <v>56</v>
      </c>
      <c r="E1487" s="39" t="s">
        <v>1779</v>
      </c>
    </row>
    <row r="1488" spans="1:5" ht="25.5">
      <c r="A1488" s="35" t="s">
        <v>57</v>
      </c>
      <c r="E1488" s="40" t="s">
        <v>1780</v>
      </c>
    </row>
    <row r="1489" spans="1:5" ht="12.75">
      <c r="A1489" t="s">
        <v>58</v>
      </c>
      <c r="E1489" s="39" t="s">
        <v>5</v>
      </c>
    </row>
    <row r="1490" spans="1:13" ht="12.75">
      <c r="A1490" t="s">
        <v>47</v>
      </c>
      <c r="C1490" s="31" t="s">
        <v>198</v>
      </c>
      <c r="E1490" s="33" t="s">
        <v>199</v>
      </c>
      <c r="J1490" s="32">
        <f>0</f>
      </c>
      <c s="32">
        <f>0</f>
      </c>
      <c s="32">
        <f>0+L1491+L1495+L1499+L1503+L1507+L1511</f>
      </c>
      <c s="32">
        <f>0+M1491+M1495+M1499+M1503+M1507+M1511</f>
      </c>
    </row>
    <row r="1491" spans="1:16" ht="12.75">
      <c r="A1491" t="s">
        <v>50</v>
      </c>
      <c s="34" t="s">
        <v>1781</v>
      </c>
      <c s="34" t="s">
        <v>1782</v>
      </c>
      <c s="35" t="s">
        <v>5</v>
      </c>
      <c s="6" t="s">
        <v>1783</v>
      </c>
      <c s="36" t="s">
        <v>68</v>
      </c>
      <c s="37">
        <v>185</v>
      </c>
      <c s="36">
        <v>0</v>
      </c>
      <c s="36">
        <f>ROUND(G1491*H1491,6)</f>
      </c>
      <c r="L1491" s="38">
        <v>0</v>
      </c>
      <c s="32">
        <f>ROUND(ROUND(L1491,2)*ROUND(G1491,3),2)</f>
      </c>
      <c s="36" t="s">
        <v>204</v>
      </c>
      <c>
        <f>(M1491*21)/100</f>
      </c>
      <c t="s">
        <v>28</v>
      </c>
    </row>
    <row r="1492" spans="1:5" ht="12.75">
      <c r="A1492" s="35" t="s">
        <v>56</v>
      </c>
      <c r="E1492" s="39" t="s">
        <v>1783</v>
      </c>
    </row>
    <row r="1493" spans="1:5" ht="25.5">
      <c r="A1493" s="35" t="s">
        <v>57</v>
      </c>
      <c r="E1493" s="40" t="s">
        <v>1784</v>
      </c>
    </row>
    <row r="1494" spans="1:5" ht="12.75">
      <c r="A1494" t="s">
        <v>58</v>
      </c>
      <c r="E1494" s="39" t="s">
        <v>5</v>
      </c>
    </row>
    <row r="1495" spans="1:16" ht="12.75">
      <c r="A1495" t="s">
        <v>50</v>
      </c>
      <c s="34" t="s">
        <v>1785</v>
      </c>
      <c s="34" t="s">
        <v>1786</v>
      </c>
      <c s="35" t="s">
        <v>5</v>
      </c>
      <c s="6" t="s">
        <v>1787</v>
      </c>
      <c s="36" t="s">
        <v>203</v>
      </c>
      <c s="37">
        <v>1</v>
      </c>
      <c s="36">
        <v>0</v>
      </c>
      <c s="36">
        <f>ROUND(G1495*H1495,6)</f>
      </c>
      <c r="L1495" s="38">
        <v>0</v>
      </c>
      <c s="32">
        <f>ROUND(ROUND(L1495,2)*ROUND(G1495,3),2)</f>
      </c>
      <c s="36" t="s">
        <v>204</v>
      </c>
      <c>
        <f>(M1495*21)/100</f>
      </c>
      <c t="s">
        <v>28</v>
      </c>
    </row>
    <row r="1496" spans="1:5" ht="12.75">
      <c r="A1496" s="35" t="s">
        <v>56</v>
      </c>
      <c r="E1496" s="39" t="s">
        <v>1787</v>
      </c>
    </row>
    <row r="1497" spans="1:5" ht="12.75">
      <c r="A1497" s="35" t="s">
        <v>57</v>
      </c>
      <c r="E1497" s="40" t="s">
        <v>1380</v>
      </c>
    </row>
    <row r="1498" spans="1:5" ht="12.75">
      <c r="A1498" t="s">
        <v>58</v>
      </c>
      <c r="E1498" s="39" t="s">
        <v>5</v>
      </c>
    </row>
    <row r="1499" spans="1:16" ht="12.75">
      <c r="A1499" t="s">
        <v>50</v>
      </c>
      <c s="34" t="s">
        <v>1788</v>
      </c>
      <c s="34" t="s">
        <v>1789</v>
      </c>
      <c s="35" t="s">
        <v>5</v>
      </c>
      <c s="6" t="s">
        <v>1790</v>
      </c>
      <c s="36" t="s">
        <v>54</v>
      </c>
      <c s="37">
        <v>185</v>
      </c>
      <c s="36">
        <v>0</v>
      </c>
      <c s="36">
        <f>ROUND(G1499*H1499,6)</f>
      </c>
      <c r="L1499" s="38">
        <v>0</v>
      </c>
      <c s="32">
        <f>ROUND(ROUND(L1499,2)*ROUND(G1499,3),2)</f>
      </c>
      <c s="36" t="s">
        <v>204</v>
      </c>
      <c>
        <f>(M1499*21)/100</f>
      </c>
      <c t="s">
        <v>28</v>
      </c>
    </row>
    <row r="1500" spans="1:5" ht="12.75">
      <c r="A1500" s="35" t="s">
        <v>56</v>
      </c>
      <c r="E1500" s="39" t="s">
        <v>1790</v>
      </c>
    </row>
    <row r="1501" spans="1:5" ht="25.5">
      <c r="A1501" s="35" t="s">
        <v>57</v>
      </c>
      <c r="E1501" s="40" t="s">
        <v>1784</v>
      </c>
    </row>
    <row r="1502" spans="1:5" ht="12.75">
      <c r="A1502" t="s">
        <v>58</v>
      </c>
      <c r="E1502" s="39" t="s">
        <v>5</v>
      </c>
    </row>
    <row r="1503" spans="1:16" ht="12.75">
      <c r="A1503" t="s">
        <v>50</v>
      </c>
      <c s="34" t="s">
        <v>1791</v>
      </c>
      <c s="34" t="s">
        <v>1792</v>
      </c>
      <c s="35" t="s">
        <v>5</v>
      </c>
      <c s="6" t="s">
        <v>1793</v>
      </c>
      <c s="36" t="s">
        <v>68</v>
      </c>
      <c s="37">
        <v>4</v>
      </c>
      <c s="36">
        <v>0</v>
      </c>
      <c s="36">
        <f>ROUND(G1503*H1503,6)</f>
      </c>
      <c r="L1503" s="38">
        <v>0</v>
      </c>
      <c s="32">
        <f>ROUND(ROUND(L1503,2)*ROUND(G1503,3),2)</f>
      </c>
      <c s="36" t="s">
        <v>204</v>
      </c>
      <c>
        <f>(M1503*21)/100</f>
      </c>
      <c t="s">
        <v>28</v>
      </c>
    </row>
    <row r="1504" spans="1:5" ht="12.75">
      <c r="A1504" s="35" t="s">
        <v>56</v>
      </c>
      <c r="E1504" s="39" t="s">
        <v>1793</v>
      </c>
    </row>
    <row r="1505" spans="1:5" ht="25.5">
      <c r="A1505" s="35" t="s">
        <v>57</v>
      </c>
      <c r="E1505" s="40" t="s">
        <v>1794</v>
      </c>
    </row>
    <row r="1506" spans="1:5" ht="12.75">
      <c r="A1506" t="s">
        <v>58</v>
      </c>
      <c r="E1506" s="39" t="s">
        <v>5</v>
      </c>
    </row>
    <row r="1507" spans="1:16" ht="38.25">
      <c r="A1507" t="s">
        <v>50</v>
      </c>
      <c s="34" t="s">
        <v>1795</v>
      </c>
      <c s="34" t="s">
        <v>1796</v>
      </c>
      <c s="35" t="s">
        <v>5</v>
      </c>
      <c s="6" t="s">
        <v>1797</v>
      </c>
      <c s="36" t="s">
        <v>68</v>
      </c>
      <c s="37">
        <v>185</v>
      </c>
      <c s="36">
        <v>0</v>
      </c>
      <c s="36">
        <f>ROUND(G1507*H1507,6)</f>
      </c>
      <c r="L1507" s="38">
        <v>0</v>
      </c>
      <c s="32">
        <f>ROUND(ROUND(L1507,2)*ROUND(G1507,3),2)</f>
      </c>
      <c s="36" t="s">
        <v>204</v>
      </c>
      <c>
        <f>(M1507*21)/100</f>
      </c>
      <c t="s">
        <v>28</v>
      </c>
    </row>
    <row r="1508" spans="1:5" ht="38.25">
      <c r="A1508" s="35" t="s">
        <v>56</v>
      </c>
      <c r="E1508" s="39" t="s">
        <v>1797</v>
      </c>
    </row>
    <row r="1509" spans="1:5" ht="25.5">
      <c r="A1509" s="35" t="s">
        <v>57</v>
      </c>
      <c r="E1509" s="40" t="s">
        <v>1784</v>
      </c>
    </row>
    <row r="1510" spans="1:5" ht="12.75">
      <c r="A1510" t="s">
        <v>58</v>
      </c>
      <c r="E1510" s="39" t="s">
        <v>5</v>
      </c>
    </row>
    <row r="1511" spans="1:16" ht="25.5">
      <c r="A1511" t="s">
        <v>50</v>
      </c>
      <c s="34" t="s">
        <v>1798</v>
      </c>
      <c s="34" t="s">
        <v>1799</v>
      </c>
      <c s="35" t="s">
        <v>5</v>
      </c>
      <c s="6" t="s">
        <v>1800</v>
      </c>
      <c s="36" t="s">
        <v>72</v>
      </c>
      <c s="37">
        <v>2</v>
      </c>
      <c s="36">
        <v>0</v>
      </c>
      <c s="36">
        <f>ROUND(G1511*H1511,6)</f>
      </c>
      <c r="L1511" s="38">
        <v>0</v>
      </c>
      <c s="32">
        <f>ROUND(ROUND(L1511,2)*ROUND(G1511,3),2)</f>
      </c>
      <c s="36" t="s">
        <v>204</v>
      </c>
      <c>
        <f>(M1511*21)/100</f>
      </c>
      <c t="s">
        <v>28</v>
      </c>
    </row>
    <row r="1512" spans="1:5" ht="25.5">
      <c r="A1512" s="35" t="s">
        <v>56</v>
      </c>
      <c r="E1512" s="39" t="s">
        <v>1800</v>
      </c>
    </row>
    <row r="1513" spans="1:5" ht="25.5">
      <c r="A1513" s="35" t="s">
        <v>57</v>
      </c>
      <c r="E1513" s="40" t="s">
        <v>1801</v>
      </c>
    </row>
    <row r="1514" spans="1:5" ht="12.75">
      <c r="A1514" t="s">
        <v>58</v>
      </c>
      <c r="E151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507</v>
      </c>
      <c s="41">
        <f>Rekapitulace!C17</f>
      </c>
      <c s="20" t="s">
        <v>0</v>
      </c>
      <c t="s">
        <v>23</v>
      </c>
      <c t="s">
        <v>28</v>
      </c>
    </row>
    <row r="4" spans="1:16" ht="32" customHeight="1">
      <c r="A4" s="24" t="s">
        <v>20</v>
      </c>
      <c s="25" t="s">
        <v>29</v>
      </c>
      <c s="27" t="s">
        <v>507</v>
      </c>
      <c r="E4" s="26" t="s">
        <v>508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COUNTIFS(L8:L129,"=0",A8:A129,"P")+COUNTIFS(L8:L129,"",A8:A129,"P")+SUM(Q8:Q129)</f>
      </c>
    </row>
    <row r="8" spans="1:13" ht="12.75">
      <c r="A8" t="s">
        <v>45</v>
      </c>
      <c r="C8" s="28" t="s">
        <v>1804</v>
      </c>
      <c r="E8" s="30" t="s">
        <v>1803</v>
      </c>
      <c r="J8" s="29">
        <f>0+J9+J30+J67+J100</f>
      </c>
      <c s="29">
        <f>0+K9+K30+K67+K100</f>
      </c>
      <c s="29">
        <f>0+L9+L30+L67+L100</f>
      </c>
      <c s="29">
        <f>0+M9+M30+M67+M100</f>
      </c>
    </row>
    <row r="9" spans="1:13" ht="12.75">
      <c r="A9" t="s">
        <v>47</v>
      </c>
      <c r="C9" s="31" t="s">
        <v>289</v>
      </c>
      <c r="E9" s="33" t="s">
        <v>199</v>
      </c>
      <c r="J9" s="32">
        <f>0</f>
      </c>
      <c s="32">
        <f>0</f>
      </c>
      <c s="32">
        <f>0+L10+L14+L18+L22+L26</f>
      </c>
      <c s="32">
        <f>0+M10+M14+M18+M22+M26</f>
      </c>
    </row>
    <row r="10" spans="1:16" ht="12.75">
      <c r="A10" t="s">
        <v>50</v>
      </c>
      <c s="34" t="s">
        <v>274</v>
      </c>
      <c s="34" t="s">
        <v>1805</v>
      </c>
      <c s="35" t="s">
        <v>5</v>
      </c>
      <c s="6" t="s">
        <v>1806</v>
      </c>
      <c s="36" t="s">
        <v>1807</v>
      </c>
      <c s="37">
        <v>8</v>
      </c>
      <c s="36">
        <v>0</v>
      </c>
      <c s="36">
        <f>ROUND(G10*H10,6)</f>
      </c>
      <c r="L10" s="38">
        <v>0</v>
      </c>
      <c s="32">
        <f>ROUND(ROUND(L10,2)*ROUND(G10,3),2)</f>
      </c>
      <c s="36" t="s">
        <v>204</v>
      </c>
      <c>
        <f>(M10*21)/100</f>
      </c>
      <c t="s">
        <v>28</v>
      </c>
    </row>
    <row r="11" spans="1:5" ht="12.75">
      <c r="A11" s="35" t="s">
        <v>56</v>
      </c>
      <c r="E11" s="39" t="s">
        <v>1806</v>
      </c>
    </row>
    <row r="12" spans="1:5" ht="12.75">
      <c r="A12" s="35" t="s">
        <v>57</v>
      </c>
      <c r="E12" s="40" t="s">
        <v>5</v>
      </c>
    </row>
    <row r="13" spans="1:5" ht="12.75">
      <c r="A13" t="s">
        <v>58</v>
      </c>
      <c r="E13" s="39" t="s">
        <v>5</v>
      </c>
    </row>
    <row r="14" spans="1:16" ht="12.75">
      <c r="A14" t="s">
        <v>50</v>
      </c>
      <c s="34" t="s">
        <v>277</v>
      </c>
      <c s="34" t="s">
        <v>1808</v>
      </c>
      <c s="35" t="s">
        <v>5</v>
      </c>
      <c s="6" t="s">
        <v>1735</v>
      </c>
      <c s="36" t="s">
        <v>1809</v>
      </c>
      <c s="37">
        <v>150</v>
      </c>
      <c s="36">
        <v>0</v>
      </c>
      <c s="36">
        <f>ROUND(G14*H14,6)</f>
      </c>
      <c r="L14" s="38">
        <v>0</v>
      </c>
      <c s="32">
        <f>ROUND(ROUND(L14,2)*ROUND(G14,3),2)</f>
      </c>
      <c s="36" t="s">
        <v>1810</v>
      </c>
      <c>
        <f>(M14*21)/100</f>
      </c>
      <c t="s">
        <v>28</v>
      </c>
    </row>
    <row r="15" spans="1:5" ht="12.75">
      <c r="A15" s="35" t="s">
        <v>56</v>
      </c>
      <c r="E15" s="39" t="s">
        <v>1735</v>
      </c>
    </row>
    <row r="16" spans="1:5" ht="25.5">
      <c r="A16" s="35" t="s">
        <v>57</v>
      </c>
      <c r="E16" s="40" t="s">
        <v>1811</v>
      </c>
    </row>
    <row r="17" spans="1:5" ht="12.75">
      <c r="A17" t="s">
        <v>58</v>
      </c>
      <c r="E17" s="39" t="s">
        <v>5</v>
      </c>
    </row>
    <row r="18" spans="1:16" ht="12.75">
      <c r="A18" t="s">
        <v>50</v>
      </c>
      <c s="34" t="s">
        <v>280</v>
      </c>
      <c s="34" t="s">
        <v>1812</v>
      </c>
      <c s="35" t="s">
        <v>5</v>
      </c>
      <c s="6" t="s">
        <v>1813</v>
      </c>
      <c s="36" t="s">
        <v>1809</v>
      </c>
      <c s="37">
        <v>40</v>
      </c>
      <c s="36">
        <v>0</v>
      </c>
      <c s="36">
        <f>ROUND(G18*H18,6)</f>
      </c>
      <c r="L18" s="38">
        <v>0</v>
      </c>
      <c s="32">
        <f>ROUND(ROUND(L18,2)*ROUND(G18,3),2)</f>
      </c>
      <c s="36" t="s">
        <v>1810</v>
      </c>
      <c>
        <f>(M18*21)/100</f>
      </c>
      <c t="s">
        <v>28</v>
      </c>
    </row>
    <row r="19" spans="1:5" ht="12.75">
      <c r="A19" s="35" t="s">
        <v>56</v>
      </c>
      <c r="E19" s="39" t="s">
        <v>1813</v>
      </c>
    </row>
    <row r="20" spans="1:5" ht="12.75">
      <c r="A20" s="35" t="s">
        <v>57</v>
      </c>
      <c r="E20" s="40" t="s">
        <v>5</v>
      </c>
    </row>
    <row r="21" spans="1:5" ht="12.75">
      <c r="A21" t="s">
        <v>58</v>
      </c>
      <c r="E21" s="39" t="s">
        <v>5</v>
      </c>
    </row>
    <row r="22" spans="1:16" ht="12.75">
      <c r="A22" t="s">
        <v>50</v>
      </c>
      <c s="34" t="s">
        <v>292</v>
      </c>
      <c s="34" t="s">
        <v>1814</v>
      </c>
      <c s="35" t="s">
        <v>5</v>
      </c>
      <c s="6" t="s">
        <v>1815</v>
      </c>
      <c s="36" t="s">
        <v>1807</v>
      </c>
      <c s="37">
        <v>1</v>
      </c>
      <c s="36">
        <v>0</v>
      </c>
      <c s="36">
        <f>ROUND(G22*H22,6)</f>
      </c>
      <c r="L22" s="38">
        <v>0</v>
      </c>
      <c s="32">
        <f>ROUND(ROUND(L22,2)*ROUND(G22,3),2)</f>
      </c>
      <c s="36" t="s">
        <v>204</v>
      </c>
      <c>
        <f>(M22*21)/100</f>
      </c>
      <c t="s">
        <v>28</v>
      </c>
    </row>
    <row r="23" spans="1:5" ht="12.75">
      <c r="A23" s="35" t="s">
        <v>56</v>
      </c>
      <c r="E23" s="39" t="s">
        <v>1815</v>
      </c>
    </row>
    <row r="24" spans="1:5" ht="12.75">
      <c r="A24" s="35" t="s">
        <v>57</v>
      </c>
      <c r="E24" s="40" t="s">
        <v>5</v>
      </c>
    </row>
    <row r="25" spans="1:5" ht="12.75">
      <c r="A25" t="s">
        <v>58</v>
      </c>
      <c r="E25" s="39" t="s">
        <v>5</v>
      </c>
    </row>
    <row r="26" spans="1:16" ht="12.75">
      <c r="A26" t="s">
        <v>50</v>
      </c>
      <c s="34" t="s">
        <v>295</v>
      </c>
      <c s="34" t="s">
        <v>1816</v>
      </c>
      <c s="35" t="s">
        <v>5</v>
      </c>
      <c s="6" t="s">
        <v>1817</v>
      </c>
      <c s="36" t="s">
        <v>203</v>
      </c>
      <c s="37">
        <v>1</v>
      </c>
      <c s="36">
        <v>0</v>
      </c>
      <c s="36">
        <f>ROUND(G26*H26,6)</f>
      </c>
      <c r="L26" s="38">
        <v>0</v>
      </c>
      <c s="32">
        <f>ROUND(ROUND(L26,2)*ROUND(G26,3),2)</f>
      </c>
      <c s="36" t="s">
        <v>204</v>
      </c>
      <c>
        <f>(M26*21)/100</f>
      </c>
      <c t="s">
        <v>28</v>
      </c>
    </row>
    <row r="27" spans="1:5" ht="12.75">
      <c r="A27" s="35" t="s">
        <v>56</v>
      </c>
      <c r="E27" s="39" t="s">
        <v>1817</v>
      </c>
    </row>
    <row r="28" spans="1:5" ht="25.5">
      <c r="A28" s="35" t="s">
        <v>57</v>
      </c>
      <c r="E28" s="40" t="s">
        <v>1818</v>
      </c>
    </row>
    <row r="29" spans="1:5" ht="12.75">
      <c r="A29" t="s">
        <v>58</v>
      </c>
      <c r="E29" s="39" t="s">
        <v>5</v>
      </c>
    </row>
    <row r="30" spans="1:13" ht="12.75">
      <c r="A30" t="s">
        <v>47</v>
      </c>
      <c r="C30" s="31" t="s">
        <v>1819</v>
      </c>
      <c r="E30" s="33" t="s">
        <v>1820</v>
      </c>
      <c r="J30" s="32">
        <f>0</f>
      </c>
      <c s="32">
        <f>0</f>
      </c>
      <c s="32">
        <f>0+L31+L35+L39+L43+L47+L51+L55+L59+L63</f>
      </c>
      <c s="32">
        <f>0+M31+M35+M39+M43+M47+M51+M55+M59+M63</f>
      </c>
    </row>
    <row r="31" spans="1:16" ht="12.75">
      <c r="A31" t="s">
        <v>50</v>
      </c>
      <c s="34" t="s">
        <v>209</v>
      </c>
      <c s="34" t="s">
        <v>1821</v>
      </c>
      <c s="35" t="s">
        <v>5</v>
      </c>
      <c s="6" t="s">
        <v>1822</v>
      </c>
      <c s="36" t="s">
        <v>54</v>
      </c>
      <c s="37">
        <v>165</v>
      </c>
      <c s="36">
        <v>0</v>
      </c>
      <c s="36">
        <f>ROUND(G31*H31,6)</f>
      </c>
      <c r="L31" s="38">
        <v>0</v>
      </c>
      <c s="32">
        <f>ROUND(ROUND(L31,2)*ROUND(G31,3),2)</f>
      </c>
      <c s="36" t="s">
        <v>1810</v>
      </c>
      <c>
        <f>(M31*21)/100</f>
      </c>
      <c t="s">
        <v>28</v>
      </c>
    </row>
    <row r="32" spans="1:5" ht="12.75">
      <c r="A32" s="35" t="s">
        <v>56</v>
      </c>
      <c r="E32" s="39" t="s">
        <v>1822</v>
      </c>
    </row>
    <row r="33" spans="1:5" ht="12.75">
      <c r="A33" s="35" t="s">
        <v>57</v>
      </c>
      <c r="E33" s="40" t="s">
        <v>5</v>
      </c>
    </row>
    <row r="34" spans="1:5" ht="12.75">
      <c r="A34" t="s">
        <v>58</v>
      </c>
      <c r="E34" s="39" t="s">
        <v>5</v>
      </c>
    </row>
    <row r="35" spans="1:16" ht="12.75">
      <c r="A35" t="s">
        <v>50</v>
      </c>
      <c s="34" t="s">
        <v>28</v>
      </c>
      <c s="34" t="s">
        <v>1823</v>
      </c>
      <c s="35" t="s">
        <v>5</v>
      </c>
      <c s="6" t="s">
        <v>1824</v>
      </c>
      <c s="36" t="s">
        <v>54</v>
      </c>
      <c s="37">
        <v>8</v>
      </c>
      <c s="36">
        <v>0</v>
      </c>
      <c s="36">
        <f>ROUND(G35*H35,6)</f>
      </c>
      <c r="L35" s="38">
        <v>0</v>
      </c>
      <c s="32">
        <f>ROUND(ROUND(L35,2)*ROUND(G35,3),2)</f>
      </c>
      <c s="36" t="s">
        <v>1810</v>
      </c>
      <c>
        <f>(M35*21)/100</f>
      </c>
      <c t="s">
        <v>28</v>
      </c>
    </row>
    <row r="36" spans="1:5" ht="12.75">
      <c r="A36" s="35" t="s">
        <v>56</v>
      </c>
      <c r="E36" s="39" t="s">
        <v>1824</v>
      </c>
    </row>
    <row r="37" spans="1:5" ht="12.75">
      <c r="A37" s="35" t="s">
        <v>57</v>
      </c>
      <c r="E37" s="40" t="s">
        <v>5</v>
      </c>
    </row>
    <row r="38" spans="1:5" ht="12.75">
      <c r="A38" t="s">
        <v>58</v>
      </c>
      <c r="E38" s="39" t="s">
        <v>5</v>
      </c>
    </row>
    <row r="39" spans="1:16" ht="12.75">
      <c r="A39" t="s">
        <v>50</v>
      </c>
      <c s="34" t="s">
        <v>26</v>
      </c>
      <c s="34" t="s">
        <v>1825</v>
      </c>
      <c s="35" t="s">
        <v>5</v>
      </c>
      <c s="6" t="s">
        <v>1826</v>
      </c>
      <c s="36" t="s">
        <v>72</v>
      </c>
      <c s="37">
        <v>8</v>
      </c>
      <c s="36">
        <v>0</v>
      </c>
      <c s="36">
        <f>ROUND(G39*H39,6)</f>
      </c>
      <c r="L39" s="38">
        <v>0</v>
      </c>
      <c s="32">
        <f>ROUND(ROUND(L39,2)*ROUND(G39,3),2)</f>
      </c>
      <c s="36" t="s">
        <v>1810</v>
      </c>
      <c>
        <f>(M39*21)/100</f>
      </c>
      <c t="s">
        <v>28</v>
      </c>
    </row>
    <row r="40" spans="1:5" ht="12.75">
      <c r="A40" s="35" t="s">
        <v>56</v>
      </c>
      <c r="E40" s="39" t="s">
        <v>1826</v>
      </c>
    </row>
    <row r="41" spans="1:5" ht="12.75">
      <c r="A41" s="35" t="s">
        <v>57</v>
      </c>
      <c r="E41" s="40" t="s">
        <v>5</v>
      </c>
    </row>
    <row r="42" spans="1:5" ht="12.75">
      <c r="A42" t="s">
        <v>58</v>
      </c>
      <c r="E42" s="39" t="s">
        <v>5</v>
      </c>
    </row>
    <row r="43" spans="1:16" ht="12.75">
      <c r="A43" t="s">
        <v>50</v>
      </c>
      <c s="34" t="s">
        <v>212</v>
      </c>
      <c s="34" t="s">
        <v>1827</v>
      </c>
      <c s="35" t="s">
        <v>5</v>
      </c>
      <c s="6" t="s">
        <v>1828</v>
      </c>
      <c s="36" t="s">
        <v>72</v>
      </c>
      <c s="37">
        <v>16</v>
      </c>
      <c s="36">
        <v>0</v>
      </c>
      <c s="36">
        <f>ROUND(G43*H43,6)</f>
      </c>
      <c r="L43" s="38">
        <v>0</v>
      </c>
      <c s="32">
        <f>ROUND(ROUND(L43,2)*ROUND(G43,3),2)</f>
      </c>
      <c s="36" t="s">
        <v>1810</v>
      </c>
      <c>
        <f>(M43*21)/100</f>
      </c>
      <c t="s">
        <v>28</v>
      </c>
    </row>
    <row r="44" spans="1:5" ht="12.75">
      <c r="A44" s="35" t="s">
        <v>56</v>
      </c>
      <c r="E44" s="39" t="s">
        <v>1828</v>
      </c>
    </row>
    <row r="45" spans="1:5" ht="12.75">
      <c r="A45" s="35" t="s">
        <v>57</v>
      </c>
      <c r="E45" s="40" t="s">
        <v>5</v>
      </c>
    </row>
    <row r="46" spans="1:5" ht="12.75">
      <c r="A46" t="s">
        <v>58</v>
      </c>
      <c r="E46" s="39" t="s">
        <v>5</v>
      </c>
    </row>
    <row r="47" spans="1:16" ht="12.75">
      <c r="A47" t="s">
        <v>50</v>
      </c>
      <c s="34" t="s">
        <v>215</v>
      </c>
      <c s="34" t="s">
        <v>1829</v>
      </c>
      <c s="35" t="s">
        <v>5</v>
      </c>
      <c s="6" t="s">
        <v>1830</v>
      </c>
      <c s="36" t="s">
        <v>72</v>
      </c>
      <c s="37">
        <v>173</v>
      </c>
      <c s="36">
        <v>0</v>
      </c>
      <c s="36">
        <f>ROUND(G47*H47,6)</f>
      </c>
      <c r="L47" s="38">
        <v>0</v>
      </c>
      <c s="32">
        <f>ROUND(ROUND(L47,2)*ROUND(G47,3),2)</f>
      </c>
      <c s="36" t="s">
        <v>1810</v>
      </c>
      <c>
        <f>(M47*21)/100</f>
      </c>
      <c t="s">
        <v>28</v>
      </c>
    </row>
    <row r="48" spans="1:5" ht="12.75">
      <c r="A48" s="35" t="s">
        <v>56</v>
      </c>
      <c r="E48" s="39" t="s">
        <v>1830</v>
      </c>
    </row>
    <row r="49" spans="1:5" ht="12.75">
      <c r="A49" s="35" t="s">
        <v>57</v>
      </c>
      <c r="E49" s="40" t="s">
        <v>5</v>
      </c>
    </row>
    <row r="50" spans="1:5" ht="12.75">
      <c r="A50" t="s">
        <v>58</v>
      </c>
      <c r="E50" s="39" t="s">
        <v>5</v>
      </c>
    </row>
    <row r="51" spans="1:16" ht="12.75">
      <c r="A51" t="s">
        <v>50</v>
      </c>
      <c s="34" t="s">
        <v>27</v>
      </c>
      <c s="34" t="s">
        <v>1831</v>
      </c>
      <c s="35" t="s">
        <v>5</v>
      </c>
      <c s="6" t="s">
        <v>1832</v>
      </c>
      <c s="36" t="s">
        <v>1807</v>
      </c>
      <c s="37">
        <v>1</v>
      </c>
      <c s="36">
        <v>0</v>
      </c>
      <c s="36">
        <f>ROUND(G51*H51,6)</f>
      </c>
      <c r="L51" s="38">
        <v>0</v>
      </c>
      <c s="32">
        <f>ROUND(ROUND(L51,2)*ROUND(G51,3),2)</f>
      </c>
      <c s="36" t="s">
        <v>1810</v>
      </c>
      <c>
        <f>(M51*21)/100</f>
      </c>
      <c t="s">
        <v>28</v>
      </c>
    </row>
    <row r="52" spans="1:5" ht="12.75">
      <c r="A52" s="35" t="s">
        <v>56</v>
      </c>
      <c r="E52" s="39" t="s">
        <v>1832</v>
      </c>
    </row>
    <row r="53" spans="1:5" ht="12.75">
      <c r="A53" s="35" t="s">
        <v>57</v>
      </c>
      <c r="E53" s="40" t="s">
        <v>5</v>
      </c>
    </row>
    <row r="54" spans="1:5" ht="12.75">
      <c r="A54" t="s">
        <v>58</v>
      </c>
      <c r="E54" s="39" t="s">
        <v>5</v>
      </c>
    </row>
    <row r="55" spans="1:16" ht="12.75">
      <c r="A55" t="s">
        <v>50</v>
      </c>
      <c s="34" t="s">
        <v>48</v>
      </c>
      <c s="34" t="s">
        <v>1833</v>
      </c>
      <c s="35" t="s">
        <v>5</v>
      </c>
      <c s="6" t="s">
        <v>1834</v>
      </c>
      <c s="36" t="s">
        <v>54</v>
      </c>
      <c s="37">
        <v>173</v>
      </c>
      <c s="36">
        <v>0</v>
      </c>
      <c s="36">
        <f>ROUND(G55*H55,6)</f>
      </c>
      <c r="L55" s="38">
        <v>0</v>
      </c>
      <c s="32">
        <f>ROUND(ROUND(L55,2)*ROUND(G55,3),2)</f>
      </c>
      <c s="36" t="s">
        <v>1810</v>
      </c>
      <c>
        <f>(M55*21)/100</f>
      </c>
      <c t="s">
        <v>28</v>
      </c>
    </row>
    <row r="56" spans="1:5" ht="12.75">
      <c r="A56" s="35" t="s">
        <v>56</v>
      </c>
      <c r="E56" s="39" t="s">
        <v>1834</v>
      </c>
    </row>
    <row r="57" spans="1:5" ht="12.75">
      <c r="A57" s="35" t="s">
        <v>57</v>
      </c>
      <c r="E57" s="40" t="s">
        <v>5</v>
      </c>
    </row>
    <row r="58" spans="1:5" ht="12.75">
      <c r="A58" t="s">
        <v>58</v>
      </c>
      <c r="E58" s="39" t="s">
        <v>5</v>
      </c>
    </row>
    <row r="59" spans="1:16" ht="12.75">
      <c r="A59" t="s">
        <v>50</v>
      </c>
      <c s="34" t="s">
        <v>222</v>
      </c>
      <c s="34" t="s">
        <v>1835</v>
      </c>
      <c s="35" t="s">
        <v>5</v>
      </c>
      <c s="6" t="s">
        <v>1836</v>
      </c>
      <c s="36" t="s">
        <v>54</v>
      </c>
      <c s="37">
        <v>173</v>
      </c>
      <c s="36">
        <v>0</v>
      </c>
      <c s="36">
        <f>ROUND(G59*H59,6)</f>
      </c>
      <c r="L59" s="38">
        <v>0</v>
      </c>
      <c s="32">
        <f>ROUND(ROUND(L59,2)*ROUND(G59,3),2)</f>
      </c>
      <c s="36" t="s">
        <v>1810</v>
      </c>
      <c>
        <f>(M59*21)/100</f>
      </c>
      <c t="s">
        <v>28</v>
      </c>
    </row>
    <row r="60" spans="1:5" ht="12.75">
      <c r="A60" s="35" t="s">
        <v>56</v>
      </c>
      <c r="E60" s="39" t="s">
        <v>1836</v>
      </c>
    </row>
    <row r="61" spans="1:5" ht="12.75">
      <c r="A61" s="35" t="s">
        <v>57</v>
      </c>
      <c r="E61" s="40" t="s">
        <v>5</v>
      </c>
    </row>
    <row r="62" spans="1:5" ht="12.75">
      <c r="A62" t="s">
        <v>58</v>
      </c>
      <c r="E62" s="39" t="s">
        <v>5</v>
      </c>
    </row>
    <row r="63" spans="1:16" ht="12.75">
      <c r="A63" t="s">
        <v>50</v>
      </c>
      <c s="34" t="s">
        <v>225</v>
      </c>
      <c s="34" t="s">
        <v>1837</v>
      </c>
      <c s="35" t="s">
        <v>5</v>
      </c>
      <c s="6" t="s">
        <v>1838</v>
      </c>
      <c s="36" t="s">
        <v>396</v>
      </c>
      <c s="37">
        <v>1.294</v>
      </c>
      <c s="36">
        <v>0</v>
      </c>
      <c s="36">
        <f>ROUND(G63*H63,6)</f>
      </c>
      <c r="L63" s="38">
        <v>0</v>
      </c>
      <c s="32">
        <f>ROUND(ROUND(L63,2)*ROUND(G63,3),2)</f>
      </c>
      <c s="36" t="s">
        <v>1810</v>
      </c>
      <c>
        <f>(M63*21)/100</f>
      </c>
      <c t="s">
        <v>28</v>
      </c>
    </row>
    <row r="64" spans="1:5" ht="12.75">
      <c r="A64" s="35" t="s">
        <v>56</v>
      </c>
      <c r="E64" s="39" t="s">
        <v>1838</v>
      </c>
    </row>
    <row r="65" spans="1:5" ht="12.75">
      <c r="A65" s="35" t="s">
        <v>57</v>
      </c>
      <c r="E65" s="40" t="s">
        <v>5</v>
      </c>
    </row>
    <row r="66" spans="1:5" ht="12.75">
      <c r="A66" t="s">
        <v>58</v>
      </c>
      <c r="E66" s="39" t="s">
        <v>5</v>
      </c>
    </row>
    <row r="67" spans="1:13" ht="12.75">
      <c r="A67" t="s">
        <v>47</v>
      </c>
      <c r="C67" s="31" t="s">
        <v>1839</v>
      </c>
      <c r="E67" s="33" t="s">
        <v>1840</v>
      </c>
      <c r="J67" s="32">
        <f>0</f>
      </c>
      <c s="32">
        <f>0</f>
      </c>
      <c s="32">
        <f>0+L68+L72+L76+L80+L84+L88+L92+L96</f>
      </c>
      <c s="32">
        <f>0+M68+M72+M76+M80+M84+M88+M92+M96</f>
      </c>
    </row>
    <row r="68" spans="1:16" ht="12.75">
      <c r="A68" t="s">
        <v>50</v>
      </c>
      <c s="34" t="s">
        <v>228</v>
      </c>
      <c s="34" t="s">
        <v>1841</v>
      </c>
      <c s="35" t="s">
        <v>5</v>
      </c>
      <c s="6" t="s">
        <v>1842</v>
      </c>
      <c s="36" t="s">
        <v>72</v>
      </c>
      <c s="37">
        <v>8</v>
      </c>
      <c s="36">
        <v>0</v>
      </c>
      <c s="36">
        <f>ROUND(G68*H68,6)</f>
      </c>
      <c r="L68" s="38">
        <v>0</v>
      </c>
      <c s="32">
        <f>ROUND(ROUND(L68,2)*ROUND(G68,3),2)</f>
      </c>
      <c s="36" t="s">
        <v>1810</v>
      </c>
      <c>
        <f>(M68*21)/100</f>
      </c>
      <c t="s">
        <v>28</v>
      </c>
    </row>
    <row r="69" spans="1:5" ht="12.75">
      <c r="A69" s="35" t="s">
        <v>56</v>
      </c>
      <c r="E69" s="39" t="s">
        <v>1842</v>
      </c>
    </row>
    <row r="70" spans="1:5" ht="12.75">
      <c r="A70" s="35" t="s">
        <v>57</v>
      </c>
      <c r="E70" s="40" t="s">
        <v>5</v>
      </c>
    </row>
    <row r="71" spans="1:5" ht="12.75">
      <c r="A71" t="s">
        <v>58</v>
      </c>
      <c r="E71" s="39" t="s">
        <v>5</v>
      </c>
    </row>
    <row r="72" spans="1:16" ht="12.75">
      <c r="A72" t="s">
        <v>50</v>
      </c>
      <c s="34" t="s">
        <v>231</v>
      </c>
      <c s="34" t="s">
        <v>1843</v>
      </c>
      <c s="35" t="s">
        <v>5</v>
      </c>
      <c s="6" t="s">
        <v>1844</v>
      </c>
      <c s="36" t="s">
        <v>72</v>
      </c>
      <c s="37">
        <v>16</v>
      </c>
      <c s="36">
        <v>0</v>
      </c>
      <c s="36">
        <f>ROUND(G72*H72,6)</f>
      </c>
      <c r="L72" s="38">
        <v>0</v>
      </c>
      <c s="32">
        <f>ROUND(ROUND(L72,2)*ROUND(G72,3),2)</f>
      </c>
      <c s="36" t="s">
        <v>1810</v>
      </c>
      <c>
        <f>(M72*21)/100</f>
      </c>
      <c t="s">
        <v>28</v>
      </c>
    </row>
    <row r="73" spans="1:5" ht="12.75">
      <c r="A73" s="35" t="s">
        <v>56</v>
      </c>
      <c r="E73" s="39" t="s">
        <v>1844</v>
      </c>
    </row>
    <row r="74" spans="1:5" ht="12.75">
      <c r="A74" s="35" t="s">
        <v>57</v>
      </c>
      <c r="E74" s="40" t="s">
        <v>5</v>
      </c>
    </row>
    <row r="75" spans="1:5" ht="12.75">
      <c r="A75" t="s">
        <v>58</v>
      </c>
      <c r="E75" s="39" t="s">
        <v>5</v>
      </c>
    </row>
    <row r="76" spans="1:16" ht="12.75">
      <c r="A76" t="s">
        <v>50</v>
      </c>
      <c s="34" t="s">
        <v>234</v>
      </c>
      <c s="34" t="s">
        <v>1845</v>
      </c>
      <c s="35" t="s">
        <v>5</v>
      </c>
      <c s="6" t="s">
        <v>1846</v>
      </c>
      <c s="36" t="s">
        <v>72</v>
      </c>
      <c s="37">
        <v>3</v>
      </c>
      <c s="36">
        <v>0</v>
      </c>
      <c s="36">
        <f>ROUND(G76*H76,6)</f>
      </c>
      <c r="L76" s="38">
        <v>0</v>
      </c>
      <c s="32">
        <f>ROUND(ROUND(L76,2)*ROUND(G76,3),2)</f>
      </c>
      <c s="36" t="s">
        <v>1810</v>
      </c>
      <c>
        <f>(M76*21)/100</f>
      </c>
      <c t="s">
        <v>28</v>
      </c>
    </row>
    <row r="77" spans="1:5" ht="12.75">
      <c r="A77" s="35" t="s">
        <v>56</v>
      </c>
      <c r="E77" s="39" t="s">
        <v>1846</v>
      </c>
    </row>
    <row r="78" spans="1:5" ht="12.75">
      <c r="A78" s="35" t="s">
        <v>57</v>
      </c>
      <c r="E78" s="40" t="s">
        <v>5</v>
      </c>
    </row>
    <row r="79" spans="1:5" ht="12.75">
      <c r="A79" t="s">
        <v>58</v>
      </c>
      <c r="E79" s="39" t="s">
        <v>5</v>
      </c>
    </row>
    <row r="80" spans="1:16" ht="12.75">
      <c r="A80" t="s">
        <v>50</v>
      </c>
      <c s="34" t="s">
        <v>237</v>
      </c>
      <c s="34" t="s">
        <v>1845</v>
      </c>
      <c s="35" t="s">
        <v>209</v>
      </c>
      <c s="6" t="s">
        <v>1847</v>
      </c>
      <c s="36" t="s">
        <v>72</v>
      </c>
      <c s="37">
        <v>1</v>
      </c>
      <c s="36">
        <v>0</v>
      </c>
      <c s="36">
        <f>ROUND(G80*H80,6)</f>
      </c>
      <c r="L80" s="38">
        <v>0</v>
      </c>
      <c s="32">
        <f>ROUND(ROUND(L80,2)*ROUND(G80,3),2)</f>
      </c>
      <c s="36" t="s">
        <v>1810</v>
      </c>
      <c>
        <f>(M80*21)/100</f>
      </c>
      <c t="s">
        <v>28</v>
      </c>
    </row>
    <row r="81" spans="1:5" ht="12.75">
      <c r="A81" s="35" t="s">
        <v>56</v>
      </c>
      <c r="E81" s="39" t="s">
        <v>1847</v>
      </c>
    </row>
    <row r="82" spans="1:5" ht="12.75">
      <c r="A82" s="35" t="s">
        <v>57</v>
      </c>
      <c r="E82" s="40" t="s">
        <v>5</v>
      </c>
    </row>
    <row r="83" spans="1:5" ht="12.75">
      <c r="A83" t="s">
        <v>58</v>
      </c>
      <c r="E83" s="39" t="s">
        <v>5</v>
      </c>
    </row>
    <row r="84" spans="1:16" ht="12.75">
      <c r="A84" t="s">
        <v>50</v>
      </c>
      <c s="34" t="s">
        <v>240</v>
      </c>
      <c s="34" t="s">
        <v>1848</v>
      </c>
      <c s="35" t="s">
        <v>5</v>
      </c>
      <c s="6" t="s">
        <v>1849</v>
      </c>
      <c s="36" t="s">
        <v>1807</v>
      </c>
      <c s="37">
        <v>4</v>
      </c>
      <c s="36">
        <v>0</v>
      </c>
      <c s="36">
        <f>ROUND(G84*H84,6)</f>
      </c>
      <c r="L84" s="38">
        <v>0</v>
      </c>
      <c s="32">
        <f>ROUND(ROUND(L84,2)*ROUND(G84,3),2)</f>
      </c>
      <c s="36" t="s">
        <v>1810</v>
      </c>
      <c>
        <f>(M84*21)/100</f>
      </c>
      <c t="s">
        <v>28</v>
      </c>
    </row>
    <row r="85" spans="1:5" ht="12.75">
      <c r="A85" s="35" t="s">
        <v>56</v>
      </c>
      <c r="E85" s="39" t="s">
        <v>1849</v>
      </c>
    </row>
    <row r="86" spans="1:5" ht="12.75">
      <c r="A86" s="35" t="s">
        <v>57</v>
      </c>
      <c r="E86" s="40" t="s">
        <v>5</v>
      </c>
    </row>
    <row r="87" spans="1:5" ht="12.75">
      <c r="A87" t="s">
        <v>58</v>
      </c>
      <c r="E87" s="39" t="s">
        <v>5</v>
      </c>
    </row>
    <row r="88" spans="1:16" ht="12.75">
      <c r="A88" t="s">
        <v>50</v>
      </c>
      <c s="34" t="s">
        <v>243</v>
      </c>
      <c s="34" t="s">
        <v>1850</v>
      </c>
      <c s="35" t="s">
        <v>5</v>
      </c>
      <c s="6" t="s">
        <v>1851</v>
      </c>
      <c s="36" t="s">
        <v>72</v>
      </c>
      <c s="37">
        <v>8</v>
      </c>
      <c s="36">
        <v>0</v>
      </c>
      <c s="36">
        <f>ROUND(G88*H88,6)</f>
      </c>
      <c r="L88" s="38">
        <v>0</v>
      </c>
      <c s="32">
        <f>ROUND(ROUND(L88,2)*ROUND(G88,3),2)</f>
      </c>
      <c s="36" t="s">
        <v>1810</v>
      </c>
      <c>
        <f>(M88*21)/100</f>
      </c>
      <c t="s">
        <v>28</v>
      </c>
    </row>
    <row r="89" spans="1:5" ht="12.75">
      <c r="A89" s="35" t="s">
        <v>56</v>
      </c>
      <c r="E89" s="39" t="s">
        <v>1851</v>
      </c>
    </row>
    <row r="90" spans="1:5" ht="12.75">
      <c r="A90" s="35" t="s">
        <v>57</v>
      </c>
      <c r="E90" s="40" t="s">
        <v>5</v>
      </c>
    </row>
    <row r="91" spans="1:5" ht="12.75">
      <c r="A91" t="s">
        <v>58</v>
      </c>
      <c r="E91" s="39" t="s">
        <v>5</v>
      </c>
    </row>
    <row r="92" spans="1:16" ht="12.75">
      <c r="A92" t="s">
        <v>50</v>
      </c>
      <c s="34" t="s">
        <v>246</v>
      </c>
      <c s="34" t="s">
        <v>1852</v>
      </c>
      <c s="35" t="s">
        <v>5</v>
      </c>
      <c s="6" t="s">
        <v>1853</v>
      </c>
      <c s="36" t="s">
        <v>72</v>
      </c>
      <c s="37">
        <v>16</v>
      </c>
      <c s="36">
        <v>0</v>
      </c>
      <c s="36">
        <f>ROUND(G92*H92,6)</f>
      </c>
      <c r="L92" s="38">
        <v>0</v>
      </c>
      <c s="32">
        <f>ROUND(ROUND(L92,2)*ROUND(G92,3),2)</f>
      </c>
      <c s="36" t="s">
        <v>1810</v>
      </c>
      <c>
        <f>(M92*21)/100</f>
      </c>
      <c t="s">
        <v>28</v>
      </c>
    </row>
    <row r="93" spans="1:5" ht="12.75">
      <c r="A93" s="35" t="s">
        <v>56</v>
      </c>
      <c r="E93" s="39" t="s">
        <v>1853</v>
      </c>
    </row>
    <row r="94" spans="1:5" ht="12.75">
      <c r="A94" s="35" t="s">
        <v>57</v>
      </c>
      <c r="E94" s="40" t="s">
        <v>5</v>
      </c>
    </row>
    <row r="95" spans="1:5" ht="12.75">
      <c r="A95" t="s">
        <v>58</v>
      </c>
      <c r="E95" s="39" t="s">
        <v>5</v>
      </c>
    </row>
    <row r="96" spans="1:16" ht="12.75">
      <c r="A96" t="s">
        <v>50</v>
      </c>
      <c s="34" t="s">
        <v>247</v>
      </c>
      <c s="34" t="s">
        <v>1854</v>
      </c>
      <c s="35" t="s">
        <v>5</v>
      </c>
      <c s="6" t="s">
        <v>1855</v>
      </c>
      <c s="36" t="s">
        <v>396</v>
      </c>
      <c s="37">
        <v>0.021</v>
      </c>
      <c s="36">
        <v>0</v>
      </c>
      <c s="36">
        <f>ROUND(G96*H96,6)</f>
      </c>
      <c r="L96" s="38">
        <v>0</v>
      </c>
      <c s="32">
        <f>ROUND(ROUND(L96,2)*ROUND(G96,3),2)</f>
      </c>
      <c s="36" t="s">
        <v>1810</v>
      </c>
      <c>
        <f>(M96*21)/100</f>
      </c>
      <c t="s">
        <v>28</v>
      </c>
    </row>
    <row r="97" spans="1:5" ht="12.75">
      <c r="A97" s="35" t="s">
        <v>56</v>
      </c>
      <c r="E97" s="39" t="s">
        <v>1855</v>
      </c>
    </row>
    <row r="98" spans="1:5" ht="12.75">
      <c r="A98" s="35" t="s">
        <v>57</v>
      </c>
      <c r="E98" s="40" t="s">
        <v>5</v>
      </c>
    </row>
    <row r="99" spans="1:5" ht="12.75">
      <c r="A99" t="s">
        <v>58</v>
      </c>
      <c r="E99" s="39" t="s">
        <v>5</v>
      </c>
    </row>
    <row r="100" spans="1:13" ht="12.75">
      <c r="A100" t="s">
        <v>47</v>
      </c>
      <c r="C100" s="31" t="s">
        <v>192</v>
      </c>
      <c r="E100" s="33" t="s">
        <v>1856</v>
      </c>
      <c r="J100" s="32">
        <f>0</f>
      </c>
      <c s="32">
        <f>0</f>
      </c>
      <c s="32">
        <f>0+L101+L105+L109+L113+L117+L121+L125+L129</f>
      </c>
      <c s="32">
        <f>0+M101+M105+M109+M113+M117+M121+M125+M129</f>
      </c>
    </row>
    <row r="101" spans="1:16" ht="12.75">
      <c r="A101" t="s">
        <v>50</v>
      </c>
      <c s="34" t="s">
        <v>250</v>
      </c>
      <c s="34" t="s">
        <v>1857</v>
      </c>
      <c s="35" t="s">
        <v>5</v>
      </c>
      <c s="6" t="s">
        <v>1858</v>
      </c>
      <c s="36" t="s">
        <v>1807</v>
      </c>
      <c s="37">
        <v>1</v>
      </c>
      <c s="36">
        <v>0</v>
      </c>
      <c s="36">
        <f>ROUND(G101*H101,6)</f>
      </c>
      <c r="L101" s="38">
        <v>0</v>
      </c>
      <c s="32">
        <f>ROUND(ROUND(L101,2)*ROUND(G101,3),2)</f>
      </c>
      <c s="36" t="s">
        <v>1810</v>
      </c>
      <c>
        <f>(M101*21)/100</f>
      </c>
      <c t="s">
        <v>28</v>
      </c>
    </row>
    <row r="102" spans="1:5" ht="12.75">
      <c r="A102" s="35" t="s">
        <v>56</v>
      </c>
      <c r="E102" s="39" t="s">
        <v>1858</v>
      </c>
    </row>
    <row r="103" spans="1:5" ht="12.75">
      <c r="A103" s="35" t="s">
        <v>57</v>
      </c>
      <c r="E103" s="40" t="s">
        <v>5</v>
      </c>
    </row>
    <row r="104" spans="1:5" ht="12.75">
      <c r="A104" t="s">
        <v>58</v>
      </c>
      <c r="E104" s="39" t="s">
        <v>5</v>
      </c>
    </row>
    <row r="105" spans="1:16" ht="12.75">
      <c r="A105" t="s">
        <v>50</v>
      </c>
      <c s="34" t="s">
        <v>253</v>
      </c>
      <c s="34" t="s">
        <v>1857</v>
      </c>
      <c s="35" t="s">
        <v>209</v>
      </c>
      <c s="6" t="s">
        <v>1859</v>
      </c>
      <c s="36" t="s">
        <v>1807</v>
      </c>
      <c s="37">
        <v>1</v>
      </c>
      <c s="36">
        <v>0</v>
      </c>
      <c s="36">
        <f>ROUND(G105*H105,6)</f>
      </c>
      <c r="L105" s="38">
        <v>0</v>
      </c>
      <c s="32">
        <f>ROUND(ROUND(L105,2)*ROUND(G105,3),2)</f>
      </c>
      <c s="36" t="s">
        <v>1810</v>
      </c>
      <c>
        <f>(M105*21)/100</f>
      </c>
      <c t="s">
        <v>28</v>
      </c>
    </row>
    <row r="106" spans="1:5" ht="12.75">
      <c r="A106" s="35" t="s">
        <v>56</v>
      </c>
      <c r="E106" s="39" t="s">
        <v>1859</v>
      </c>
    </row>
    <row r="107" spans="1:5" ht="12.75">
      <c r="A107" s="35" t="s">
        <v>57</v>
      </c>
      <c r="E107" s="40" t="s">
        <v>5</v>
      </c>
    </row>
    <row r="108" spans="1:5" ht="12.75">
      <c r="A108" t="s">
        <v>58</v>
      </c>
      <c r="E108" s="39" t="s">
        <v>5</v>
      </c>
    </row>
    <row r="109" spans="1:16" ht="12.75">
      <c r="A109" t="s">
        <v>50</v>
      </c>
      <c s="34" t="s">
        <v>256</v>
      </c>
      <c s="34" t="s">
        <v>1857</v>
      </c>
      <c s="35" t="s">
        <v>28</v>
      </c>
      <c s="6" t="s">
        <v>1860</v>
      </c>
      <c s="36" t="s">
        <v>1807</v>
      </c>
      <c s="37">
        <v>1</v>
      </c>
      <c s="36">
        <v>0</v>
      </c>
      <c s="36">
        <f>ROUND(G109*H109,6)</f>
      </c>
      <c r="L109" s="38">
        <v>0</v>
      </c>
      <c s="32">
        <f>ROUND(ROUND(L109,2)*ROUND(G109,3),2)</f>
      </c>
      <c s="36" t="s">
        <v>1810</v>
      </c>
      <c>
        <f>(M109*21)/100</f>
      </c>
      <c t="s">
        <v>28</v>
      </c>
    </row>
    <row r="110" spans="1:5" ht="12.75">
      <c r="A110" s="35" t="s">
        <v>56</v>
      </c>
      <c r="E110" s="39" t="s">
        <v>1860</v>
      </c>
    </row>
    <row r="111" spans="1:5" ht="12.75">
      <c r="A111" s="35" t="s">
        <v>57</v>
      </c>
      <c r="E111" s="40" t="s">
        <v>5</v>
      </c>
    </row>
    <row r="112" spans="1:5" ht="12.75">
      <c r="A112" t="s">
        <v>58</v>
      </c>
      <c r="E112" s="39" t="s">
        <v>5</v>
      </c>
    </row>
    <row r="113" spans="1:16" ht="12.75">
      <c r="A113" t="s">
        <v>50</v>
      </c>
      <c s="34" t="s">
        <v>259</v>
      </c>
      <c s="34" t="s">
        <v>1857</v>
      </c>
      <c s="35" t="s">
        <v>26</v>
      </c>
      <c s="6" t="s">
        <v>1861</v>
      </c>
      <c s="36" t="s">
        <v>1807</v>
      </c>
      <c s="37">
        <v>1</v>
      </c>
      <c s="36">
        <v>0</v>
      </c>
      <c s="36">
        <f>ROUND(G113*H113,6)</f>
      </c>
      <c r="L113" s="38">
        <v>0</v>
      </c>
      <c s="32">
        <f>ROUND(ROUND(L113,2)*ROUND(G113,3),2)</f>
      </c>
      <c s="36" t="s">
        <v>1810</v>
      </c>
      <c>
        <f>(M113*21)/100</f>
      </c>
      <c t="s">
        <v>28</v>
      </c>
    </row>
    <row r="114" spans="1:5" ht="12.75">
      <c r="A114" s="35" t="s">
        <v>56</v>
      </c>
      <c r="E114" s="39" t="s">
        <v>1861</v>
      </c>
    </row>
    <row r="115" spans="1:5" ht="12.75">
      <c r="A115" s="35" t="s">
        <v>57</v>
      </c>
      <c r="E115" s="40" t="s">
        <v>5</v>
      </c>
    </row>
    <row r="116" spans="1:5" ht="12.75">
      <c r="A116" t="s">
        <v>58</v>
      </c>
      <c r="E116" s="39" t="s">
        <v>5</v>
      </c>
    </row>
    <row r="117" spans="1:16" ht="12.75">
      <c r="A117" t="s">
        <v>50</v>
      </c>
      <c s="34" t="s">
        <v>262</v>
      </c>
      <c s="34" t="s">
        <v>1857</v>
      </c>
      <c s="35" t="s">
        <v>212</v>
      </c>
      <c s="6" t="s">
        <v>1862</v>
      </c>
      <c s="36" t="s">
        <v>1807</v>
      </c>
      <c s="37">
        <v>1</v>
      </c>
      <c s="36">
        <v>0</v>
      </c>
      <c s="36">
        <f>ROUND(G117*H117,6)</f>
      </c>
      <c r="L117" s="38">
        <v>0</v>
      </c>
      <c s="32">
        <f>ROUND(ROUND(L117,2)*ROUND(G117,3),2)</f>
      </c>
      <c s="36" t="s">
        <v>1810</v>
      </c>
      <c>
        <f>(M117*21)/100</f>
      </c>
      <c t="s">
        <v>28</v>
      </c>
    </row>
    <row r="118" spans="1:5" ht="12.75">
      <c r="A118" s="35" t="s">
        <v>56</v>
      </c>
      <c r="E118" s="39" t="s">
        <v>1862</v>
      </c>
    </row>
    <row r="119" spans="1:5" ht="12.75">
      <c r="A119" s="35" t="s">
        <v>57</v>
      </c>
      <c r="E119" s="40" t="s">
        <v>5</v>
      </c>
    </row>
    <row r="120" spans="1:5" ht="12.75">
      <c r="A120" t="s">
        <v>58</v>
      </c>
      <c r="E120" s="39" t="s">
        <v>5</v>
      </c>
    </row>
    <row r="121" spans="1:16" ht="12.75">
      <c r="A121" t="s">
        <v>50</v>
      </c>
      <c s="34" t="s">
        <v>265</v>
      </c>
      <c s="34" t="s">
        <v>1857</v>
      </c>
      <c s="35" t="s">
        <v>215</v>
      </c>
      <c s="6" t="s">
        <v>1863</v>
      </c>
      <c s="36" t="s">
        <v>72</v>
      </c>
      <c s="37">
        <v>8</v>
      </c>
      <c s="36">
        <v>0</v>
      </c>
      <c s="36">
        <f>ROUND(G121*H121,6)</f>
      </c>
      <c r="L121" s="38">
        <v>0</v>
      </c>
      <c s="32">
        <f>ROUND(ROUND(L121,2)*ROUND(G121,3),2)</f>
      </c>
      <c s="36" t="s">
        <v>1810</v>
      </c>
      <c>
        <f>(M121*21)/100</f>
      </c>
      <c t="s">
        <v>28</v>
      </c>
    </row>
    <row r="122" spans="1:5" ht="12.75">
      <c r="A122" s="35" t="s">
        <v>56</v>
      </c>
      <c r="E122" s="39" t="s">
        <v>1863</v>
      </c>
    </row>
    <row r="123" spans="1:5" ht="12.75">
      <c r="A123" s="35" t="s">
        <v>57</v>
      </c>
      <c r="E123" s="40" t="s">
        <v>5</v>
      </c>
    </row>
    <row r="124" spans="1:5" ht="12.75">
      <c r="A124" t="s">
        <v>58</v>
      </c>
      <c r="E124" s="39" t="s">
        <v>5</v>
      </c>
    </row>
    <row r="125" spans="1:16" ht="12.75">
      <c r="A125" t="s">
        <v>50</v>
      </c>
      <c s="34" t="s">
        <v>268</v>
      </c>
      <c s="34" t="s">
        <v>1864</v>
      </c>
      <c s="35" t="s">
        <v>5</v>
      </c>
      <c s="6" t="s">
        <v>1865</v>
      </c>
      <c s="36" t="s">
        <v>1807</v>
      </c>
      <c s="37">
        <v>4</v>
      </c>
      <c s="36">
        <v>0</v>
      </c>
      <c s="36">
        <f>ROUND(G125*H125,6)</f>
      </c>
      <c r="L125" s="38">
        <v>0</v>
      </c>
      <c s="32">
        <f>ROUND(ROUND(L125,2)*ROUND(G125,3),2)</f>
      </c>
      <c s="36" t="s">
        <v>1810</v>
      </c>
      <c>
        <f>(M125*21)/100</f>
      </c>
      <c t="s">
        <v>28</v>
      </c>
    </row>
    <row r="126" spans="1:5" ht="12.75">
      <c r="A126" s="35" t="s">
        <v>56</v>
      </c>
      <c r="E126" s="39" t="s">
        <v>1865</v>
      </c>
    </row>
    <row r="127" spans="1:5" ht="12.75">
      <c r="A127" s="35" t="s">
        <v>57</v>
      </c>
      <c r="E127" s="40" t="s">
        <v>5</v>
      </c>
    </row>
    <row r="128" spans="1:5" ht="12.75">
      <c r="A128" t="s">
        <v>58</v>
      </c>
      <c r="E128" s="39" t="s">
        <v>5</v>
      </c>
    </row>
    <row r="129" spans="1:16" ht="12.75">
      <c r="A129" t="s">
        <v>50</v>
      </c>
      <c s="34" t="s">
        <v>271</v>
      </c>
      <c s="34" t="s">
        <v>1866</v>
      </c>
      <c s="35" t="s">
        <v>5</v>
      </c>
      <c s="6" t="s">
        <v>1867</v>
      </c>
      <c s="36" t="s">
        <v>396</v>
      </c>
      <c s="37">
        <v>0.291</v>
      </c>
      <c s="36">
        <v>0</v>
      </c>
      <c s="36">
        <f>ROUND(G129*H129,6)</f>
      </c>
      <c r="L129" s="38">
        <v>0</v>
      </c>
      <c s="32">
        <f>ROUND(ROUND(L129,2)*ROUND(G129,3),2)</f>
      </c>
      <c s="36" t="s">
        <v>1810</v>
      </c>
      <c>
        <f>(M129*21)/100</f>
      </c>
      <c t="s">
        <v>28</v>
      </c>
    </row>
    <row r="130" spans="1:5" ht="12.75">
      <c r="A130" s="35" t="s">
        <v>56</v>
      </c>
      <c r="E130" s="39" t="s">
        <v>1867</v>
      </c>
    </row>
    <row r="131" spans="1:5" ht="12.75">
      <c r="A131" s="35" t="s">
        <v>57</v>
      </c>
      <c r="E131" s="40" t="s">
        <v>5</v>
      </c>
    </row>
    <row r="132" spans="1:5" ht="12.75">
      <c r="A132" t="s">
        <v>58</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5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507</v>
      </c>
      <c s="41">
        <f>Rekapitulace!C17</f>
      </c>
      <c s="20" t="s">
        <v>0</v>
      </c>
      <c t="s">
        <v>23</v>
      </c>
      <c t="s">
        <v>28</v>
      </c>
    </row>
    <row r="4" spans="1:16" ht="32" customHeight="1">
      <c r="A4" s="24" t="s">
        <v>20</v>
      </c>
      <c s="25" t="s">
        <v>29</v>
      </c>
      <c s="27" t="s">
        <v>507</v>
      </c>
      <c r="E4" s="26" t="s">
        <v>508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COUNTIFS(L8:L560,"=0",A8:A560,"P")+COUNTIFS(L8:L560,"",A8:A560,"P")+SUM(Q8:Q560)</f>
      </c>
    </row>
    <row r="8" spans="1:13" ht="12.75">
      <c r="A8" t="s">
        <v>45</v>
      </c>
      <c r="C8" s="28" t="s">
        <v>1870</v>
      </c>
      <c r="E8" s="30" t="s">
        <v>1869</v>
      </c>
      <c r="J8" s="29">
        <f>0+J9+J54+J79+J172+J229+J442+J471</f>
      </c>
      <c s="29">
        <f>0+K9+K54+K79+K172+K229+K442+K471</f>
      </c>
      <c s="29">
        <f>0+L9+L54+L79+L172+L229+L442+L471</f>
      </c>
      <c s="29">
        <f>0+M9+M54+M79+M172+M229+M442+M471</f>
      </c>
    </row>
    <row r="9" spans="1:13" ht="12.75">
      <c r="A9" t="s">
        <v>47</v>
      </c>
      <c r="C9" s="31" t="s">
        <v>1871</v>
      </c>
      <c r="E9" s="33" t="s">
        <v>1872</v>
      </c>
      <c r="J9" s="32">
        <f>0</f>
      </c>
      <c s="32">
        <f>0</f>
      </c>
      <c s="32">
        <f>0+L10+L14+L18+L22+L26+L30+L34+L38+L42+L46+L50</f>
      </c>
      <c s="32">
        <f>0+M10+M14+M18+M22+M26+M30+M34+M38+M42+M46+M50</f>
      </c>
    </row>
    <row r="10" spans="1:16" ht="12.75">
      <c r="A10" t="s">
        <v>50</v>
      </c>
      <c s="34" t="s">
        <v>209</v>
      </c>
      <c s="34" t="s">
        <v>1873</v>
      </c>
      <c s="35" t="s">
        <v>5</v>
      </c>
      <c s="6" t="s">
        <v>1874</v>
      </c>
      <c s="36" t="s">
        <v>54</v>
      </c>
      <c s="37">
        <v>160</v>
      </c>
      <c s="36">
        <v>0</v>
      </c>
      <c s="36">
        <f>ROUND(G10*H10,6)</f>
      </c>
      <c r="L10" s="38">
        <v>0</v>
      </c>
      <c s="32">
        <f>ROUND(ROUND(L10,2)*ROUND(G10,3),2)</f>
      </c>
      <c s="36" t="s">
        <v>1810</v>
      </c>
      <c>
        <f>(M10*21)/100</f>
      </c>
      <c t="s">
        <v>28</v>
      </c>
    </row>
    <row r="11" spans="1:5" ht="12.75">
      <c r="A11" s="35" t="s">
        <v>56</v>
      </c>
      <c r="E11" s="39" t="s">
        <v>1874</v>
      </c>
    </row>
    <row r="12" spans="1:5" ht="12.75">
      <c r="A12" s="35" t="s">
        <v>57</v>
      </c>
      <c r="E12" s="40" t="s">
        <v>5</v>
      </c>
    </row>
    <row r="13" spans="1:5" ht="12.75">
      <c r="A13" t="s">
        <v>58</v>
      </c>
      <c r="E13" s="39" t="s">
        <v>5</v>
      </c>
    </row>
    <row r="14" spans="1:16" ht="12.75">
      <c r="A14" t="s">
        <v>50</v>
      </c>
      <c s="34" t="s">
        <v>28</v>
      </c>
      <c s="34" t="s">
        <v>1875</v>
      </c>
      <c s="35" t="s">
        <v>5</v>
      </c>
      <c s="6" t="s">
        <v>1874</v>
      </c>
      <c s="36" t="s">
        <v>54</v>
      </c>
      <c s="37">
        <v>120</v>
      </c>
      <c s="36">
        <v>0</v>
      </c>
      <c s="36">
        <f>ROUND(G14*H14,6)</f>
      </c>
      <c r="L14" s="38">
        <v>0</v>
      </c>
      <c s="32">
        <f>ROUND(ROUND(L14,2)*ROUND(G14,3),2)</f>
      </c>
      <c s="36" t="s">
        <v>1810</v>
      </c>
      <c>
        <f>(M14*21)/100</f>
      </c>
      <c t="s">
        <v>28</v>
      </c>
    </row>
    <row r="15" spans="1:5" ht="12.75">
      <c r="A15" s="35" t="s">
        <v>56</v>
      </c>
      <c r="E15" s="39" t="s">
        <v>1874</v>
      </c>
    </row>
    <row r="16" spans="1:5" ht="12.75">
      <c r="A16" s="35" t="s">
        <v>57</v>
      </c>
      <c r="E16" s="40" t="s">
        <v>5</v>
      </c>
    </row>
    <row r="17" spans="1:5" ht="12.75">
      <c r="A17" t="s">
        <v>58</v>
      </c>
      <c r="E17" s="39" t="s">
        <v>5</v>
      </c>
    </row>
    <row r="18" spans="1:16" ht="12.75">
      <c r="A18" t="s">
        <v>50</v>
      </c>
      <c s="34" t="s">
        <v>26</v>
      </c>
      <c s="34" t="s">
        <v>1876</v>
      </c>
      <c s="35" t="s">
        <v>5</v>
      </c>
      <c s="6" t="s">
        <v>1874</v>
      </c>
      <c s="36" t="s">
        <v>54</v>
      </c>
      <c s="37">
        <v>45</v>
      </c>
      <c s="36">
        <v>0</v>
      </c>
      <c s="36">
        <f>ROUND(G18*H18,6)</f>
      </c>
      <c r="L18" s="38">
        <v>0</v>
      </c>
      <c s="32">
        <f>ROUND(ROUND(L18,2)*ROUND(G18,3),2)</f>
      </c>
      <c s="36" t="s">
        <v>1810</v>
      </c>
      <c>
        <f>(M18*21)/100</f>
      </c>
      <c t="s">
        <v>28</v>
      </c>
    </row>
    <row r="19" spans="1:5" ht="12.75">
      <c r="A19" s="35" t="s">
        <v>56</v>
      </c>
      <c r="E19" s="39" t="s">
        <v>1874</v>
      </c>
    </row>
    <row r="20" spans="1:5" ht="12.75">
      <c r="A20" s="35" t="s">
        <v>57</v>
      </c>
      <c r="E20" s="40" t="s">
        <v>5</v>
      </c>
    </row>
    <row r="21" spans="1:5" ht="12.75">
      <c r="A21" t="s">
        <v>58</v>
      </c>
      <c r="E21" s="39" t="s">
        <v>5</v>
      </c>
    </row>
    <row r="22" spans="1:16" ht="12.75">
      <c r="A22" t="s">
        <v>50</v>
      </c>
      <c s="34" t="s">
        <v>212</v>
      </c>
      <c s="34" t="s">
        <v>1877</v>
      </c>
      <c s="35" t="s">
        <v>5</v>
      </c>
      <c s="6" t="s">
        <v>1874</v>
      </c>
      <c s="36" t="s">
        <v>54</v>
      </c>
      <c s="37">
        <v>15</v>
      </c>
      <c s="36">
        <v>0</v>
      </c>
      <c s="36">
        <f>ROUND(G22*H22,6)</f>
      </c>
      <c r="L22" s="38">
        <v>0</v>
      </c>
      <c s="32">
        <f>ROUND(ROUND(L22,2)*ROUND(G22,3),2)</f>
      </c>
      <c s="36" t="s">
        <v>1810</v>
      </c>
      <c>
        <f>(M22*21)/100</f>
      </c>
      <c t="s">
        <v>28</v>
      </c>
    </row>
    <row r="23" spans="1:5" ht="12.75">
      <c r="A23" s="35" t="s">
        <v>56</v>
      </c>
      <c r="E23" s="39" t="s">
        <v>1874</v>
      </c>
    </row>
    <row r="24" spans="1:5" ht="12.75">
      <c r="A24" s="35" t="s">
        <v>57</v>
      </c>
      <c r="E24" s="40" t="s">
        <v>5</v>
      </c>
    </row>
    <row r="25" spans="1:5" ht="12.75">
      <c r="A25" t="s">
        <v>58</v>
      </c>
      <c r="E25" s="39" t="s">
        <v>5</v>
      </c>
    </row>
    <row r="26" spans="1:16" ht="12.75">
      <c r="A26" t="s">
        <v>50</v>
      </c>
      <c s="34" t="s">
        <v>215</v>
      </c>
      <c s="34" t="s">
        <v>1878</v>
      </c>
      <c s="35" t="s">
        <v>5</v>
      </c>
      <c s="6" t="s">
        <v>1874</v>
      </c>
      <c s="36" t="s">
        <v>54</v>
      </c>
      <c s="37">
        <v>80</v>
      </c>
      <c s="36">
        <v>0</v>
      </c>
      <c s="36">
        <f>ROUND(G26*H26,6)</f>
      </c>
      <c r="L26" s="38">
        <v>0</v>
      </c>
      <c s="32">
        <f>ROUND(ROUND(L26,2)*ROUND(G26,3),2)</f>
      </c>
      <c s="36" t="s">
        <v>1810</v>
      </c>
      <c>
        <f>(M26*21)/100</f>
      </c>
      <c t="s">
        <v>28</v>
      </c>
    </row>
    <row r="27" spans="1:5" ht="12.75">
      <c r="A27" s="35" t="s">
        <v>56</v>
      </c>
      <c r="E27" s="39" t="s">
        <v>1874</v>
      </c>
    </row>
    <row r="28" spans="1:5" ht="12.75">
      <c r="A28" s="35" t="s">
        <v>57</v>
      </c>
      <c r="E28" s="40" t="s">
        <v>5</v>
      </c>
    </row>
    <row r="29" spans="1:5" ht="12.75">
      <c r="A29" t="s">
        <v>58</v>
      </c>
      <c r="E29" s="39" t="s">
        <v>5</v>
      </c>
    </row>
    <row r="30" spans="1:16" ht="12.75">
      <c r="A30" t="s">
        <v>50</v>
      </c>
      <c s="34" t="s">
        <v>27</v>
      </c>
      <c s="34" t="s">
        <v>1879</v>
      </c>
      <c s="35" t="s">
        <v>5</v>
      </c>
      <c s="6" t="s">
        <v>1880</v>
      </c>
      <c s="36" t="s">
        <v>54</v>
      </c>
      <c s="37">
        <v>85</v>
      </c>
      <c s="36">
        <v>0</v>
      </c>
      <c s="36">
        <f>ROUND(G30*H30,6)</f>
      </c>
      <c r="L30" s="38">
        <v>0</v>
      </c>
      <c s="32">
        <f>ROUND(ROUND(L30,2)*ROUND(G30,3),2)</f>
      </c>
      <c s="36" t="s">
        <v>1810</v>
      </c>
      <c>
        <f>(M30*21)/100</f>
      </c>
      <c t="s">
        <v>28</v>
      </c>
    </row>
    <row r="31" spans="1:5" ht="12.75">
      <c r="A31" s="35" t="s">
        <v>56</v>
      </c>
      <c r="E31" s="39" t="s">
        <v>1880</v>
      </c>
    </row>
    <row r="32" spans="1:5" ht="12.75">
      <c r="A32" s="35" t="s">
        <v>57</v>
      </c>
      <c r="E32" s="40" t="s">
        <v>5</v>
      </c>
    </row>
    <row r="33" spans="1:5" ht="12.75">
      <c r="A33" t="s">
        <v>58</v>
      </c>
      <c r="E33" s="39" t="s">
        <v>5</v>
      </c>
    </row>
    <row r="34" spans="1:16" ht="12.75">
      <c r="A34" t="s">
        <v>50</v>
      </c>
      <c s="34" t="s">
        <v>48</v>
      </c>
      <c s="34" t="s">
        <v>1881</v>
      </c>
      <c s="35" t="s">
        <v>5</v>
      </c>
      <c s="6" t="s">
        <v>1880</v>
      </c>
      <c s="36" t="s">
        <v>54</v>
      </c>
      <c s="37">
        <v>70</v>
      </c>
      <c s="36">
        <v>0</v>
      </c>
      <c s="36">
        <f>ROUND(G34*H34,6)</f>
      </c>
      <c r="L34" s="38">
        <v>0</v>
      </c>
      <c s="32">
        <f>ROUND(ROUND(L34,2)*ROUND(G34,3),2)</f>
      </c>
      <c s="36" t="s">
        <v>1810</v>
      </c>
      <c>
        <f>(M34*21)/100</f>
      </c>
      <c t="s">
        <v>28</v>
      </c>
    </row>
    <row r="35" spans="1:5" ht="12.75">
      <c r="A35" s="35" t="s">
        <v>56</v>
      </c>
      <c r="E35" s="39" t="s">
        <v>1880</v>
      </c>
    </row>
    <row r="36" spans="1:5" ht="12.75">
      <c r="A36" s="35" t="s">
        <v>57</v>
      </c>
      <c r="E36" s="40" t="s">
        <v>5</v>
      </c>
    </row>
    <row r="37" spans="1:5" ht="12.75">
      <c r="A37" t="s">
        <v>58</v>
      </c>
      <c r="E37" s="39" t="s">
        <v>5</v>
      </c>
    </row>
    <row r="38" spans="1:16" ht="12.75">
      <c r="A38" t="s">
        <v>50</v>
      </c>
      <c s="34" t="s">
        <v>222</v>
      </c>
      <c s="34" t="s">
        <v>1882</v>
      </c>
      <c s="35" t="s">
        <v>5</v>
      </c>
      <c s="6" t="s">
        <v>1880</v>
      </c>
      <c s="36" t="s">
        <v>54</v>
      </c>
      <c s="37">
        <v>30</v>
      </c>
      <c s="36">
        <v>0</v>
      </c>
      <c s="36">
        <f>ROUND(G38*H38,6)</f>
      </c>
      <c r="L38" s="38">
        <v>0</v>
      </c>
      <c s="32">
        <f>ROUND(ROUND(L38,2)*ROUND(G38,3),2)</f>
      </c>
      <c s="36" t="s">
        <v>1810</v>
      </c>
      <c>
        <f>(M38*21)/100</f>
      </c>
      <c t="s">
        <v>28</v>
      </c>
    </row>
    <row r="39" spans="1:5" ht="12.75">
      <c r="A39" s="35" t="s">
        <v>56</v>
      </c>
      <c r="E39" s="39" t="s">
        <v>1880</v>
      </c>
    </row>
    <row r="40" spans="1:5" ht="12.75">
      <c r="A40" s="35" t="s">
        <v>57</v>
      </c>
      <c r="E40" s="40" t="s">
        <v>5</v>
      </c>
    </row>
    <row r="41" spans="1:5" ht="12.75">
      <c r="A41" t="s">
        <v>58</v>
      </c>
      <c r="E41" s="39" t="s">
        <v>5</v>
      </c>
    </row>
    <row r="42" spans="1:16" ht="12.75">
      <c r="A42" t="s">
        <v>50</v>
      </c>
      <c s="34" t="s">
        <v>225</v>
      </c>
      <c s="34" t="s">
        <v>1883</v>
      </c>
      <c s="35" t="s">
        <v>5</v>
      </c>
      <c s="6" t="s">
        <v>1884</v>
      </c>
      <c s="36" t="s">
        <v>54</v>
      </c>
      <c s="37">
        <v>510</v>
      </c>
      <c s="36">
        <v>0</v>
      </c>
      <c s="36">
        <f>ROUND(G42*H42,6)</f>
      </c>
      <c r="L42" s="38">
        <v>0</v>
      </c>
      <c s="32">
        <f>ROUND(ROUND(L42,2)*ROUND(G42,3),2)</f>
      </c>
      <c s="36" t="s">
        <v>1810</v>
      </c>
      <c>
        <f>(M42*21)/100</f>
      </c>
      <c t="s">
        <v>28</v>
      </c>
    </row>
    <row r="43" spans="1:5" ht="12.75">
      <c r="A43" s="35" t="s">
        <v>56</v>
      </c>
      <c r="E43" s="39" t="s">
        <v>1884</v>
      </c>
    </row>
    <row r="44" spans="1:5" ht="12.75">
      <c r="A44" s="35" t="s">
        <v>57</v>
      </c>
      <c r="E44" s="40" t="s">
        <v>5</v>
      </c>
    </row>
    <row r="45" spans="1:5" ht="12.75">
      <c r="A45" t="s">
        <v>58</v>
      </c>
      <c r="E45" s="39" t="s">
        <v>5</v>
      </c>
    </row>
    <row r="46" spans="1:16" ht="12.75">
      <c r="A46" t="s">
        <v>50</v>
      </c>
      <c s="34" t="s">
        <v>228</v>
      </c>
      <c s="34" t="s">
        <v>1885</v>
      </c>
      <c s="35" t="s">
        <v>5</v>
      </c>
      <c s="6" t="s">
        <v>1886</v>
      </c>
      <c s="36" t="s">
        <v>54</v>
      </c>
      <c s="37">
        <v>95</v>
      </c>
      <c s="36">
        <v>0</v>
      </c>
      <c s="36">
        <f>ROUND(G46*H46,6)</f>
      </c>
      <c r="L46" s="38">
        <v>0</v>
      </c>
      <c s="32">
        <f>ROUND(ROUND(L46,2)*ROUND(G46,3),2)</f>
      </c>
      <c s="36" t="s">
        <v>1810</v>
      </c>
      <c>
        <f>(M46*21)/100</f>
      </c>
      <c t="s">
        <v>28</v>
      </c>
    </row>
    <row r="47" spans="1:5" ht="12.75">
      <c r="A47" s="35" t="s">
        <v>56</v>
      </c>
      <c r="E47" s="39" t="s">
        <v>1886</v>
      </c>
    </row>
    <row r="48" spans="1:5" ht="12.75">
      <c r="A48" s="35" t="s">
        <v>57</v>
      </c>
      <c r="E48" s="40" t="s">
        <v>5</v>
      </c>
    </row>
    <row r="49" spans="1:5" ht="12.75">
      <c r="A49" t="s">
        <v>58</v>
      </c>
      <c r="E49" s="39" t="s">
        <v>5</v>
      </c>
    </row>
    <row r="50" spans="1:16" ht="12.75">
      <c r="A50" t="s">
        <v>50</v>
      </c>
      <c s="34" t="s">
        <v>231</v>
      </c>
      <c s="34" t="s">
        <v>1887</v>
      </c>
      <c s="35" t="s">
        <v>5</v>
      </c>
      <c s="6" t="s">
        <v>1888</v>
      </c>
      <c s="36" t="s">
        <v>852</v>
      </c>
      <c s="37">
        <v>0.037</v>
      </c>
      <c s="36">
        <v>0</v>
      </c>
      <c s="36">
        <f>ROUND(G50*H50,6)</f>
      </c>
      <c r="L50" s="38">
        <v>0</v>
      </c>
      <c s="32">
        <f>ROUND(ROUND(L50,2)*ROUND(G50,3),2)</f>
      </c>
      <c s="36" t="s">
        <v>1810</v>
      </c>
      <c>
        <f>(M50*21)/100</f>
      </c>
      <c t="s">
        <v>28</v>
      </c>
    </row>
    <row r="51" spans="1:5" ht="12.75">
      <c r="A51" s="35" t="s">
        <v>56</v>
      </c>
      <c r="E51" s="39" t="s">
        <v>1888</v>
      </c>
    </row>
    <row r="52" spans="1:5" ht="12.75">
      <c r="A52" s="35" t="s">
        <v>57</v>
      </c>
      <c r="E52" s="40" t="s">
        <v>5</v>
      </c>
    </row>
    <row r="53" spans="1:5" ht="12.75">
      <c r="A53" t="s">
        <v>58</v>
      </c>
      <c r="E53" s="39" t="s">
        <v>5</v>
      </c>
    </row>
    <row r="54" spans="1:13" ht="12.75">
      <c r="A54" t="s">
        <v>47</v>
      </c>
      <c r="C54" s="31" t="s">
        <v>122</v>
      </c>
      <c r="E54" s="33" t="s">
        <v>199</v>
      </c>
      <c r="J54" s="32">
        <f>0</f>
      </c>
      <c s="32">
        <f>0</f>
      </c>
      <c s="32">
        <f>0+L55+L59+L63+L67+L71+L75</f>
      </c>
      <c s="32">
        <f>0+M55+M59+M63+M67+M71+M75</f>
      </c>
    </row>
    <row r="55" spans="1:16" ht="12.75">
      <c r="A55" t="s">
        <v>50</v>
      </c>
      <c s="34" t="s">
        <v>234</v>
      </c>
      <c s="34" t="s">
        <v>1808</v>
      </c>
      <c s="35" t="s">
        <v>5</v>
      </c>
      <c s="6" t="s">
        <v>1889</v>
      </c>
      <c s="36" t="s">
        <v>1809</v>
      </c>
      <c s="37">
        <v>150</v>
      </c>
      <c s="36">
        <v>0</v>
      </c>
      <c s="36">
        <f>ROUND(G55*H55,6)</f>
      </c>
      <c r="L55" s="38">
        <v>0</v>
      </c>
      <c s="32">
        <f>ROUND(ROUND(L55,2)*ROUND(G55,3),2)</f>
      </c>
      <c s="36" t="s">
        <v>1810</v>
      </c>
      <c>
        <f>(M55*21)/100</f>
      </c>
      <c t="s">
        <v>28</v>
      </c>
    </row>
    <row r="56" spans="1:5" ht="12.75">
      <c r="A56" s="35" t="s">
        <v>56</v>
      </c>
      <c r="E56" s="39" t="s">
        <v>1889</v>
      </c>
    </row>
    <row r="57" spans="1:5" ht="38.25">
      <c r="A57" s="35" t="s">
        <v>57</v>
      </c>
      <c r="E57" s="40" t="s">
        <v>1890</v>
      </c>
    </row>
    <row r="58" spans="1:5" ht="12.75">
      <c r="A58" t="s">
        <v>58</v>
      </c>
      <c r="E58" s="39" t="s">
        <v>5</v>
      </c>
    </row>
    <row r="59" spans="1:16" ht="25.5">
      <c r="A59" t="s">
        <v>50</v>
      </c>
      <c s="34" t="s">
        <v>237</v>
      </c>
      <c s="34" t="s">
        <v>1891</v>
      </c>
      <c s="35" t="s">
        <v>5</v>
      </c>
      <c s="6" t="s">
        <v>1892</v>
      </c>
      <c s="36" t="s">
        <v>203</v>
      </c>
      <c s="37">
        <v>1</v>
      </c>
      <c s="36">
        <v>0</v>
      </c>
      <c s="36">
        <f>ROUND(G59*H59,6)</f>
      </c>
      <c r="L59" s="38">
        <v>0</v>
      </c>
      <c s="32">
        <f>ROUND(ROUND(L59,2)*ROUND(G59,3),2)</f>
      </c>
      <c s="36" t="s">
        <v>1810</v>
      </c>
      <c>
        <f>(M59*21)/100</f>
      </c>
      <c t="s">
        <v>28</v>
      </c>
    </row>
    <row r="60" spans="1:5" ht="25.5">
      <c r="A60" s="35" t="s">
        <v>56</v>
      </c>
      <c r="E60" s="39" t="s">
        <v>1892</v>
      </c>
    </row>
    <row r="61" spans="1:5" ht="25.5">
      <c r="A61" s="35" t="s">
        <v>57</v>
      </c>
      <c r="E61" s="40" t="s">
        <v>1893</v>
      </c>
    </row>
    <row r="62" spans="1:5" ht="12.75">
      <c r="A62" t="s">
        <v>58</v>
      </c>
      <c r="E62" s="39" t="s">
        <v>5</v>
      </c>
    </row>
    <row r="63" spans="1:16" ht="12.75">
      <c r="A63" t="s">
        <v>50</v>
      </c>
      <c s="34" t="s">
        <v>240</v>
      </c>
      <c s="34" t="s">
        <v>1808</v>
      </c>
      <c s="35" t="s">
        <v>209</v>
      </c>
      <c s="6" t="s">
        <v>1735</v>
      </c>
      <c s="36" t="s">
        <v>1809</v>
      </c>
      <c s="37">
        <v>40</v>
      </c>
      <c s="36">
        <v>0</v>
      </c>
      <c s="36">
        <f>ROUND(G63*H63,6)</f>
      </c>
      <c r="L63" s="38">
        <v>0</v>
      </c>
      <c s="32">
        <f>ROUND(ROUND(L63,2)*ROUND(G63,3),2)</f>
      </c>
      <c s="36" t="s">
        <v>1810</v>
      </c>
      <c>
        <f>(M63*21)/100</f>
      </c>
      <c t="s">
        <v>28</v>
      </c>
    </row>
    <row r="64" spans="1:5" ht="12.75">
      <c r="A64" s="35" t="s">
        <v>56</v>
      </c>
      <c r="E64" s="39" t="s">
        <v>1735</v>
      </c>
    </row>
    <row r="65" spans="1:5" ht="12.75">
      <c r="A65" s="35" t="s">
        <v>57</v>
      </c>
      <c r="E65" s="40" t="s">
        <v>5</v>
      </c>
    </row>
    <row r="66" spans="1:5" ht="12.75">
      <c r="A66" t="s">
        <v>58</v>
      </c>
      <c r="E66" s="39" t="s">
        <v>5</v>
      </c>
    </row>
    <row r="67" spans="1:16" ht="12.75">
      <c r="A67" t="s">
        <v>50</v>
      </c>
      <c s="34" t="s">
        <v>243</v>
      </c>
      <c s="34" t="s">
        <v>1894</v>
      </c>
      <c s="35" t="s">
        <v>5</v>
      </c>
      <c s="6" t="s">
        <v>1813</v>
      </c>
      <c s="36" t="s">
        <v>1809</v>
      </c>
      <c s="37">
        <v>20</v>
      </c>
      <c s="36">
        <v>0</v>
      </c>
      <c s="36">
        <f>ROUND(G67*H67,6)</f>
      </c>
      <c r="L67" s="38">
        <v>0</v>
      </c>
      <c s="32">
        <f>ROUND(ROUND(L67,2)*ROUND(G67,3),2)</f>
      </c>
      <c s="36" t="s">
        <v>1810</v>
      </c>
      <c>
        <f>(M67*21)/100</f>
      </c>
      <c t="s">
        <v>28</v>
      </c>
    </row>
    <row r="68" spans="1:5" ht="12.75">
      <c r="A68" s="35" t="s">
        <v>56</v>
      </c>
      <c r="E68" s="39" t="s">
        <v>1813</v>
      </c>
    </row>
    <row r="69" spans="1:5" ht="12.75">
      <c r="A69" s="35" t="s">
        <v>57</v>
      </c>
      <c r="E69" s="40" t="s">
        <v>5</v>
      </c>
    </row>
    <row r="70" spans="1:5" ht="12.75">
      <c r="A70" t="s">
        <v>58</v>
      </c>
      <c r="E70" s="39" t="s">
        <v>5</v>
      </c>
    </row>
    <row r="71" spans="1:16" ht="12.75">
      <c r="A71" t="s">
        <v>50</v>
      </c>
      <c s="34" t="s">
        <v>246</v>
      </c>
      <c s="34" t="s">
        <v>1895</v>
      </c>
      <c s="35" t="s">
        <v>5</v>
      </c>
      <c s="6" t="s">
        <v>1896</v>
      </c>
      <c s="36" t="s">
        <v>1809</v>
      </c>
      <c s="37">
        <v>50</v>
      </c>
      <c s="36">
        <v>0</v>
      </c>
      <c s="36">
        <f>ROUND(G71*H71,6)</f>
      </c>
      <c r="L71" s="38">
        <v>0</v>
      </c>
      <c s="32">
        <f>ROUND(ROUND(L71,2)*ROUND(G71,3),2)</f>
      </c>
      <c s="36" t="s">
        <v>1810</v>
      </c>
      <c>
        <f>(M71*21)/100</f>
      </c>
      <c t="s">
        <v>28</v>
      </c>
    </row>
    <row r="72" spans="1:5" ht="12.75">
      <c r="A72" s="35" t="s">
        <v>56</v>
      </c>
      <c r="E72" s="39" t="s">
        <v>1896</v>
      </c>
    </row>
    <row r="73" spans="1:5" ht="12.75">
      <c r="A73" s="35" t="s">
        <v>57</v>
      </c>
      <c r="E73" s="40" t="s">
        <v>5</v>
      </c>
    </row>
    <row r="74" spans="1:5" ht="12.75">
      <c r="A74" t="s">
        <v>58</v>
      </c>
      <c r="E74" s="39" t="s">
        <v>5</v>
      </c>
    </row>
    <row r="75" spans="1:16" ht="12.75">
      <c r="A75" t="s">
        <v>50</v>
      </c>
      <c s="34" t="s">
        <v>247</v>
      </c>
      <c s="34" t="s">
        <v>1897</v>
      </c>
      <c s="35" t="s">
        <v>5</v>
      </c>
      <c s="6" t="s">
        <v>1898</v>
      </c>
      <c s="36" t="s">
        <v>203</v>
      </c>
      <c s="37">
        <v>3</v>
      </c>
      <c s="36">
        <v>0</v>
      </c>
      <c s="36">
        <f>ROUND(G75*H75,6)</f>
      </c>
      <c r="L75" s="38">
        <v>0</v>
      </c>
      <c s="32">
        <f>ROUND(ROUND(L75,2)*ROUND(G75,3),2)</f>
      </c>
      <c s="36" t="s">
        <v>1810</v>
      </c>
      <c>
        <f>(M75*21)/100</f>
      </c>
      <c t="s">
        <v>28</v>
      </c>
    </row>
    <row r="76" spans="1:5" ht="12.75">
      <c r="A76" s="35" t="s">
        <v>56</v>
      </c>
      <c r="E76" s="39" t="s">
        <v>1898</v>
      </c>
    </row>
    <row r="77" spans="1:5" ht="12.75">
      <c r="A77" s="35" t="s">
        <v>57</v>
      </c>
      <c r="E77" s="40" t="s">
        <v>5</v>
      </c>
    </row>
    <row r="78" spans="1:5" ht="12.75">
      <c r="A78" t="s">
        <v>58</v>
      </c>
      <c r="E78" s="39" t="s">
        <v>5</v>
      </c>
    </row>
    <row r="79" spans="1:13" ht="12.75">
      <c r="A79" t="s">
        <v>47</v>
      </c>
      <c r="C79" s="31" t="s">
        <v>1899</v>
      </c>
      <c r="E79" s="33" t="s">
        <v>1900</v>
      </c>
      <c r="J79" s="32">
        <f>0</f>
      </c>
      <c s="32">
        <f>0</f>
      </c>
      <c s="32">
        <f>0+L80+L84+L88+L92+L96+L100+L104+L108+L112+L116+L120+L124+L128+L132+L136+L140+L144+L148+L152+L156+L160+L164+L168</f>
      </c>
      <c s="32">
        <f>0+M80+M84+M88+M92+M96+M100+M104+M108+M112+M116+M120+M124+M128+M132+M136+M140+M144+M148+M152+M156+M160+M164+M168</f>
      </c>
    </row>
    <row r="80" spans="1:16" ht="12.75">
      <c r="A80" t="s">
        <v>50</v>
      </c>
      <c s="34" t="s">
        <v>250</v>
      </c>
      <c s="34" t="s">
        <v>1901</v>
      </c>
      <c s="35" t="s">
        <v>5</v>
      </c>
      <c s="6" t="s">
        <v>1902</v>
      </c>
      <c s="36" t="s">
        <v>414</v>
      </c>
      <c s="37">
        <v>27</v>
      </c>
      <c s="36">
        <v>0</v>
      </c>
      <c s="36">
        <f>ROUND(G80*H80,6)</f>
      </c>
      <c r="L80" s="38">
        <v>0</v>
      </c>
      <c s="32">
        <f>ROUND(ROUND(L80,2)*ROUND(G80,3),2)</f>
      </c>
      <c s="36" t="s">
        <v>1810</v>
      </c>
      <c>
        <f>(M80*21)/100</f>
      </c>
      <c t="s">
        <v>28</v>
      </c>
    </row>
    <row r="81" spans="1:5" ht="12.75">
      <c r="A81" s="35" t="s">
        <v>56</v>
      </c>
      <c r="E81" s="39" t="s">
        <v>1902</v>
      </c>
    </row>
    <row r="82" spans="1:5" ht="12.75">
      <c r="A82" s="35" t="s">
        <v>57</v>
      </c>
      <c r="E82" s="40" t="s">
        <v>5</v>
      </c>
    </row>
    <row r="83" spans="1:5" ht="12.75">
      <c r="A83" t="s">
        <v>58</v>
      </c>
      <c r="E83" s="39" t="s">
        <v>5</v>
      </c>
    </row>
    <row r="84" spans="1:16" ht="12.75">
      <c r="A84" t="s">
        <v>50</v>
      </c>
      <c s="34" t="s">
        <v>253</v>
      </c>
      <c s="34" t="s">
        <v>1903</v>
      </c>
      <c s="35" t="s">
        <v>5</v>
      </c>
      <c s="6" t="s">
        <v>1904</v>
      </c>
      <c s="36" t="s">
        <v>414</v>
      </c>
      <c s="37">
        <v>26</v>
      </c>
      <c s="36">
        <v>0</v>
      </c>
      <c s="36">
        <f>ROUND(G84*H84,6)</f>
      </c>
      <c r="L84" s="38">
        <v>0</v>
      </c>
      <c s="32">
        <f>ROUND(ROUND(L84,2)*ROUND(G84,3),2)</f>
      </c>
      <c s="36" t="s">
        <v>1810</v>
      </c>
      <c>
        <f>(M84*21)/100</f>
      </c>
      <c t="s">
        <v>28</v>
      </c>
    </row>
    <row r="85" spans="1:5" ht="12.75">
      <c r="A85" s="35" t="s">
        <v>56</v>
      </c>
      <c r="E85" s="39" t="s">
        <v>1904</v>
      </c>
    </row>
    <row r="86" spans="1:5" ht="12.75">
      <c r="A86" s="35" t="s">
        <v>57</v>
      </c>
      <c r="E86" s="40" t="s">
        <v>5</v>
      </c>
    </row>
    <row r="87" spans="1:5" ht="12.75">
      <c r="A87" t="s">
        <v>58</v>
      </c>
      <c r="E87" s="39" t="s">
        <v>5</v>
      </c>
    </row>
    <row r="88" spans="1:16" ht="12.75">
      <c r="A88" t="s">
        <v>50</v>
      </c>
      <c s="34" t="s">
        <v>256</v>
      </c>
      <c s="34" t="s">
        <v>1905</v>
      </c>
      <c s="35" t="s">
        <v>5</v>
      </c>
      <c s="6" t="s">
        <v>1906</v>
      </c>
      <c s="36" t="s">
        <v>68</v>
      </c>
      <c s="37">
        <v>35</v>
      </c>
      <c s="36">
        <v>0</v>
      </c>
      <c s="36">
        <f>ROUND(G88*H88,6)</f>
      </c>
      <c r="L88" s="38">
        <v>0</v>
      </c>
      <c s="32">
        <f>ROUND(ROUND(L88,2)*ROUND(G88,3),2)</f>
      </c>
      <c s="36" t="s">
        <v>1810</v>
      </c>
      <c>
        <f>(M88*21)/100</f>
      </c>
      <c t="s">
        <v>28</v>
      </c>
    </row>
    <row r="89" spans="1:5" ht="12.75">
      <c r="A89" s="35" t="s">
        <v>56</v>
      </c>
      <c r="E89" s="39" t="s">
        <v>1906</v>
      </c>
    </row>
    <row r="90" spans="1:5" ht="12.75">
      <c r="A90" s="35" t="s">
        <v>57</v>
      </c>
      <c r="E90" s="40" t="s">
        <v>5</v>
      </c>
    </row>
    <row r="91" spans="1:5" ht="12.75">
      <c r="A91" t="s">
        <v>58</v>
      </c>
      <c r="E91" s="39" t="s">
        <v>5</v>
      </c>
    </row>
    <row r="92" spans="1:16" ht="12.75">
      <c r="A92" t="s">
        <v>50</v>
      </c>
      <c s="34" t="s">
        <v>259</v>
      </c>
      <c s="34" t="s">
        <v>1907</v>
      </c>
      <c s="35" t="s">
        <v>5</v>
      </c>
      <c s="6" t="s">
        <v>1908</v>
      </c>
      <c s="36" t="s">
        <v>414</v>
      </c>
      <c s="37">
        <v>9</v>
      </c>
      <c s="36">
        <v>0</v>
      </c>
      <c s="36">
        <f>ROUND(G92*H92,6)</f>
      </c>
      <c r="L92" s="38">
        <v>0</v>
      </c>
      <c s="32">
        <f>ROUND(ROUND(L92,2)*ROUND(G92,3),2)</f>
      </c>
      <c s="36" t="s">
        <v>1810</v>
      </c>
      <c>
        <f>(M92*21)/100</f>
      </c>
      <c t="s">
        <v>28</v>
      </c>
    </row>
    <row r="93" spans="1:5" ht="12.75">
      <c r="A93" s="35" t="s">
        <v>56</v>
      </c>
      <c r="E93" s="39" t="s">
        <v>1908</v>
      </c>
    </row>
    <row r="94" spans="1:5" ht="12.75">
      <c r="A94" s="35" t="s">
        <v>57</v>
      </c>
      <c r="E94" s="40" t="s">
        <v>5</v>
      </c>
    </row>
    <row r="95" spans="1:5" ht="12.75">
      <c r="A95" t="s">
        <v>58</v>
      </c>
      <c r="E95" s="39" t="s">
        <v>5</v>
      </c>
    </row>
    <row r="96" spans="1:16" ht="12.75">
      <c r="A96" t="s">
        <v>50</v>
      </c>
      <c s="34" t="s">
        <v>262</v>
      </c>
      <c s="34" t="s">
        <v>1909</v>
      </c>
      <c s="35" t="s">
        <v>5</v>
      </c>
      <c s="6" t="s">
        <v>1910</v>
      </c>
      <c s="36" t="s">
        <v>414</v>
      </c>
      <c s="37">
        <v>9</v>
      </c>
      <c s="36">
        <v>0</v>
      </c>
      <c s="36">
        <f>ROUND(G96*H96,6)</f>
      </c>
      <c r="L96" s="38">
        <v>0</v>
      </c>
      <c s="32">
        <f>ROUND(ROUND(L96,2)*ROUND(G96,3),2)</f>
      </c>
      <c s="36" t="s">
        <v>1810</v>
      </c>
      <c>
        <f>(M96*21)/100</f>
      </c>
      <c t="s">
        <v>28</v>
      </c>
    </row>
    <row r="97" spans="1:5" ht="12.75">
      <c r="A97" s="35" t="s">
        <v>56</v>
      </c>
      <c r="E97" s="39" t="s">
        <v>1910</v>
      </c>
    </row>
    <row r="98" spans="1:5" ht="12.75">
      <c r="A98" s="35" t="s">
        <v>57</v>
      </c>
      <c r="E98" s="40" t="s">
        <v>5</v>
      </c>
    </row>
    <row r="99" spans="1:5" ht="12.75">
      <c r="A99" t="s">
        <v>58</v>
      </c>
      <c r="E99" s="39" t="s">
        <v>5</v>
      </c>
    </row>
    <row r="100" spans="1:16" ht="12.75">
      <c r="A100" t="s">
        <v>50</v>
      </c>
      <c s="34" t="s">
        <v>265</v>
      </c>
      <c s="34" t="s">
        <v>1911</v>
      </c>
      <c s="35" t="s">
        <v>5</v>
      </c>
      <c s="6" t="s">
        <v>1912</v>
      </c>
      <c s="36" t="s">
        <v>414</v>
      </c>
      <c s="37">
        <v>9</v>
      </c>
      <c s="36">
        <v>0</v>
      </c>
      <c s="36">
        <f>ROUND(G100*H100,6)</f>
      </c>
      <c r="L100" s="38">
        <v>0</v>
      </c>
      <c s="32">
        <f>ROUND(ROUND(L100,2)*ROUND(G100,3),2)</f>
      </c>
      <c s="36" t="s">
        <v>1810</v>
      </c>
      <c>
        <f>(M100*21)/100</f>
      </c>
      <c t="s">
        <v>28</v>
      </c>
    </row>
    <row r="101" spans="1:5" ht="12.75">
      <c r="A101" s="35" t="s">
        <v>56</v>
      </c>
      <c r="E101" s="39" t="s">
        <v>1912</v>
      </c>
    </row>
    <row r="102" spans="1:5" ht="12.75">
      <c r="A102" s="35" t="s">
        <v>57</v>
      </c>
      <c r="E102" s="40" t="s">
        <v>5</v>
      </c>
    </row>
    <row r="103" spans="1:5" ht="12.75">
      <c r="A103" t="s">
        <v>58</v>
      </c>
      <c r="E103" s="39" t="s">
        <v>5</v>
      </c>
    </row>
    <row r="104" spans="1:16" ht="12.75">
      <c r="A104" t="s">
        <v>50</v>
      </c>
      <c s="34" t="s">
        <v>268</v>
      </c>
      <c s="34" t="s">
        <v>1913</v>
      </c>
      <c s="35" t="s">
        <v>5</v>
      </c>
      <c s="6" t="s">
        <v>1914</v>
      </c>
      <c s="36" t="s">
        <v>54</v>
      </c>
      <c s="37">
        <v>80</v>
      </c>
      <c s="36">
        <v>0</v>
      </c>
      <c s="36">
        <f>ROUND(G104*H104,6)</f>
      </c>
      <c r="L104" s="38">
        <v>0</v>
      </c>
      <c s="32">
        <f>ROUND(ROUND(L104,2)*ROUND(G104,3),2)</f>
      </c>
      <c s="36" t="s">
        <v>1810</v>
      </c>
      <c>
        <f>(M104*21)/100</f>
      </c>
      <c t="s">
        <v>28</v>
      </c>
    </row>
    <row r="105" spans="1:5" ht="12.75">
      <c r="A105" s="35" t="s">
        <v>56</v>
      </c>
      <c r="E105" s="39" t="s">
        <v>1914</v>
      </c>
    </row>
    <row r="106" spans="1:5" ht="12.75">
      <c r="A106" s="35" t="s">
        <v>57</v>
      </c>
      <c r="E106" s="40" t="s">
        <v>5</v>
      </c>
    </row>
    <row r="107" spans="1:5" ht="12.75">
      <c r="A107" t="s">
        <v>58</v>
      </c>
      <c r="E107" s="39" t="s">
        <v>5</v>
      </c>
    </row>
    <row r="108" spans="1:16" ht="12.75">
      <c r="A108" t="s">
        <v>50</v>
      </c>
      <c s="34" t="s">
        <v>271</v>
      </c>
      <c s="34" t="s">
        <v>1915</v>
      </c>
      <c s="35" t="s">
        <v>5</v>
      </c>
      <c s="6" t="s">
        <v>1916</v>
      </c>
      <c s="36" t="s">
        <v>54</v>
      </c>
      <c s="37">
        <v>30</v>
      </c>
      <c s="36">
        <v>0</v>
      </c>
      <c s="36">
        <f>ROUND(G108*H108,6)</f>
      </c>
      <c r="L108" s="38">
        <v>0</v>
      </c>
      <c s="32">
        <f>ROUND(ROUND(L108,2)*ROUND(G108,3),2)</f>
      </c>
      <c s="36" t="s">
        <v>1810</v>
      </c>
      <c>
        <f>(M108*21)/100</f>
      </c>
      <c t="s">
        <v>28</v>
      </c>
    </row>
    <row r="109" spans="1:5" ht="12.75">
      <c r="A109" s="35" t="s">
        <v>56</v>
      </c>
      <c r="E109" s="39" t="s">
        <v>1916</v>
      </c>
    </row>
    <row r="110" spans="1:5" ht="12.75">
      <c r="A110" s="35" t="s">
        <v>57</v>
      </c>
      <c r="E110" s="40" t="s">
        <v>5</v>
      </c>
    </row>
    <row r="111" spans="1:5" ht="12.75">
      <c r="A111" t="s">
        <v>58</v>
      </c>
      <c r="E111" s="39" t="s">
        <v>5</v>
      </c>
    </row>
    <row r="112" spans="1:16" ht="12.75">
      <c r="A112" t="s">
        <v>50</v>
      </c>
      <c s="34" t="s">
        <v>274</v>
      </c>
      <c s="34" t="s">
        <v>1917</v>
      </c>
      <c s="35" t="s">
        <v>5</v>
      </c>
      <c s="6" t="s">
        <v>1918</v>
      </c>
      <c s="36" t="s">
        <v>54</v>
      </c>
      <c s="37">
        <v>15</v>
      </c>
      <c s="36">
        <v>0</v>
      </c>
      <c s="36">
        <f>ROUND(G112*H112,6)</f>
      </c>
      <c r="L112" s="38">
        <v>0</v>
      </c>
      <c s="32">
        <f>ROUND(ROUND(L112,2)*ROUND(G112,3),2)</f>
      </c>
      <c s="36" t="s">
        <v>1810</v>
      </c>
      <c>
        <f>(M112*21)/100</f>
      </c>
      <c t="s">
        <v>28</v>
      </c>
    </row>
    <row r="113" spans="1:5" ht="12.75">
      <c r="A113" s="35" t="s">
        <v>56</v>
      </c>
      <c r="E113" s="39" t="s">
        <v>1918</v>
      </c>
    </row>
    <row r="114" spans="1:5" ht="12.75">
      <c r="A114" s="35" t="s">
        <v>57</v>
      </c>
      <c r="E114" s="40" t="s">
        <v>5</v>
      </c>
    </row>
    <row r="115" spans="1:5" ht="12.75">
      <c r="A115" t="s">
        <v>58</v>
      </c>
      <c r="E115" s="39" t="s">
        <v>5</v>
      </c>
    </row>
    <row r="116" spans="1:16" ht="12.75">
      <c r="A116" t="s">
        <v>50</v>
      </c>
      <c s="34" t="s">
        <v>277</v>
      </c>
      <c s="34" t="s">
        <v>1919</v>
      </c>
      <c s="35" t="s">
        <v>5</v>
      </c>
      <c s="6" t="s">
        <v>1920</v>
      </c>
      <c s="36" t="s">
        <v>54</v>
      </c>
      <c s="37">
        <v>55</v>
      </c>
      <c s="36">
        <v>0</v>
      </c>
      <c s="36">
        <f>ROUND(G116*H116,6)</f>
      </c>
      <c r="L116" s="38">
        <v>0</v>
      </c>
      <c s="32">
        <f>ROUND(ROUND(L116,2)*ROUND(G116,3),2)</f>
      </c>
      <c s="36" t="s">
        <v>1810</v>
      </c>
      <c>
        <f>(M116*21)/100</f>
      </c>
      <c t="s">
        <v>28</v>
      </c>
    </row>
    <row r="117" spans="1:5" ht="12.75">
      <c r="A117" s="35" t="s">
        <v>56</v>
      </c>
      <c r="E117" s="39" t="s">
        <v>1920</v>
      </c>
    </row>
    <row r="118" spans="1:5" ht="12.75">
      <c r="A118" s="35" t="s">
        <v>57</v>
      </c>
      <c r="E118" s="40" t="s">
        <v>5</v>
      </c>
    </row>
    <row r="119" spans="1:5" ht="12.75">
      <c r="A119" t="s">
        <v>58</v>
      </c>
      <c r="E119" s="39" t="s">
        <v>5</v>
      </c>
    </row>
    <row r="120" spans="1:16" ht="12.75">
      <c r="A120" t="s">
        <v>50</v>
      </c>
      <c s="34" t="s">
        <v>280</v>
      </c>
      <c s="34" t="s">
        <v>1921</v>
      </c>
      <c s="35" t="s">
        <v>5</v>
      </c>
      <c s="6" t="s">
        <v>1922</v>
      </c>
      <c s="36" t="s">
        <v>54</v>
      </c>
      <c s="37">
        <v>100</v>
      </c>
      <c s="36">
        <v>0</v>
      </c>
      <c s="36">
        <f>ROUND(G120*H120,6)</f>
      </c>
      <c r="L120" s="38">
        <v>0</v>
      </c>
      <c s="32">
        <f>ROUND(ROUND(L120,2)*ROUND(G120,3),2)</f>
      </c>
      <c s="36" t="s">
        <v>1810</v>
      </c>
      <c>
        <f>(M120*21)/100</f>
      </c>
      <c t="s">
        <v>28</v>
      </c>
    </row>
    <row r="121" spans="1:5" ht="12.75">
      <c r="A121" s="35" t="s">
        <v>56</v>
      </c>
      <c r="E121" s="39" t="s">
        <v>1922</v>
      </c>
    </row>
    <row r="122" spans="1:5" ht="12.75">
      <c r="A122" s="35" t="s">
        <v>57</v>
      </c>
      <c r="E122" s="40" t="s">
        <v>5</v>
      </c>
    </row>
    <row r="123" spans="1:5" ht="12.75">
      <c r="A123" t="s">
        <v>58</v>
      </c>
      <c r="E123" s="39" t="s">
        <v>5</v>
      </c>
    </row>
    <row r="124" spans="1:16" ht="12.75">
      <c r="A124" t="s">
        <v>50</v>
      </c>
      <c s="34" t="s">
        <v>283</v>
      </c>
      <c s="34" t="s">
        <v>1923</v>
      </c>
      <c s="35" t="s">
        <v>5</v>
      </c>
      <c s="6" t="s">
        <v>1924</v>
      </c>
      <c s="36" t="s">
        <v>54</v>
      </c>
      <c s="37">
        <v>30</v>
      </c>
      <c s="36">
        <v>0</v>
      </c>
      <c s="36">
        <f>ROUND(G124*H124,6)</f>
      </c>
      <c r="L124" s="38">
        <v>0</v>
      </c>
      <c s="32">
        <f>ROUND(ROUND(L124,2)*ROUND(G124,3),2)</f>
      </c>
      <c s="36" t="s">
        <v>1810</v>
      </c>
      <c>
        <f>(M124*21)/100</f>
      </c>
      <c t="s">
        <v>28</v>
      </c>
    </row>
    <row r="125" spans="1:5" ht="12.75">
      <c r="A125" s="35" t="s">
        <v>56</v>
      </c>
      <c r="E125" s="39" t="s">
        <v>1924</v>
      </c>
    </row>
    <row r="126" spans="1:5" ht="12.75">
      <c r="A126" s="35" t="s">
        <v>57</v>
      </c>
      <c r="E126" s="40" t="s">
        <v>5</v>
      </c>
    </row>
    <row r="127" spans="1:5" ht="12.75">
      <c r="A127" t="s">
        <v>58</v>
      </c>
      <c r="E127" s="39" t="s">
        <v>5</v>
      </c>
    </row>
    <row r="128" spans="1:16" ht="12.75">
      <c r="A128" t="s">
        <v>50</v>
      </c>
      <c s="34" t="s">
        <v>286</v>
      </c>
      <c s="34" t="s">
        <v>1925</v>
      </c>
      <c s="35" t="s">
        <v>5</v>
      </c>
      <c s="6" t="s">
        <v>1926</v>
      </c>
      <c s="36" t="s">
        <v>54</v>
      </c>
      <c s="37">
        <v>90</v>
      </c>
      <c s="36">
        <v>0</v>
      </c>
      <c s="36">
        <f>ROUND(G128*H128,6)</f>
      </c>
      <c r="L128" s="38">
        <v>0</v>
      </c>
      <c s="32">
        <f>ROUND(ROUND(L128,2)*ROUND(G128,3),2)</f>
      </c>
      <c s="36" t="s">
        <v>1810</v>
      </c>
      <c>
        <f>(M128*21)/100</f>
      </c>
      <c t="s">
        <v>28</v>
      </c>
    </row>
    <row r="129" spans="1:5" ht="12.75">
      <c r="A129" s="35" t="s">
        <v>56</v>
      </c>
      <c r="E129" s="39" t="s">
        <v>1926</v>
      </c>
    </row>
    <row r="130" spans="1:5" ht="12.75">
      <c r="A130" s="35" t="s">
        <v>57</v>
      </c>
      <c r="E130" s="40" t="s">
        <v>5</v>
      </c>
    </row>
    <row r="131" spans="1:5" ht="12.75">
      <c r="A131" t="s">
        <v>58</v>
      </c>
      <c r="E131" s="39" t="s">
        <v>5</v>
      </c>
    </row>
    <row r="132" spans="1:16" ht="12.75">
      <c r="A132" t="s">
        <v>50</v>
      </c>
      <c s="34" t="s">
        <v>289</v>
      </c>
      <c s="34" t="s">
        <v>1927</v>
      </c>
      <c s="35" t="s">
        <v>5</v>
      </c>
      <c s="6" t="s">
        <v>1928</v>
      </c>
      <c s="36" t="s">
        <v>54</v>
      </c>
      <c s="37">
        <v>20</v>
      </c>
      <c s="36">
        <v>0</v>
      </c>
      <c s="36">
        <f>ROUND(G132*H132,6)</f>
      </c>
      <c r="L132" s="38">
        <v>0</v>
      </c>
      <c s="32">
        <f>ROUND(ROUND(L132,2)*ROUND(G132,3),2)</f>
      </c>
      <c s="36" t="s">
        <v>1810</v>
      </c>
      <c>
        <f>(M132*21)/100</f>
      </c>
      <c t="s">
        <v>28</v>
      </c>
    </row>
    <row r="133" spans="1:5" ht="12.75">
      <c r="A133" s="35" t="s">
        <v>56</v>
      </c>
      <c r="E133" s="39" t="s">
        <v>1928</v>
      </c>
    </row>
    <row r="134" spans="1:5" ht="12.75">
      <c r="A134" s="35" t="s">
        <v>57</v>
      </c>
      <c r="E134" s="40" t="s">
        <v>5</v>
      </c>
    </row>
    <row r="135" spans="1:5" ht="12.75">
      <c r="A135" t="s">
        <v>58</v>
      </c>
      <c r="E135" s="39" t="s">
        <v>5</v>
      </c>
    </row>
    <row r="136" spans="1:16" ht="12.75">
      <c r="A136" t="s">
        <v>50</v>
      </c>
      <c s="34" t="s">
        <v>292</v>
      </c>
      <c s="34" t="s">
        <v>1929</v>
      </c>
      <c s="35" t="s">
        <v>5</v>
      </c>
      <c s="6" t="s">
        <v>1930</v>
      </c>
      <c s="36" t="s">
        <v>54</v>
      </c>
      <c s="37">
        <v>15</v>
      </c>
      <c s="36">
        <v>0</v>
      </c>
      <c s="36">
        <f>ROUND(G136*H136,6)</f>
      </c>
      <c r="L136" s="38">
        <v>0</v>
      </c>
      <c s="32">
        <f>ROUND(ROUND(L136,2)*ROUND(G136,3),2)</f>
      </c>
      <c s="36" t="s">
        <v>1810</v>
      </c>
      <c>
        <f>(M136*21)/100</f>
      </c>
      <c t="s">
        <v>28</v>
      </c>
    </row>
    <row r="137" spans="1:5" ht="12.75">
      <c r="A137" s="35" t="s">
        <v>56</v>
      </c>
      <c r="E137" s="39" t="s">
        <v>1930</v>
      </c>
    </row>
    <row r="138" spans="1:5" ht="12.75">
      <c r="A138" s="35" t="s">
        <v>57</v>
      </c>
      <c r="E138" s="40" t="s">
        <v>5</v>
      </c>
    </row>
    <row r="139" spans="1:5" ht="12.75">
      <c r="A139" t="s">
        <v>58</v>
      </c>
      <c r="E139" s="39" t="s">
        <v>5</v>
      </c>
    </row>
    <row r="140" spans="1:16" ht="12.75">
      <c r="A140" t="s">
        <v>50</v>
      </c>
      <c s="34" t="s">
        <v>295</v>
      </c>
      <c s="34" t="s">
        <v>1931</v>
      </c>
      <c s="35" t="s">
        <v>5</v>
      </c>
      <c s="6" t="s">
        <v>1932</v>
      </c>
      <c s="36" t="s">
        <v>54</v>
      </c>
      <c s="37">
        <v>28</v>
      </c>
      <c s="36">
        <v>0</v>
      </c>
      <c s="36">
        <f>ROUND(G140*H140,6)</f>
      </c>
      <c r="L140" s="38">
        <v>0</v>
      </c>
      <c s="32">
        <f>ROUND(ROUND(L140,2)*ROUND(G140,3),2)</f>
      </c>
      <c s="36" t="s">
        <v>1810</v>
      </c>
      <c>
        <f>(M140*21)/100</f>
      </c>
      <c t="s">
        <v>28</v>
      </c>
    </row>
    <row r="141" spans="1:5" ht="12.75">
      <c r="A141" s="35" t="s">
        <v>56</v>
      </c>
      <c r="E141" s="39" t="s">
        <v>1932</v>
      </c>
    </row>
    <row r="142" spans="1:5" ht="12.75">
      <c r="A142" s="35" t="s">
        <v>57</v>
      </c>
      <c r="E142" s="40" t="s">
        <v>5</v>
      </c>
    </row>
    <row r="143" spans="1:5" ht="12.75">
      <c r="A143" t="s">
        <v>58</v>
      </c>
      <c r="E143" s="39" t="s">
        <v>5</v>
      </c>
    </row>
    <row r="144" spans="1:16" ht="12.75">
      <c r="A144" t="s">
        <v>50</v>
      </c>
      <c s="34" t="s">
        <v>298</v>
      </c>
      <c s="34" t="s">
        <v>1933</v>
      </c>
      <c s="35" t="s">
        <v>5</v>
      </c>
      <c s="6" t="s">
        <v>1934</v>
      </c>
      <c s="36" t="s">
        <v>54</v>
      </c>
      <c s="37">
        <v>20</v>
      </c>
      <c s="36">
        <v>0</v>
      </c>
      <c s="36">
        <f>ROUND(G144*H144,6)</f>
      </c>
      <c r="L144" s="38">
        <v>0</v>
      </c>
      <c s="32">
        <f>ROUND(ROUND(L144,2)*ROUND(G144,3),2)</f>
      </c>
      <c s="36" t="s">
        <v>1810</v>
      </c>
      <c>
        <f>(M144*21)/100</f>
      </c>
      <c t="s">
        <v>28</v>
      </c>
    </row>
    <row r="145" spans="1:5" ht="12.75">
      <c r="A145" s="35" t="s">
        <v>56</v>
      </c>
      <c r="E145" s="39" t="s">
        <v>1934</v>
      </c>
    </row>
    <row r="146" spans="1:5" ht="12.75">
      <c r="A146" s="35" t="s">
        <v>57</v>
      </c>
      <c r="E146" s="40" t="s">
        <v>5</v>
      </c>
    </row>
    <row r="147" spans="1:5" ht="12.75">
      <c r="A147" t="s">
        <v>58</v>
      </c>
      <c r="E147" s="39" t="s">
        <v>5</v>
      </c>
    </row>
    <row r="148" spans="1:16" ht="12.75">
      <c r="A148" t="s">
        <v>50</v>
      </c>
      <c s="34" t="s">
        <v>301</v>
      </c>
      <c s="34" t="s">
        <v>1933</v>
      </c>
      <c s="35" t="s">
        <v>209</v>
      </c>
      <c s="6" t="s">
        <v>1935</v>
      </c>
      <c s="36" t="s">
        <v>54</v>
      </c>
      <c s="37">
        <v>20</v>
      </c>
      <c s="36">
        <v>0</v>
      </c>
      <c s="36">
        <f>ROUND(G148*H148,6)</f>
      </c>
      <c r="L148" s="38">
        <v>0</v>
      </c>
      <c s="32">
        <f>ROUND(ROUND(L148,2)*ROUND(G148,3),2)</f>
      </c>
      <c s="36" t="s">
        <v>1810</v>
      </c>
      <c>
        <f>(M148*21)/100</f>
      </c>
      <c t="s">
        <v>28</v>
      </c>
    </row>
    <row r="149" spans="1:5" ht="12.75">
      <c r="A149" s="35" t="s">
        <v>56</v>
      </c>
      <c r="E149" s="39" t="s">
        <v>1935</v>
      </c>
    </row>
    <row r="150" spans="1:5" ht="12.75">
      <c r="A150" s="35" t="s">
        <v>57</v>
      </c>
      <c r="E150" s="40" t="s">
        <v>5</v>
      </c>
    </row>
    <row r="151" spans="1:5" ht="12.75">
      <c r="A151" t="s">
        <v>58</v>
      </c>
      <c r="E151" s="39" t="s">
        <v>5</v>
      </c>
    </row>
    <row r="152" spans="1:16" ht="12.75">
      <c r="A152" t="s">
        <v>50</v>
      </c>
      <c s="34" t="s">
        <v>304</v>
      </c>
      <c s="34" t="s">
        <v>1936</v>
      </c>
      <c s="35" t="s">
        <v>5</v>
      </c>
      <c s="6" t="s">
        <v>1937</v>
      </c>
      <c s="36" t="s">
        <v>72</v>
      </c>
      <c s="37">
        <v>3</v>
      </c>
      <c s="36">
        <v>0</v>
      </c>
      <c s="36">
        <f>ROUND(G152*H152,6)</f>
      </c>
      <c r="L152" s="38">
        <v>0</v>
      </c>
      <c s="32">
        <f>ROUND(ROUND(L152,2)*ROUND(G152,3),2)</f>
      </c>
      <c s="36" t="s">
        <v>1810</v>
      </c>
      <c>
        <f>(M152*21)/100</f>
      </c>
      <c t="s">
        <v>28</v>
      </c>
    </row>
    <row r="153" spans="1:5" ht="12.75">
      <c r="A153" s="35" t="s">
        <v>56</v>
      </c>
      <c r="E153" s="39" t="s">
        <v>1937</v>
      </c>
    </row>
    <row r="154" spans="1:5" ht="12.75">
      <c r="A154" s="35" t="s">
        <v>57</v>
      </c>
      <c r="E154" s="40" t="s">
        <v>5</v>
      </c>
    </row>
    <row r="155" spans="1:5" ht="12.75">
      <c r="A155" t="s">
        <v>58</v>
      </c>
      <c r="E155" s="39" t="s">
        <v>5</v>
      </c>
    </row>
    <row r="156" spans="1:16" ht="12.75">
      <c r="A156" t="s">
        <v>50</v>
      </c>
      <c s="34" t="s">
        <v>307</v>
      </c>
      <c s="34" t="s">
        <v>1936</v>
      </c>
      <c s="35" t="s">
        <v>209</v>
      </c>
      <c s="6" t="s">
        <v>1937</v>
      </c>
      <c s="36" t="s">
        <v>72</v>
      </c>
      <c s="37">
        <v>3</v>
      </c>
      <c s="36">
        <v>0</v>
      </c>
      <c s="36">
        <f>ROUND(G156*H156,6)</f>
      </c>
      <c r="L156" s="38">
        <v>0</v>
      </c>
      <c s="32">
        <f>ROUND(ROUND(L156,2)*ROUND(G156,3),2)</f>
      </c>
      <c s="36" t="s">
        <v>1810</v>
      </c>
      <c>
        <f>(M156*21)/100</f>
      </c>
      <c t="s">
        <v>28</v>
      </c>
    </row>
    <row r="157" spans="1:5" ht="12.75">
      <c r="A157" s="35" t="s">
        <v>56</v>
      </c>
      <c r="E157" s="39" t="s">
        <v>1937</v>
      </c>
    </row>
    <row r="158" spans="1:5" ht="12.75">
      <c r="A158" s="35" t="s">
        <v>57</v>
      </c>
      <c r="E158" s="40" t="s">
        <v>5</v>
      </c>
    </row>
    <row r="159" spans="1:5" ht="12.75">
      <c r="A159" t="s">
        <v>58</v>
      </c>
      <c r="E159" s="39" t="s">
        <v>5</v>
      </c>
    </row>
    <row r="160" spans="1:16" ht="12.75">
      <c r="A160" t="s">
        <v>50</v>
      </c>
      <c s="34" t="s">
        <v>200</v>
      </c>
      <c s="34" t="s">
        <v>1938</v>
      </c>
      <c s="35" t="s">
        <v>5</v>
      </c>
      <c s="6" t="s">
        <v>1939</v>
      </c>
      <c s="36" t="s">
        <v>54</v>
      </c>
      <c s="37">
        <v>203</v>
      </c>
      <c s="36">
        <v>0</v>
      </c>
      <c s="36">
        <f>ROUND(G160*H160,6)</f>
      </c>
      <c r="L160" s="38">
        <v>0</v>
      </c>
      <c s="32">
        <f>ROUND(ROUND(L160,2)*ROUND(G160,3),2)</f>
      </c>
      <c s="36" t="s">
        <v>1810</v>
      </c>
      <c>
        <f>(M160*21)/100</f>
      </c>
      <c t="s">
        <v>28</v>
      </c>
    </row>
    <row r="161" spans="1:5" ht="12.75">
      <c r="A161" s="35" t="s">
        <v>56</v>
      </c>
      <c r="E161" s="39" t="s">
        <v>1939</v>
      </c>
    </row>
    <row r="162" spans="1:5" ht="12.75">
      <c r="A162" s="35" t="s">
        <v>57</v>
      </c>
      <c r="E162" s="40" t="s">
        <v>5</v>
      </c>
    </row>
    <row r="163" spans="1:5" ht="12.75">
      <c r="A163" t="s">
        <v>58</v>
      </c>
      <c r="E163" s="39" t="s">
        <v>5</v>
      </c>
    </row>
    <row r="164" spans="1:16" ht="12.75">
      <c r="A164" t="s">
        <v>50</v>
      </c>
      <c s="34" t="s">
        <v>51</v>
      </c>
      <c s="34" t="s">
        <v>1940</v>
      </c>
      <c s="35" t="s">
        <v>5</v>
      </c>
      <c s="6" t="s">
        <v>1941</v>
      </c>
      <c s="36" t="s">
        <v>54</v>
      </c>
      <c s="37">
        <v>280</v>
      </c>
      <c s="36">
        <v>0</v>
      </c>
      <c s="36">
        <f>ROUND(G164*H164,6)</f>
      </c>
      <c r="L164" s="38">
        <v>0</v>
      </c>
      <c s="32">
        <f>ROUND(ROUND(L164,2)*ROUND(G164,3),2)</f>
      </c>
      <c s="36" t="s">
        <v>1810</v>
      </c>
      <c>
        <f>(M164*21)/100</f>
      </c>
      <c t="s">
        <v>28</v>
      </c>
    </row>
    <row r="165" spans="1:5" ht="12.75">
      <c r="A165" s="35" t="s">
        <v>56</v>
      </c>
      <c r="E165" s="39" t="s">
        <v>1941</v>
      </c>
    </row>
    <row r="166" spans="1:5" ht="12.75">
      <c r="A166" s="35" t="s">
        <v>57</v>
      </c>
      <c r="E166" s="40" t="s">
        <v>5</v>
      </c>
    </row>
    <row r="167" spans="1:5" ht="12.75">
      <c r="A167" t="s">
        <v>58</v>
      </c>
      <c r="E167" s="39" t="s">
        <v>5</v>
      </c>
    </row>
    <row r="168" spans="1:16" ht="12.75">
      <c r="A168" t="s">
        <v>50</v>
      </c>
      <c s="34" t="s">
        <v>59</v>
      </c>
      <c s="34" t="s">
        <v>1942</v>
      </c>
      <c s="35" t="s">
        <v>5</v>
      </c>
      <c s="6" t="s">
        <v>1943</v>
      </c>
      <c s="36" t="s">
        <v>396</v>
      </c>
      <c s="37">
        <v>0.738</v>
      </c>
      <c s="36">
        <v>0</v>
      </c>
      <c s="36">
        <f>ROUND(G168*H168,6)</f>
      </c>
      <c r="L168" s="38">
        <v>0</v>
      </c>
      <c s="32">
        <f>ROUND(ROUND(L168,2)*ROUND(G168,3),2)</f>
      </c>
      <c s="36" t="s">
        <v>1810</v>
      </c>
      <c>
        <f>(M168*21)/100</f>
      </c>
      <c t="s">
        <v>28</v>
      </c>
    </row>
    <row r="169" spans="1:5" ht="12.75">
      <c r="A169" s="35" t="s">
        <v>56</v>
      </c>
      <c r="E169" s="39" t="s">
        <v>1943</v>
      </c>
    </row>
    <row r="170" spans="1:5" ht="12.75">
      <c r="A170" s="35" t="s">
        <v>57</v>
      </c>
      <c r="E170" s="40" t="s">
        <v>5</v>
      </c>
    </row>
    <row r="171" spans="1:5" ht="12.75">
      <c r="A171" t="s">
        <v>58</v>
      </c>
      <c r="E171" s="39" t="s">
        <v>5</v>
      </c>
    </row>
    <row r="172" spans="1:13" ht="12.75">
      <c r="A172" t="s">
        <v>47</v>
      </c>
      <c r="C172" s="31" t="s">
        <v>1944</v>
      </c>
      <c r="E172" s="33" t="s">
        <v>1945</v>
      </c>
      <c r="J172" s="32">
        <f>0</f>
      </c>
      <c s="32">
        <f>0</f>
      </c>
      <c s="32">
        <f>0+L173+L177+L181+L185+L189+L193+L197+L201+L205+L209+L213+L217+L221+L225</f>
      </c>
      <c s="32">
        <f>0+M173+M177+M181+M185+M189+M193+M197+M201+M205+M209+M213+M217+M221+M225</f>
      </c>
    </row>
    <row r="173" spans="1:16" ht="12.75">
      <c r="A173" t="s">
        <v>50</v>
      </c>
      <c s="34" t="s">
        <v>62</v>
      </c>
      <c s="34" t="s">
        <v>1946</v>
      </c>
      <c s="35" t="s">
        <v>5</v>
      </c>
      <c s="6" t="s">
        <v>1947</v>
      </c>
      <c s="36" t="s">
        <v>54</v>
      </c>
      <c s="37">
        <v>245</v>
      </c>
      <c s="36">
        <v>0</v>
      </c>
      <c s="36">
        <f>ROUND(G173*H173,6)</f>
      </c>
      <c r="L173" s="38">
        <v>0</v>
      </c>
      <c s="32">
        <f>ROUND(ROUND(L173,2)*ROUND(G173,3),2)</f>
      </c>
      <c s="36" t="s">
        <v>1810</v>
      </c>
      <c>
        <f>(M173*21)/100</f>
      </c>
      <c t="s">
        <v>28</v>
      </c>
    </row>
    <row r="174" spans="1:5" ht="12.75">
      <c r="A174" s="35" t="s">
        <v>56</v>
      </c>
      <c r="E174" s="39" t="s">
        <v>1947</v>
      </c>
    </row>
    <row r="175" spans="1:5" ht="12.75">
      <c r="A175" s="35" t="s">
        <v>57</v>
      </c>
      <c r="E175" s="40" t="s">
        <v>5</v>
      </c>
    </row>
    <row r="176" spans="1:5" ht="12.75">
      <c r="A176" t="s">
        <v>58</v>
      </c>
      <c r="E176" s="39" t="s">
        <v>5</v>
      </c>
    </row>
    <row r="177" spans="1:16" ht="12.75">
      <c r="A177" t="s">
        <v>50</v>
      </c>
      <c s="34" t="s">
        <v>65</v>
      </c>
      <c s="34" t="s">
        <v>1948</v>
      </c>
      <c s="35" t="s">
        <v>5</v>
      </c>
      <c s="6" t="s">
        <v>1949</v>
      </c>
      <c s="36" t="s">
        <v>54</v>
      </c>
      <c s="37">
        <v>190</v>
      </c>
      <c s="36">
        <v>0</v>
      </c>
      <c s="36">
        <f>ROUND(G177*H177,6)</f>
      </c>
      <c r="L177" s="38">
        <v>0</v>
      </c>
      <c s="32">
        <f>ROUND(ROUND(L177,2)*ROUND(G177,3),2)</f>
      </c>
      <c s="36" t="s">
        <v>1810</v>
      </c>
      <c>
        <f>(M177*21)/100</f>
      </c>
      <c t="s">
        <v>28</v>
      </c>
    </row>
    <row r="178" spans="1:5" ht="12.75">
      <c r="A178" s="35" t="s">
        <v>56</v>
      </c>
      <c r="E178" s="39" t="s">
        <v>1949</v>
      </c>
    </row>
    <row r="179" spans="1:5" ht="12.75">
      <c r="A179" s="35" t="s">
        <v>57</v>
      </c>
      <c r="E179" s="40" t="s">
        <v>5</v>
      </c>
    </row>
    <row r="180" spans="1:5" ht="12.75">
      <c r="A180" t="s">
        <v>58</v>
      </c>
      <c r="E180" s="39" t="s">
        <v>5</v>
      </c>
    </row>
    <row r="181" spans="1:16" ht="12.75">
      <c r="A181" t="s">
        <v>50</v>
      </c>
      <c s="34" t="s">
        <v>69</v>
      </c>
      <c s="34" t="s">
        <v>1950</v>
      </c>
      <c s="35" t="s">
        <v>5</v>
      </c>
      <c s="6" t="s">
        <v>1951</v>
      </c>
      <c s="36" t="s">
        <v>54</v>
      </c>
      <c s="37">
        <v>75</v>
      </c>
      <c s="36">
        <v>0</v>
      </c>
      <c s="36">
        <f>ROUND(G181*H181,6)</f>
      </c>
      <c r="L181" s="38">
        <v>0</v>
      </c>
      <c s="32">
        <f>ROUND(ROUND(L181,2)*ROUND(G181,3),2)</f>
      </c>
      <c s="36" t="s">
        <v>1810</v>
      </c>
      <c>
        <f>(M181*21)/100</f>
      </c>
      <c t="s">
        <v>28</v>
      </c>
    </row>
    <row r="182" spans="1:5" ht="12.75">
      <c r="A182" s="35" t="s">
        <v>56</v>
      </c>
      <c r="E182" s="39" t="s">
        <v>1951</v>
      </c>
    </row>
    <row r="183" spans="1:5" ht="12.75">
      <c r="A183" s="35" t="s">
        <v>57</v>
      </c>
      <c r="E183" s="40" t="s">
        <v>5</v>
      </c>
    </row>
    <row r="184" spans="1:5" ht="12.75">
      <c r="A184" t="s">
        <v>58</v>
      </c>
      <c r="E184" s="39" t="s">
        <v>5</v>
      </c>
    </row>
    <row r="185" spans="1:16" ht="12.75">
      <c r="A185" t="s">
        <v>50</v>
      </c>
      <c s="34" t="s">
        <v>73</v>
      </c>
      <c s="34" t="s">
        <v>1952</v>
      </c>
      <c s="35" t="s">
        <v>5</v>
      </c>
      <c s="6" t="s">
        <v>1953</v>
      </c>
      <c s="36" t="s">
        <v>54</v>
      </c>
      <c s="37">
        <v>15</v>
      </c>
      <c s="36">
        <v>0</v>
      </c>
      <c s="36">
        <f>ROUND(G185*H185,6)</f>
      </c>
      <c r="L185" s="38">
        <v>0</v>
      </c>
      <c s="32">
        <f>ROUND(ROUND(L185,2)*ROUND(G185,3),2)</f>
      </c>
      <c s="36" t="s">
        <v>1810</v>
      </c>
      <c>
        <f>(M185*21)/100</f>
      </c>
      <c t="s">
        <v>28</v>
      </c>
    </row>
    <row r="186" spans="1:5" ht="12.75">
      <c r="A186" s="35" t="s">
        <v>56</v>
      </c>
      <c r="E186" s="39" t="s">
        <v>1953</v>
      </c>
    </row>
    <row r="187" spans="1:5" ht="12.75">
      <c r="A187" s="35" t="s">
        <v>57</v>
      </c>
      <c r="E187" s="40" t="s">
        <v>5</v>
      </c>
    </row>
    <row r="188" spans="1:5" ht="12.75">
      <c r="A188" t="s">
        <v>58</v>
      </c>
      <c r="E188" s="39" t="s">
        <v>5</v>
      </c>
    </row>
    <row r="189" spans="1:16" ht="12.75">
      <c r="A189" t="s">
        <v>50</v>
      </c>
      <c s="34" t="s">
        <v>76</v>
      </c>
      <c s="34" t="s">
        <v>1954</v>
      </c>
      <c s="35" t="s">
        <v>5</v>
      </c>
      <c s="6" t="s">
        <v>1955</v>
      </c>
      <c s="36" t="s">
        <v>54</v>
      </c>
      <c s="37">
        <v>80</v>
      </c>
      <c s="36">
        <v>0</v>
      </c>
      <c s="36">
        <f>ROUND(G189*H189,6)</f>
      </c>
      <c r="L189" s="38">
        <v>0</v>
      </c>
      <c s="32">
        <f>ROUND(ROUND(L189,2)*ROUND(G189,3),2)</f>
      </c>
      <c s="36" t="s">
        <v>1810</v>
      </c>
      <c>
        <f>(M189*21)/100</f>
      </c>
      <c t="s">
        <v>28</v>
      </c>
    </row>
    <row r="190" spans="1:5" ht="12.75">
      <c r="A190" s="35" t="s">
        <v>56</v>
      </c>
      <c r="E190" s="39" t="s">
        <v>1955</v>
      </c>
    </row>
    <row r="191" spans="1:5" ht="12.75">
      <c r="A191" s="35" t="s">
        <v>57</v>
      </c>
      <c r="E191" s="40" t="s">
        <v>5</v>
      </c>
    </row>
    <row r="192" spans="1:5" ht="12.75">
      <c r="A192" t="s">
        <v>58</v>
      </c>
      <c r="E192" s="39" t="s">
        <v>5</v>
      </c>
    </row>
    <row r="193" spans="1:16" ht="12.75">
      <c r="A193" t="s">
        <v>50</v>
      </c>
      <c s="34" t="s">
        <v>79</v>
      </c>
      <c s="34" t="s">
        <v>1956</v>
      </c>
      <c s="35" t="s">
        <v>5</v>
      </c>
      <c s="6" t="s">
        <v>1957</v>
      </c>
      <c s="36" t="s">
        <v>54</v>
      </c>
      <c s="37">
        <v>245</v>
      </c>
      <c s="36">
        <v>0</v>
      </c>
      <c s="36">
        <f>ROUND(G193*H193,6)</f>
      </c>
      <c r="L193" s="38">
        <v>0</v>
      </c>
      <c s="32">
        <f>ROUND(ROUND(L193,2)*ROUND(G193,3),2)</f>
      </c>
      <c s="36" t="s">
        <v>1810</v>
      </c>
      <c>
        <f>(M193*21)/100</f>
      </c>
      <c t="s">
        <v>28</v>
      </c>
    </row>
    <row r="194" spans="1:5" ht="12.75">
      <c r="A194" s="35" t="s">
        <v>56</v>
      </c>
      <c r="E194" s="39" t="s">
        <v>1957</v>
      </c>
    </row>
    <row r="195" spans="1:5" ht="12.75">
      <c r="A195" s="35" t="s">
        <v>57</v>
      </c>
      <c r="E195" s="40" t="s">
        <v>5</v>
      </c>
    </row>
    <row r="196" spans="1:5" ht="12.75">
      <c r="A196" t="s">
        <v>58</v>
      </c>
      <c r="E196" s="39" t="s">
        <v>5</v>
      </c>
    </row>
    <row r="197" spans="1:16" ht="12.75">
      <c r="A197" t="s">
        <v>50</v>
      </c>
      <c s="34" t="s">
        <v>82</v>
      </c>
      <c s="34" t="s">
        <v>1958</v>
      </c>
      <c s="35" t="s">
        <v>5</v>
      </c>
      <c s="6" t="s">
        <v>1959</v>
      </c>
      <c s="36" t="s">
        <v>54</v>
      </c>
      <c s="37">
        <v>190</v>
      </c>
      <c s="36">
        <v>0</v>
      </c>
      <c s="36">
        <f>ROUND(G197*H197,6)</f>
      </c>
      <c r="L197" s="38">
        <v>0</v>
      </c>
      <c s="32">
        <f>ROUND(ROUND(L197,2)*ROUND(G197,3),2)</f>
      </c>
      <c s="36" t="s">
        <v>1810</v>
      </c>
      <c>
        <f>(M197*21)/100</f>
      </c>
      <c t="s">
        <v>28</v>
      </c>
    </row>
    <row r="198" spans="1:5" ht="12.75">
      <c r="A198" s="35" t="s">
        <v>56</v>
      </c>
      <c r="E198" s="39" t="s">
        <v>1959</v>
      </c>
    </row>
    <row r="199" spans="1:5" ht="12.75">
      <c r="A199" s="35" t="s">
        <v>57</v>
      </c>
      <c r="E199" s="40" t="s">
        <v>5</v>
      </c>
    </row>
    <row r="200" spans="1:5" ht="12.75">
      <c r="A200" t="s">
        <v>58</v>
      </c>
      <c r="E200" s="39" t="s">
        <v>5</v>
      </c>
    </row>
    <row r="201" spans="1:16" ht="12.75">
      <c r="A201" t="s">
        <v>50</v>
      </c>
      <c s="34" t="s">
        <v>85</v>
      </c>
      <c s="34" t="s">
        <v>1960</v>
      </c>
      <c s="35" t="s">
        <v>5</v>
      </c>
      <c s="6" t="s">
        <v>1961</v>
      </c>
      <c s="36" t="s">
        <v>54</v>
      </c>
      <c s="37">
        <v>75</v>
      </c>
      <c s="36">
        <v>0</v>
      </c>
      <c s="36">
        <f>ROUND(G201*H201,6)</f>
      </c>
      <c r="L201" s="38">
        <v>0</v>
      </c>
      <c s="32">
        <f>ROUND(ROUND(L201,2)*ROUND(G201,3),2)</f>
      </c>
      <c s="36" t="s">
        <v>1810</v>
      </c>
      <c>
        <f>(M201*21)/100</f>
      </c>
      <c t="s">
        <v>28</v>
      </c>
    </row>
    <row r="202" spans="1:5" ht="12.75">
      <c r="A202" s="35" t="s">
        <v>56</v>
      </c>
      <c r="E202" s="39" t="s">
        <v>1961</v>
      </c>
    </row>
    <row r="203" spans="1:5" ht="12.75">
      <c r="A203" s="35" t="s">
        <v>57</v>
      </c>
      <c r="E203" s="40" t="s">
        <v>5</v>
      </c>
    </row>
    <row r="204" spans="1:5" ht="12.75">
      <c r="A204" t="s">
        <v>58</v>
      </c>
      <c r="E204" s="39" t="s">
        <v>5</v>
      </c>
    </row>
    <row r="205" spans="1:16" ht="12.75">
      <c r="A205" t="s">
        <v>50</v>
      </c>
      <c s="34" t="s">
        <v>88</v>
      </c>
      <c s="34" t="s">
        <v>1962</v>
      </c>
      <c s="35" t="s">
        <v>5</v>
      </c>
      <c s="6" t="s">
        <v>1963</v>
      </c>
      <c s="36" t="s">
        <v>54</v>
      </c>
      <c s="37">
        <v>15</v>
      </c>
      <c s="36">
        <v>0</v>
      </c>
      <c s="36">
        <f>ROUND(G205*H205,6)</f>
      </c>
      <c r="L205" s="38">
        <v>0</v>
      </c>
      <c s="32">
        <f>ROUND(ROUND(L205,2)*ROUND(G205,3),2)</f>
      </c>
      <c s="36" t="s">
        <v>1810</v>
      </c>
      <c>
        <f>(M205*21)/100</f>
      </c>
      <c t="s">
        <v>28</v>
      </c>
    </row>
    <row r="206" spans="1:5" ht="12.75">
      <c r="A206" s="35" t="s">
        <v>56</v>
      </c>
      <c r="E206" s="39" t="s">
        <v>1963</v>
      </c>
    </row>
    <row r="207" spans="1:5" ht="12.75">
      <c r="A207" s="35" t="s">
        <v>57</v>
      </c>
      <c r="E207" s="40" t="s">
        <v>5</v>
      </c>
    </row>
    <row r="208" spans="1:5" ht="12.75">
      <c r="A208" t="s">
        <v>58</v>
      </c>
      <c r="E208" s="39" t="s">
        <v>5</v>
      </c>
    </row>
    <row r="209" spans="1:16" ht="12.75">
      <c r="A209" t="s">
        <v>50</v>
      </c>
      <c s="34" t="s">
        <v>91</v>
      </c>
      <c s="34" t="s">
        <v>1964</v>
      </c>
      <c s="35" t="s">
        <v>5</v>
      </c>
      <c s="6" t="s">
        <v>1965</v>
      </c>
      <c s="36" t="s">
        <v>54</v>
      </c>
      <c s="37">
        <v>70</v>
      </c>
      <c s="36">
        <v>0</v>
      </c>
      <c s="36">
        <f>ROUND(G209*H209,6)</f>
      </c>
      <c r="L209" s="38">
        <v>0</v>
      </c>
      <c s="32">
        <f>ROUND(ROUND(L209,2)*ROUND(G209,3),2)</f>
      </c>
      <c s="36" t="s">
        <v>1810</v>
      </c>
      <c>
        <f>(M209*21)/100</f>
      </c>
      <c t="s">
        <v>28</v>
      </c>
    </row>
    <row r="210" spans="1:5" ht="12.75">
      <c r="A210" s="35" t="s">
        <v>56</v>
      </c>
      <c r="E210" s="39" t="s">
        <v>1965</v>
      </c>
    </row>
    <row r="211" spans="1:5" ht="12.75">
      <c r="A211" s="35" t="s">
        <v>57</v>
      </c>
      <c r="E211" s="40" t="s">
        <v>5</v>
      </c>
    </row>
    <row r="212" spans="1:5" ht="12.75">
      <c r="A212" t="s">
        <v>58</v>
      </c>
      <c r="E212" s="39" t="s">
        <v>5</v>
      </c>
    </row>
    <row r="213" spans="1:16" ht="12.75">
      <c r="A213" t="s">
        <v>50</v>
      </c>
      <c s="34" t="s">
        <v>94</v>
      </c>
      <c s="34" t="s">
        <v>1966</v>
      </c>
      <c s="35" t="s">
        <v>5</v>
      </c>
      <c s="6" t="s">
        <v>1967</v>
      </c>
      <c s="36" t="s">
        <v>54</v>
      </c>
      <c s="37">
        <v>525</v>
      </c>
      <c s="36">
        <v>0</v>
      </c>
      <c s="36">
        <f>ROUND(G213*H213,6)</f>
      </c>
      <c r="L213" s="38">
        <v>0</v>
      </c>
      <c s="32">
        <f>ROUND(ROUND(L213,2)*ROUND(G213,3),2)</f>
      </c>
      <c s="36" t="s">
        <v>1810</v>
      </c>
      <c>
        <f>(M213*21)/100</f>
      </c>
      <c t="s">
        <v>28</v>
      </c>
    </row>
    <row r="214" spans="1:5" ht="12.75">
      <c r="A214" s="35" t="s">
        <v>56</v>
      </c>
      <c r="E214" s="39" t="s">
        <v>1967</v>
      </c>
    </row>
    <row r="215" spans="1:5" ht="12.75">
      <c r="A215" s="35" t="s">
        <v>57</v>
      </c>
      <c r="E215" s="40" t="s">
        <v>5</v>
      </c>
    </row>
    <row r="216" spans="1:5" ht="12.75">
      <c r="A216" t="s">
        <v>58</v>
      </c>
      <c r="E216" s="39" t="s">
        <v>5</v>
      </c>
    </row>
    <row r="217" spans="1:16" ht="12.75">
      <c r="A217" t="s">
        <v>50</v>
      </c>
      <c s="34" t="s">
        <v>97</v>
      </c>
      <c s="34" t="s">
        <v>1968</v>
      </c>
      <c s="35" t="s">
        <v>5</v>
      </c>
      <c s="6" t="s">
        <v>1969</v>
      </c>
      <c s="36" t="s">
        <v>54</v>
      </c>
      <c s="37">
        <v>525</v>
      </c>
      <c s="36">
        <v>0</v>
      </c>
      <c s="36">
        <f>ROUND(G217*H217,6)</f>
      </c>
      <c r="L217" s="38">
        <v>0</v>
      </c>
      <c s="32">
        <f>ROUND(ROUND(L217,2)*ROUND(G217,3),2)</f>
      </c>
      <c s="36" t="s">
        <v>1810</v>
      </c>
      <c>
        <f>(M217*21)/100</f>
      </c>
      <c t="s">
        <v>28</v>
      </c>
    </row>
    <row r="218" spans="1:5" ht="12.75">
      <c r="A218" s="35" t="s">
        <v>56</v>
      </c>
      <c r="E218" s="39" t="s">
        <v>1969</v>
      </c>
    </row>
    <row r="219" spans="1:5" ht="12.75">
      <c r="A219" s="35" t="s">
        <v>57</v>
      </c>
      <c r="E219" s="40" t="s">
        <v>5</v>
      </c>
    </row>
    <row r="220" spans="1:5" ht="12.75">
      <c r="A220" t="s">
        <v>58</v>
      </c>
      <c r="E220" s="39" t="s">
        <v>5</v>
      </c>
    </row>
    <row r="221" spans="1:16" ht="12.75">
      <c r="A221" t="s">
        <v>50</v>
      </c>
      <c s="34" t="s">
        <v>100</v>
      </c>
      <c s="34" t="s">
        <v>1970</v>
      </c>
      <c s="35" t="s">
        <v>5</v>
      </c>
      <c s="6" t="s">
        <v>1971</v>
      </c>
      <c s="36" t="s">
        <v>396</v>
      </c>
      <c s="37">
        <v>2.6</v>
      </c>
      <c s="36">
        <v>0</v>
      </c>
      <c s="36">
        <f>ROUND(G221*H221,6)</f>
      </c>
      <c r="L221" s="38">
        <v>0</v>
      </c>
      <c s="32">
        <f>ROUND(ROUND(L221,2)*ROUND(G221,3),2)</f>
      </c>
      <c s="36" t="s">
        <v>1810</v>
      </c>
      <c>
        <f>(M221*21)/100</f>
      </c>
      <c t="s">
        <v>28</v>
      </c>
    </row>
    <row r="222" spans="1:5" ht="12.75">
      <c r="A222" s="35" t="s">
        <v>56</v>
      </c>
      <c r="E222" s="39" t="s">
        <v>1971</v>
      </c>
    </row>
    <row r="223" spans="1:5" ht="12.75">
      <c r="A223" s="35" t="s">
        <v>57</v>
      </c>
      <c r="E223" s="40" t="s">
        <v>5</v>
      </c>
    </row>
    <row r="224" spans="1:5" ht="12.75">
      <c r="A224" t="s">
        <v>58</v>
      </c>
      <c r="E224" s="39" t="s">
        <v>5</v>
      </c>
    </row>
    <row r="225" spans="1:16" ht="12.75">
      <c r="A225" t="s">
        <v>50</v>
      </c>
      <c s="34" t="s">
        <v>103</v>
      </c>
      <c s="34" t="s">
        <v>1972</v>
      </c>
      <c s="35" t="s">
        <v>5</v>
      </c>
      <c s="6" t="s">
        <v>1973</v>
      </c>
      <c s="36" t="s">
        <v>203</v>
      </c>
      <c s="37">
        <v>1</v>
      </c>
      <c s="36">
        <v>0</v>
      </c>
      <c s="36">
        <f>ROUND(G225*H225,6)</f>
      </c>
      <c r="L225" s="38">
        <v>0</v>
      </c>
      <c s="32">
        <f>ROUND(ROUND(L225,2)*ROUND(G225,3),2)</f>
      </c>
      <c s="36" t="s">
        <v>1810</v>
      </c>
      <c>
        <f>(M225*21)/100</f>
      </c>
      <c t="s">
        <v>28</v>
      </c>
    </row>
    <row r="226" spans="1:5" ht="12.75">
      <c r="A226" s="35" t="s">
        <v>56</v>
      </c>
      <c r="E226" s="39" t="s">
        <v>1973</v>
      </c>
    </row>
    <row r="227" spans="1:5" ht="12.75">
      <c r="A227" s="35" t="s">
        <v>57</v>
      </c>
      <c r="E227" s="40" t="s">
        <v>5</v>
      </c>
    </row>
    <row r="228" spans="1:5" ht="12.75">
      <c r="A228" t="s">
        <v>58</v>
      </c>
      <c r="E228" s="39" t="s">
        <v>5</v>
      </c>
    </row>
    <row r="229" spans="1:13" ht="12.75">
      <c r="A229" t="s">
        <v>47</v>
      </c>
      <c r="C229" s="31" t="s">
        <v>1974</v>
      </c>
      <c r="E229" s="33" t="s">
        <v>1975</v>
      </c>
      <c r="J229" s="32">
        <f>0</f>
      </c>
      <c s="32">
        <f>0</f>
      </c>
      <c s="32">
        <f>0+L230+L234+L238+L242+L246+L250+L254+L258+L262+L266+L270+L274+L278+L282+L286+L290+L294+L298+L302+L306+L310+L314+L318+L322+L326+L330+L334+L338+L342+L346+L350+L354+L358+L362+L366+L370+L374+L378+L382+L386+L390+L394+L398+L402+L406+L410+L414+L418+L422+L426+L430+L434+L438</f>
      </c>
      <c s="32">
        <f>0+M230+M234+M238+M242+M246+M250+M254+M258+M262+M266+M270+M274+M278+M282+M286+M290+M294+M298+M302+M306+M310+M314+M318+M322+M326+M330+M334+M338+M342+M346+M350+M354+M358+M362+M366+M370+M374+M378+M382+M386+M390+M394+M398+M402+M406+M410+M414+M418+M422+M426+M430+M434+M438</f>
      </c>
    </row>
    <row r="230" spans="1:16" ht="12.75">
      <c r="A230" t="s">
        <v>50</v>
      </c>
      <c s="34" t="s">
        <v>107</v>
      </c>
      <c s="34" t="s">
        <v>1976</v>
      </c>
      <c s="35" t="s">
        <v>5</v>
      </c>
      <c s="6" t="s">
        <v>1977</v>
      </c>
      <c s="36" t="s">
        <v>72</v>
      </c>
      <c s="37">
        <v>1</v>
      </c>
      <c s="36">
        <v>0</v>
      </c>
      <c s="36">
        <f>ROUND(G230*H230,6)</f>
      </c>
      <c r="L230" s="38">
        <v>0</v>
      </c>
      <c s="32">
        <f>ROUND(ROUND(L230,2)*ROUND(G230,3),2)</f>
      </c>
      <c s="36" t="s">
        <v>1810</v>
      </c>
      <c>
        <f>(M230*21)/100</f>
      </c>
      <c t="s">
        <v>28</v>
      </c>
    </row>
    <row r="231" spans="1:5" ht="12.75">
      <c r="A231" s="35" t="s">
        <v>56</v>
      </c>
      <c r="E231" s="39" t="s">
        <v>1977</v>
      </c>
    </row>
    <row r="232" spans="1:5" ht="12.75">
      <c r="A232" s="35" t="s">
        <v>57</v>
      </c>
      <c r="E232" s="40" t="s">
        <v>5</v>
      </c>
    </row>
    <row r="233" spans="1:5" ht="12.75">
      <c r="A233" t="s">
        <v>58</v>
      </c>
      <c r="E233" s="39" t="s">
        <v>5</v>
      </c>
    </row>
    <row r="234" spans="1:16" ht="12.75">
      <c r="A234" t="s">
        <v>50</v>
      </c>
      <c s="34" t="s">
        <v>110</v>
      </c>
      <c s="34" t="s">
        <v>1976</v>
      </c>
      <c s="35" t="s">
        <v>209</v>
      </c>
      <c s="6" t="s">
        <v>1978</v>
      </c>
      <c s="36" t="s">
        <v>72</v>
      </c>
      <c s="37">
        <v>1</v>
      </c>
      <c s="36">
        <v>0</v>
      </c>
      <c s="36">
        <f>ROUND(G234*H234,6)</f>
      </c>
      <c r="L234" s="38">
        <v>0</v>
      </c>
      <c s="32">
        <f>ROUND(ROUND(L234,2)*ROUND(G234,3),2)</f>
      </c>
      <c s="36" t="s">
        <v>1810</v>
      </c>
      <c>
        <f>(M234*21)/100</f>
      </c>
      <c t="s">
        <v>28</v>
      </c>
    </row>
    <row r="235" spans="1:5" ht="12.75">
      <c r="A235" s="35" t="s">
        <v>56</v>
      </c>
      <c r="E235" s="39" t="s">
        <v>1978</v>
      </c>
    </row>
    <row r="236" spans="1:5" ht="12.75">
      <c r="A236" s="35" t="s">
        <v>57</v>
      </c>
      <c r="E236" s="40" t="s">
        <v>5</v>
      </c>
    </row>
    <row r="237" spans="1:5" ht="12.75">
      <c r="A237" t="s">
        <v>58</v>
      </c>
      <c r="E237" s="39" t="s">
        <v>5</v>
      </c>
    </row>
    <row r="238" spans="1:16" ht="12.75">
      <c r="A238" t="s">
        <v>50</v>
      </c>
      <c s="34" t="s">
        <v>113</v>
      </c>
      <c s="34" t="s">
        <v>1976</v>
      </c>
      <c s="35" t="s">
        <v>28</v>
      </c>
      <c s="6" t="s">
        <v>1979</v>
      </c>
      <c s="36" t="s">
        <v>72</v>
      </c>
      <c s="37">
        <v>1</v>
      </c>
      <c s="36">
        <v>0</v>
      </c>
      <c s="36">
        <f>ROUND(G238*H238,6)</f>
      </c>
      <c r="L238" s="38">
        <v>0</v>
      </c>
      <c s="32">
        <f>ROUND(ROUND(L238,2)*ROUND(G238,3),2)</f>
      </c>
      <c s="36" t="s">
        <v>1810</v>
      </c>
      <c>
        <f>(M238*21)/100</f>
      </c>
      <c t="s">
        <v>28</v>
      </c>
    </row>
    <row r="239" spans="1:5" ht="12.75">
      <c r="A239" s="35" t="s">
        <v>56</v>
      </c>
      <c r="E239" s="39" t="s">
        <v>1979</v>
      </c>
    </row>
    <row r="240" spans="1:5" ht="12.75">
      <c r="A240" s="35" t="s">
        <v>57</v>
      </c>
      <c r="E240" s="40" t="s">
        <v>5</v>
      </c>
    </row>
    <row r="241" spans="1:5" ht="12.75">
      <c r="A241" t="s">
        <v>58</v>
      </c>
      <c r="E241" s="39" t="s">
        <v>5</v>
      </c>
    </row>
    <row r="242" spans="1:16" ht="12.75">
      <c r="A242" t="s">
        <v>50</v>
      </c>
      <c s="34" t="s">
        <v>116</v>
      </c>
      <c s="34" t="s">
        <v>1980</v>
      </c>
      <c s="35" t="s">
        <v>5</v>
      </c>
      <c s="6" t="s">
        <v>1981</v>
      </c>
      <c s="36" t="s">
        <v>72</v>
      </c>
      <c s="37">
        <v>2</v>
      </c>
      <c s="36">
        <v>0</v>
      </c>
      <c s="36">
        <f>ROUND(G242*H242,6)</f>
      </c>
      <c r="L242" s="38">
        <v>0</v>
      </c>
      <c s="32">
        <f>ROUND(ROUND(L242,2)*ROUND(G242,3),2)</f>
      </c>
      <c s="36" t="s">
        <v>1810</v>
      </c>
      <c>
        <f>(M242*21)/100</f>
      </c>
      <c t="s">
        <v>28</v>
      </c>
    </row>
    <row r="243" spans="1:5" ht="12.75">
      <c r="A243" s="35" t="s">
        <v>56</v>
      </c>
      <c r="E243" s="39" t="s">
        <v>1981</v>
      </c>
    </row>
    <row r="244" spans="1:5" ht="12.75">
      <c r="A244" s="35" t="s">
        <v>57</v>
      </c>
      <c r="E244" s="40" t="s">
        <v>5</v>
      </c>
    </row>
    <row r="245" spans="1:5" ht="12.75">
      <c r="A245" t="s">
        <v>58</v>
      </c>
      <c r="E245" s="39" t="s">
        <v>5</v>
      </c>
    </row>
    <row r="246" spans="1:16" ht="12.75">
      <c r="A246" t="s">
        <v>50</v>
      </c>
      <c s="34" t="s">
        <v>119</v>
      </c>
      <c s="34" t="s">
        <v>1982</v>
      </c>
      <c s="35" t="s">
        <v>5</v>
      </c>
      <c s="6" t="s">
        <v>1983</v>
      </c>
      <c s="36" t="s">
        <v>72</v>
      </c>
      <c s="37">
        <v>1</v>
      </c>
      <c s="36">
        <v>0</v>
      </c>
      <c s="36">
        <f>ROUND(G246*H246,6)</f>
      </c>
      <c r="L246" s="38">
        <v>0</v>
      </c>
      <c s="32">
        <f>ROUND(ROUND(L246,2)*ROUND(G246,3),2)</f>
      </c>
      <c s="36" t="s">
        <v>1810</v>
      </c>
      <c>
        <f>(M246*21)/100</f>
      </c>
      <c t="s">
        <v>28</v>
      </c>
    </row>
    <row r="247" spans="1:5" ht="12.75">
      <c r="A247" s="35" t="s">
        <v>56</v>
      </c>
      <c r="E247" s="39" t="s">
        <v>1983</v>
      </c>
    </row>
    <row r="248" spans="1:5" ht="12.75">
      <c r="A248" s="35" t="s">
        <v>57</v>
      </c>
      <c r="E248" s="40" t="s">
        <v>5</v>
      </c>
    </row>
    <row r="249" spans="1:5" ht="12.75">
      <c r="A249" t="s">
        <v>58</v>
      </c>
      <c r="E249" s="39" t="s">
        <v>5</v>
      </c>
    </row>
    <row r="250" spans="1:16" ht="12.75">
      <c r="A250" t="s">
        <v>50</v>
      </c>
      <c s="34" t="s">
        <v>122</v>
      </c>
      <c s="34" t="s">
        <v>1982</v>
      </c>
      <c s="35" t="s">
        <v>209</v>
      </c>
      <c s="6" t="s">
        <v>1984</v>
      </c>
      <c s="36" t="s">
        <v>72</v>
      </c>
      <c s="37">
        <v>2</v>
      </c>
      <c s="36">
        <v>0</v>
      </c>
      <c s="36">
        <f>ROUND(G250*H250,6)</f>
      </c>
      <c r="L250" s="38">
        <v>0</v>
      </c>
      <c s="32">
        <f>ROUND(ROUND(L250,2)*ROUND(G250,3),2)</f>
      </c>
      <c s="36" t="s">
        <v>1810</v>
      </c>
      <c>
        <f>(M250*21)/100</f>
      </c>
      <c t="s">
        <v>28</v>
      </c>
    </row>
    <row r="251" spans="1:5" ht="12.75">
      <c r="A251" s="35" t="s">
        <v>56</v>
      </c>
      <c r="E251" s="39" t="s">
        <v>1984</v>
      </c>
    </row>
    <row r="252" spans="1:5" ht="12.75">
      <c r="A252" s="35" t="s">
        <v>57</v>
      </c>
      <c r="E252" s="40" t="s">
        <v>5</v>
      </c>
    </row>
    <row r="253" spans="1:5" ht="12.75">
      <c r="A253" t="s">
        <v>58</v>
      </c>
      <c r="E253" s="39" t="s">
        <v>5</v>
      </c>
    </row>
    <row r="254" spans="1:16" ht="12.75">
      <c r="A254" t="s">
        <v>50</v>
      </c>
      <c s="34" t="s">
        <v>125</v>
      </c>
      <c s="34" t="s">
        <v>1985</v>
      </c>
      <c s="35" t="s">
        <v>5</v>
      </c>
      <c s="6" t="s">
        <v>1986</v>
      </c>
      <c s="36" t="s">
        <v>72</v>
      </c>
      <c s="37">
        <v>1</v>
      </c>
      <c s="36">
        <v>0</v>
      </c>
      <c s="36">
        <f>ROUND(G254*H254,6)</f>
      </c>
      <c r="L254" s="38">
        <v>0</v>
      </c>
      <c s="32">
        <f>ROUND(ROUND(L254,2)*ROUND(G254,3),2)</f>
      </c>
      <c s="36" t="s">
        <v>1810</v>
      </c>
      <c>
        <f>(M254*21)/100</f>
      </c>
      <c t="s">
        <v>28</v>
      </c>
    </row>
    <row r="255" spans="1:5" ht="12.75">
      <c r="A255" s="35" t="s">
        <v>56</v>
      </c>
      <c r="E255" s="39" t="s">
        <v>1986</v>
      </c>
    </row>
    <row r="256" spans="1:5" ht="12.75">
      <c r="A256" s="35" t="s">
        <v>57</v>
      </c>
      <c r="E256" s="40" t="s">
        <v>5</v>
      </c>
    </row>
    <row r="257" spans="1:5" ht="12.75">
      <c r="A257" t="s">
        <v>58</v>
      </c>
      <c r="E257" s="39" t="s">
        <v>5</v>
      </c>
    </row>
    <row r="258" spans="1:16" ht="12.75">
      <c r="A258" t="s">
        <v>50</v>
      </c>
      <c s="34" t="s">
        <v>128</v>
      </c>
      <c s="34" t="s">
        <v>1987</v>
      </c>
      <c s="35" t="s">
        <v>5</v>
      </c>
      <c s="6" t="s">
        <v>1988</v>
      </c>
      <c s="36" t="s">
        <v>72</v>
      </c>
      <c s="37">
        <v>2</v>
      </c>
      <c s="36">
        <v>0</v>
      </c>
      <c s="36">
        <f>ROUND(G258*H258,6)</f>
      </c>
      <c r="L258" s="38">
        <v>0</v>
      </c>
      <c s="32">
        <f>ROUND(ROUND(L258,2)*ROUND(G258,3),2)</f>
      </c>
      <c s="36" t="s">
        <v>1810</v>
      </c>
      <c>
        <f>(M258*21)/100</f>
      </c>
      <c t="s">
        <v>28</v>
      </c>
    </row>
    <row r="259" spans="1:5" ht="12.75">
      <c r="A259" s="35" t="s">
        <v>56</v>
      </c>
      <c r="E259" s="39" t="s">
        <v>1988</v>
      </c>
    </row>
    <row r="260" spans="1:5" ht="12.75">
      <c r="A260" s="35" t="s">
        <v>57</v>
      </c>
      <c r="E260" s="40" t="s">
        <v>5</v>
      </c>
    </row>
    <row r="261" spans="1:5" ht="12.75">
      <c r="A261" t="s">
        <v>58</v>
      </c>
      <c r="E261" s="39" t="s">
        <v>5</v>
      </c>
    </row>
    <row r="262" spans="1:16" ht="25.5">
      <c r="A262" t="s">
        <v>50</v>
      </c>
      <c s="34" t="s">
        <v>131</v>
      </c>
      <c s="34" t="s">
        <v>1987</v>
      </c>
      <c s="35" t="s">
        <v>209</v>
      </c>
      <c s="6" t="s">
        <v>1989</v>
      </c>
      <c s="36" t="s">
        <v>72</v>
      </c>
      <c s="37">
        <v>7</v>
      </c>
      <c s="36">
        <v>0</v>
      </c>
      <c s="36">
        <f>ROUND(G262*H262,6)</f>
      </c>
      <c r="L262" s="38">
        <v>0</v>
      </c>
      <c s="32">
        <f>ROUND(ROUND(L262,2)*ROUND(G262,3),2)</f>
      </c>
      <c s="36" t="s">
        <v>1810</v>
      </c>
      <c>
        <f>(M262*21)/100</f>
      </c>
      <c t="s">
        <v>28</v>
      </c>
    </row>
    <row r="263" spans="1:5" ht="25.5">
      <c r="A263" s="35" t="s">
        <v>56</v>
      </c>
      <c r="E263" s="39" t="s">
        <v>1989</v>
      </c>
    </row>
    <row r="264" spans="1:5" ht="12.75">
      <c r="A264" s="35" t="s">
        <v>57</v>
      </c>
      <c r="E264" s="40" t="s">
        <v>5</v>
      </c>
    </row>
    <row r="265" spans="1:5" ht="12.75">
      <c r="A265" t="s">
        <v>58</v>
      </c>
      <c r="E265" s="39" t="s">
        <v>5</v>
      </c>
    </row>
    <row r="266" spans="1:16" ht="12.75">
      <c r="A266" t="s">
        <v>50</v>
      </c>
      <c s="34" t="s">
        <v>134</v>
      </c>
      <c s="34" t="s">
        <v>1987</v>
      </c>
      <c s="35" t="s">
        <v>28</v>
      </c>
      <c s="6" t="s">
        <v>1990</v>
      </c>
      <c s="36" t="s">
        <v>72</v>
      </c>
      <c s="37">
        <v>23</v>
      </c>
      <c s="36">
        <v>0</v>
      </c>
      <c s="36">
        <f>ROUND(G266*H266,6)</f>
      </c>
      <c r="L266" s="38">
        <v>0</v>
      </c>
      <c s="32">
        <f>ROUND(ROUND(L266,2)*ROUND(G266,3),2)</f>
      </c>
      <c s="36" t="s">
        <v>1810</v>
      </c>
      <c>
        <f>(M266*21)/100</f>
      </c>
      <c t="s">
        <v>28</v>
      </c>
    </row>
    <row r="267" spans="1:5" ht="12.75">
      <c r="A267" s="35" t="s">
        <v>56</v>
      </c>
      <c r="E267" s="39" t="s">
        <v>1990</v>
      </c>
    </row>
    <row r="268" spans="1:5" ht="12.75">
      <c r="A268" s="35" t="s">
        <v>57</v>
      </c>
      <c r="E268" s="40" t="s">
        <v>5</v>
      </c>
    </row>
    <row r="269" spans="1:5" ht="12.75">
      <c r="A269" t="s">
        <v>58</v>
      </c>
      <c r="E269" s="39" t="s">
        <v>5</v>
      </c>
    </row>
    <row r="270" spans="1:16" ht="12.75">
      <c r="A270" t="s">
        <v>50</v>
      </c>
      <c s="34" t="s">
        <v>137</v>
      </c>
      <c s="34" t="s">
        <v>1991</v>
      </c>
      <c s="35" t="s">
        <v>5</v>
      </c>
      <c s="6" t="s">
        <v>1992</v>
      </c>
      <c s="36" t="s">
        <v>1807</v>
      </c>
      <c s="37">
        <v>8</v>
      </c>
      <c s="36">
        <v>0</v>
      </c>
      <c s="36">
        <f>ROUND(G270*H270,6)</f>
      </c>
      <c r="L270" s="38">
        <v>0</v>
      </c>
      <c s="32">
        <f>ROUND(ROUND(L270,2)*ROUND(G270,3),2)</f>
      </c>
      <c s="36" t="s">
        <v>1810</v>
      </c>
      <c>
        <f>(M270*21)/100</f>
      </c>
      <c t="s">
        <v>28</v>
      </c>
    </row>
    <row r="271" spans="1:5" ht="12.75">
      <c r="A271" s="35" t="s">
        <v>56</v>
      </c>
      <c r="E271" s="39" t="s">
        <v>1992</v>
      </c>
    </row>
    <row r="272" spans="1:5" ht="12.75">
      <c r="A272" s="35" t="s">
        <v>57</v>
      </c>
      <c r="E272" s="40" t="s">
        <v>5</v>
      </c>
    </row>
    <row r="273" spans="1:5" ht="12.75">
      <c r="A273" t="s">
        <v>58</v>
      </c>
      <c r="E273" s="39" t="s">
        <v>5</v>
      </c>
    </row>
    <row r="274" spans="1:16" ht="12.75">
      <c r="A274" t="s">
        <v>50</v>
      </c>
      <c s="34" t="s">
        <v>140</v>
      </c>
      <c s="34" t="s">
        <v>1993</v>
      </c>
      <c s="35" t="s">
        <v>5</v>
      </c>
      <c s="6" t="s">
        <v>1994</v>
      </c>
      <c s="36" t="s">
        <v>1807</v>
      </c>
      <c s="37">
        <v>7</v>
      </c>
      <c s="36">
        <v>0</v>
      </c>
      <c s="36">
        <f>ROUND(G274*H274,6)</f>
      </c>
      <c r="L274" s="38">
        <v>0</v>
      </c>
      <c s="32">
        <f>ROUND(ROUND(L274,2)*ROUND(G274,3),2)</f>
      </c>
      <c s="36" t="s">
        <v>1810</v>
      </c>
      <c>
        <f>(M274*21)/100</f>
      </c>
      <c t="s">
        <v>28</v>
      </c>
    </row>
    <row r="275" spans="1:5" ht="12.75">
      <c r="A275" s="35" t="s">
        <v>56</v>
      </c>
      <c r="E275" s="39" t="s">
        <v>1994</v>
      </c>
    </row>
    <row r="276" spans="1:5" ht="12.75">
      <c r="A276" s="35" t="s">
        <v>57</v>
      </c>
      <c r="E276" s="40" t="s">
        <v>5</v>
      </c>
    </row>
    <row r="277" spans="1:5" ht="12.75">
      <c r="A277" t="s">
        <v>58</v>
      </c>
      <c r="E277" s="39" t="s">
        <v>5</v>
      </c>
    </row>
    <row r="278" spans="1:16" ht="12.75">
      <c r="A278" t="s">
        <v>50</v>
      </c>
      <c s="34" t="s">
        <v>143</v>
      </c>
      <c s="34" t="s">
        <v>1993</v>
      </c>
      <c s="35" t="s">
        <v>209</v>
      </c>
      <c s="6" t="s">
        <v>1995</v>
      </c>
      <c s="36" t="s">
        <v>1807</v>
      </c>
      <c s="37">
        <v>6</v>
      </c>
      <c s="36">
        <v>0</v>
      </c>
      <c s="36">
        <f>ROUND(G278*H278,6)</f>
      </c>
      <c r="L278" s="38">
        <v>0</v>
      </c>
      <c s="32">
        <f>ROUND(ROUND(L278,2)*ROUND(G278,3),2)</f>
      </c>
      <c s="36" t="s">
        <v>1810</v>
      </c>
      <c>
        <f>(M278*21)/100</f>
      </c>
      <c t="s">
        <v>28</v>
      </c>
    </row>
    <row r="279" spans="1:5" ht="12.75">
      <c r="A279" s="35" t="s">
        <v>56</v>
      </c>
      <c r="E279" s="39" t="s">
        <v>1995</v>
      </c>
    </row>
    <row r="280" spans="1:5" ht="12.75">
      <c r="A280" s="35" t="s">
        <v>57</v>
      </c>
      <c r="E280" s="40" t="s">
        <v>5</v>
      </c>
    </row>
    <row r="281" spans="1:5" ht="12.75">
      <c r="A281" t="s">
        <v>58</v>
      </c>
      <c r="E281" s="39" t="s">
        <v>5</v>
      </c>
    </row>
    <row r="282" spans="1:16" ht="25.5">
      <c r="A282" t="s">
        <v>50</v>
      </c>
      <c s="34" t="s">
        <v>146</v>
      </c>
      <c s="34" t="s">
        <v>1996</v>
      </c>
      <c s="35" t="s">
        <v>5</v>
      </c>
      <c s="6" t="s">
        <v>1997</v>
      </c>
      <c s="36" t="s">
        <v>1807</v>
      </c>
      <c s="37">
        <v>1</v>
      </c>
      <c s="36">
        <v>0</v>
      </c>
      <c s="36">
        <f>ROUND(G282*H282,6)</f>
      </c>
      <c r="L282" s="38">
        <v>0</v>
      </c>
      <c s="32">
        <f>ROUND(ROUND(L282,2)*ROUND(G282,3),2)</f>
      </c>
      <c s="36" t="s">
        <v>1810</v>
      </c>
      <c>
        <f>(M282*21)/100</f>
      </c>
      <c t="s">
        <v>28</v>
      </c>
    </row>
    <row r="283" spans="1:5" ht="25.5">
      <c r="A283" s="35" t="s">
        <v>56</v>
      </c>
      <c r="E283" s="39" t="s">
        <v>1997</v>
      </c>
    </row>
    <row r="284" spans="1:5" ht="12.75">
      <c r="A284" s="35" t="s">
        <v>57</v>
      </c>
      <c r="E284" s="40" t="s">
        <v>5</v>
      </c>
    </row>
    <row r="285" spans="1:5" ht="12.75">
      <c r="A285" t="s">
        <v>58</v>
      </c>
      <c r="E285" s="39" t="s">
        <v>5</v>
      </c>
    </row>
    <row r="286" spans="1:16" ht="12.75">
      <c r="A286" t="s">
        <v>50</v>
      </c>
      <c s="34" t="s">
        <v>149</v>
      </c>
      <c s="34" t="s">
        <v>1996</v>
      </c>
      <c s="35" t="s">
        <v>209</v>
      </c>
      <c s="6" t="s">
        <v>1998</v>
      </c>
      <c s="36" t="s">
        <v>1807</v>
      </c>
      <c s="37">
        <v>3</v>
      </c>
      <c s="36">
        <v>0</v>
      </c>
      <c s="36">
        <f>ROUND(G286*H286,6)</f>
      </c>
      <c r="L286" s="38">
        <v>0</v>
      </c>
      <c s="32">
        <f>ROUND(ROUND(L286,2)*ROUND(G286,3),2)</f>
      </c>
      <c s="36" t="s">
        <v>1810</v>
      </c>
      <c>
        <f>(M286*21)/100</f>
      </c>
      <c t="s">
        <v>28</v>
      </c>
    </row>
    <row r="287" spans="1:5" ht="12.75">
      <c r="A287" s="35" t="s">
        <v>56</v>
      </c>
      <c r="E287" s="39" t="s">
        <v>1998</v>
      </c>
    </row>
    <row r="288" spans="1:5" ht="12.75">
      <c r="A288" s="35" t="s">
        <v>57</v>
      </c>
      <c r="E288" s="40" t="s">
        <v>5</v>
      </c>
    </row>
    <row r="289" spans="1:5" ht="12.75">
      <c r="A289" t="s">
        <v>58</v>
      </c>
      <c r="E289" s="39" t="s">
        <v>5</v>
      </c>
    </row>
    <row r="290" spans="1:16" ht="12.75">
      <c r="A290" t="s">
        <v>50</v>
      </c>
      <c s="34" t="s">
        <v>152</v>
      </c>
      <c s="34" t="s">
        <v>1996</v>
      </c>
      <c s="35" t="s">
        <v>28</v>
      </c>
      <c s="6" t="s">
        <v>1999</v>
      </c>
      <c s="36" t="s">
        <v>1807</v>
      </c>
      <c s="37">
        <v>7</v>
      </c>
      <c s="36">
        <v>0</v>
      </c>
      <c s="36">
        <f>ROUND(G290*H290,6)</f>
      </c>
      <c r="L290" s="38">
        <v>0</v>
      </c>
      <c s="32">
        <f>ROUND(ROUND(L290,2)*ROUND(G290,3),2)</f>
      </c>
      <c s="36" t="s">
        <v>1810</v>
      </c>
      <c>
        <f>(M290*21)/100</f>
      </c>
      <c t="s">
        <v>28</v>
      </c>
    </row>
    <row r="291" spans="1:5" ht="12.75">
      <c r="A291" s="35" t="s">
        <v>56</v>
      </c>
      <c r="E291" s="39" t="s">
        <v>1999</v>
      </c>
    </row>
    <row r="292" spans="1:5" ht="12.75">
      <c r="A292" s="35" t="s">
        <v>57</v>
      </c>
      <c r="E292" s="40" t="s">
        <v>5</v>
      </c>
    </row>
    <row r="293" spans="1:5" ht="12.75">
      <c r="A293" t="s">
        <v>58</v>
      </c>
      <c r="E293" s="39" t="s">
        <v>5</v>
      </c>
    </row>
    <row r="294" spans="1:16" ht="12.75">
      <c r="A294" t="s">
        <v>50</v>
      </c>
      <c s="34" t="s">
        <v>155</v>
      </c>
      <c s="34" t="s">
        <v>2000</v>
      </c>
      <c s="35" t="s">
        <v>5</v>
      </c>
      <c s="6" t="s">
        <v>2001</v>
      </c>
      <c s="36" t="s">
        <v>1807</v>
      </c>
      <c s="37">
        <v>14</v>
      </c>
      <c s="36">
        <v>0</v>
      </c>
      <c s="36">
        <f>ROUND(G294*H294,6)</f>
      </c>
      <c r="L294" s="38">
        <v>0</v>
      </c>
      <c s="32">
        <f>ROUND(ROUND(L294,2)*ROUND(G294,3),2)</f>
      </c>
      <c s="36" t="s">
        <v>1810</v>
      </c>
      <c>
        <f>(M294*21)/100</f>
      </c>
      <c t="s">
        <v>28</v>
      </c>
    </row>
    <row r="295" spans="1:5" ht="12.75">
      <c r="A295" s="35" t="s">
        <v>56</v>
      </c>
      <c r="E295" s="39" t="s">
        <v>2001</v>
      </c>
    </row>
    <row r="296" spans="1:5" ht="12.75">
      <c r="A296" s="35" t="s">
        <v>57</v>
      </c>
      <c r="E296" s="40" t="s">
        <v>5</v>
      </c>
    </row>
    <row r="297" spans="1:5" ht="12.75">
      <c r="A297" t="s">
        <v>58</v>
      </c>
      <c r="E297" s="39" t="s">
        <v>5</v>
      </c>
    </row>
    <row r="298" spans="1:16" ht="12.75">
      <c r="A298" t="s">
        <v>50</v>
      </c>
      <c s="34" t="s">
        <v>158</v>
      </c>
      <c s="34" t="s">
        <v>2002</v>
      </c>
      <c s="35" t="s">
        <v>5</v>
      </c>
      <c s="6" t="s">
        <v>2003</v>
      </c>
      <c s="36" t="s">
        <v>1807</v>
      </c>
      <c s="37">
        <v>17</v>
      </c>
      <c s="36">
        <v>0</v>
      </c>
      <c s="36">
        <f>ROUND(G298*H298,6)</f>
      </c>
      <c r="L298" s="38">
        <v>0</v>
      </c>
      <c s="32">
        <f>ROUND(ROUND(L298,2)*ROUND(G298,3),2)</f>
      </c>
      <c s="36" t="s">
        <v>1810</v>
      </c>
      <c>
        <f>(M298*21)/100</f>
      </c>
      <c t="s">
        <v>28</v>
      </c>
    </row>
    <row r="299" spans="1:5" ht="12.75">
      <c r="A299" s="35" t="s">
        <v>56</v>
      </c>
      <c r="E299" s="39" t="s">
        <v>2003</v>
      </c>
    </row>
    <row r="300" spans="1:5" ht="12.75">
      <c r="A300" s="35" t="s">
        <v>57</v>
      </c>
      <c r="E300" s="40" t="s">
        <v>5</v>
      </c>
    </row>
    <row r="301" spans="1:5" ht="12.75">
      <c r="A301" t="s">
        <v>58</v>
      </c>
      <c r="E301" s="39" t="s">
        <v>5</v>
      </c>
    </row>
    <row r="302" spans="1:16" ht="12.75">
      <c r="A302" t="s">
        <v>50</v>
      </c>
      <c s="34" t="s">
        <v>161</v>
      </c>
      <c s="34" t="s">
        <v>2004</v>
      </c>
      <c s="35" t="s">
        <v>5</v>
      </c>
      <c s="6" t="s">
        <v>2005</v>
      </c>
      <c s="36" t="s">
        <v>1807</v>
      </c>
      <c s="37">
        <v>2</v>
      </c>
      <c s="36">
        <v>0</v>
      </c>
      <c s="36">
        <f>ROUND(G302*H302,6)</f>
      </c>
      <c r="L302" s="38">
        <v>0</v>
      </c>
      <c s="32">
        <f>ROUND(ROUND(L302,2)*ROUND(G302,3),2)</f>
      </c>
      <c s="36" t="s">
        <v>1810</v>
      </c>
      <c>
        <f>(M302*21)/100</f>
      </c>
      <c t="s">
        <v>28</v>
      </c>
    </row>
    <row r="303" spans="1:5" ht="12.75">
      <c r="A303" s="35" t="s">
        <v>56</v>
      </c>
      <c r="E303" s="39" t="s">
        <v>2005</v>
      </c>
    </row>
    <row r="304" spans="1:5" ht="12.75">
      <c r="A304" s="35" t="s">
        <v>57</v>
      </c>
      <c r="E304" s="40" t="s">
        <v>5</v>
      </c>
    </row>
    <row r="305" spans="1:5" ht="12.75">
      <c r="A305" t="s">
        <v>58</v>
      </c>
      <c r="E305" s="39" t="s">
        <v>5</v>
      </c>
    </row>
    <row r="306" spans="1:16" ht="12.75">
      <c r="A306" t="s">
        <v>50</v>
      </c>
      <c s="34" t="s">
        <v>164</v>
      </c>
      <c s="34" t="s">
        <v>2006</v>
      </c>
      <c s="35" t="s">
        <v>5</v>
      </c>
      <c s="6" t="s">
        <v>2007</v>
      </c>
      <c s="36" t="s">
        <v>1807</v>
      </c>
      <c s="37">
        <v>3</v>
      </c>
      <c s="36">
        <v>0</v>
      </c>
      <c s="36">
        <f>ROUND(G306*H306,6)</f>
      </c>
      <c r="L306" s="38">
        <v>0</v>
      </c>
      <c s="32">
        <f>ROUND(ROUND(L306,2)*ROUND(G306,3),2)</f>
      </c>
      <c s="36" t="s">
        <v>1810</v>
      </c>
      <c>
        <f>(M306*21)/100</f>
      </c>
      <c t="s">
        <v>28</v>
      </c>
    </row>
    <row r="307" spans="1:5" ht="12.75">
      <c r="A307" s="35" t="s">
        <v>56</v>
      </c>
      <c r="E307" s="39" t="s">
        <v>2007</v>
      </c>
    </row>
    <row r="308" spans="1:5" ht="12.75">
      <c r="A308" s="35" t="s">
        <v>57</v>
      </c>
      <c r="E308" s="40" t="s">
        <v>5</v>
      </c>
    </row>
    <row r="309" spans="1:5" ht="12.75">
      <c r="A309" t="s">
        <v>58</v>
      </c>
      <c r="E309" s="39" t="s">
        <v>5</v>
      </c>
    </row>
    <row r="310" spans="1:16" ht="12.75">
      <c r="A310" t="s">
        <v>50</v>
      </c>
      <c s="34" t="s">
        <v>167</v>
      </c>
      <c s="34" t="s">
        <v>2008</v>
      </c>
      <c s="35" t="s">
        <v>5</v>
      </c>
      <c s="6" t="s">
        <v>2009</v>
      </c>
      <c s="36" t="s">
        <v>1807</v>
      </c>
      <c s="37">
        <v>13</v>
      </c>
      <c s="36">
        <v>0</v>
      </c>
      <c s="36">
        <f>ROUND(G310*H310,6)</f>
      </c>
      <c r="L310" s="38">
        <v>0</v>
      </c>
      <c s="32">
        <f>ROUND(ROUND(L310,2)*ROUND(G310,3),2)</f>
      </c>
      <c s="36" t="s">
        <v>1810</v>
      </c>
      <c>
        <f>(M310*21)/100</f>
      </c>
      <c t="s">
        <v>28</v>
      </c>
    </row>
    <row r="311" spans="1:5" ht="12.75">
      <c r="A311" s="35" t="s">
        <v>56</v>
      </c>
      <c r="E311" s="39" t="s">
        <v>2009</v>
      </c>
    </row>
    <row r="312" spans="1:5" ht="12.75">
      <c r="A312" s="35" t="s">
        <v>57</v>
      </c>
      <c r="E312" s="40" t="s">
        <v>5</v>
      </c>
    </row>
    <row r="313" spans="1:5" ht="12.75">
      <c r="A313" t="s">
        <v>58</v>
      </c>
      <c r="E313" s="39" t="s">
        <v>5</v>
      </c>
    </row>
    <row r="314" spans="1:16" ht="12.75">
      <c r="A314" t="s">
        <v>50</v>
      </c>
      <c s="34" t="s">
        <v>170</v>
      </c>
      <c s="34" t="s">
        <v>2010</v>
      </c>
      <c s="35" t="s">
        <v>5</v>
      </c>
      <c s="6" t="s">
        <v>2011</v>
      </c>
      <c s="36" t="s">
        <v>1807</v>
      </c>
      <c s="37">
        <v>5</v>
      </c>
      <c s="36">
        <v>0</v>
      </c>
      <c s="36">
        <f>ROUND(G314*H314,6)</f>
      </c>
      <c r="L314" s="38">
        <v>0</v>
      </c>
      <c s="32">
        <f>ROUND(ROUND(L314,2)*ROUND(G314,3),2)</f>
      </c>
      <c s="36" t="s">
        <v>1810</v>
      </c>
      <c>
        <f>(M314*21)/100</f>
      </c>
      <c t="s">
        <v>28</v>
      </c>
    </row>
    <row r="315" spans="1:5" ht="12.75">
      <c r="A315" s="35" t="s">
        <v>56</v>
      </c>
      <c r="E315" s="39" t="s">
        <v>2011</v>
      </c>
    </row>
    <row r="316" spans="1:5" ht="12.75">
      <c r="A316" s="35" t="s">
        <v>57</v>
      </c>
      <c r="E316" s="40" t="s">
        <v>5</v>
      </c>
    </row>
    <row r="317" spans="1:5" ht="12.75">
      <c r="A317" t="s">
        <v>58</v>
      </c>
      <c r="E317" s="39" t="s">
        <v>5</v>
      </c>
    </row>
    <row r="318" spans="1:16" ht="12.75">
      <c r="A318" t="s">
        <v>50</v>
      </c>
      <c s="34" t="s">
        <v>173</v>
      </c>
      <c s="34" t="s">
        <v>2010</v>
      </c>
      <c s="35" t="s">
        <v>209</v>
      </c>
      <c s="6" t="s">
        <v>2012</v>
      </c>
      <c s="36" t="s">
        <v>1807</v>
      </c>
      <c s="37">
        <v>5</v>
      </c>
      <c s="36">
        <v>0</v>
      </c>
      <c s="36">
        <f>ROUND(G318*H318,6)</f>
      </c>
      <c r="L318" s="38">
        <v>0</v>
      </c>
      <c s="32">
        <f>ROUND(ROUND(L318,2)*ROUND(G318,3),2)</f>
      </c>
      <c s="36" t="s">
        <v>1810</v>
      </c>
      <c>
        <f>(M318*21)/100</f>
      </c>
      <c t="s">
        <v>28</v>
      </c>
    </row>
    <row r="319" spans="1:5" ht="12.75">
      <c r="A319" s="35" t="s">
        <v>56</v>
      </c>
      <c r="E319" s="39" t="s">
        <v>2012</v>
      </c>
    </row>
    <row r="320" spans="1:5" ht="12.75">
      <c r="A320" s="35" t="s">
        <v>57</v>
      </c>
      <c r="E320" s="40" t="s">
        <v>5</v>
      </c>
    </row>
    <row r="321" spans="1:5" ht="12.75">
      <c r="A321" t="s">
        <v>58</v>
      </c>
      <c r="E321" s="39" t="s">
        <v>5</v>
      </c>
    </row>
    <row r="322" spans="1:16" ht="12.75">
      <c r="A322" t="s">
        <v>50</v>
      </c>
      <c s="34" t="s">
        <v>176</v>
      </c>
      <c s="34" t="s">
        <v>2013</v>
      </c>
      <c s="35" t="s">
        <v>5</v>
      </c>
      <c s="6" t="s">
        <v>2014</v>
      </c>
      <c s="36" t="s">
        <v>1807</v>
      </c>
      <c s="37">
        <v>3</v>
      </c>
      <c s="36">
        <v>0</v>
      </c>
      <c s="36">
        <f>ROUND(G322*H322,6)</f>
      </c>
      <c r="L322" s="38">
        <v>0</v>
      </c>
      <c s="32">
        <f>ROUND(ROUND(L322,2)*ROUND(G322,3),2)</f>
      </c>
      <c s="36" t="s">
        <v>1810</v>
      </c>
      <c>
        <f>(M322*21)/100</f>
      </c>
      <c t="s">
        <v>28</v>
      </c>
    </row>
    <row r="323" spans="1:5" ht="12.75">
      <c r="A323" s="35" t="s">
        <v>56</v>
      </c>
      <c r="E323" s="39" t="s">
        <v>2014</v>
      </c>
    </row>
    <row r="324" spans="1:5" ht="12.75">
      <c r="A324" s="35" t="s">
        <v>57</v>
      </c>
      <c r="E324" s="40" t="s">
        <v>5</v>
      </c>
    </row>
    <row r="325" spans="1:5" ht="12.75">
      <c r="A325" t="s">
        <v>58</v>
      </c>
      <c r="E325" s="39" t="s">
        <v>5</v>
      </c>
    </row>
    <row r="326" spans="1:16" ht="12.75">
      <c r="A326" t="s">
        <v>50</v>
      </c>
      <c s="34" t="s">
        <v>179</v>
      </c>
      <c s="34" t="s">
        <v>2015</v>
      </c>
      <c s="35" t="s">
        <v>5</v>
      </c>
      <c s="6" t="s">
        <v>2016</v>
      </c>
      <c s="36" t="s">
        <v>1807</v>
      </c>
      <c s="37">
        <v>3</v>
      </c>
      <c s="36">
        <v>0</v>
      </c>
      <c s="36">
        <f>ROUND(G326*H326,6)</f>
      </c>
      <c r="L326" s="38">
        <v>0</v>
      </c>
      <c s="32">
        <f>ROUND(ROUND(L326,2)*ROUND(G326,3),2)</f>
      </c>
      <c s="36" t="s">
        <v>1810</v>
      </c>
      <c>
        <f>(M326*21)/100</f>
      </c>
      <c t="s">
        <v>28</v>
      </c>
    </row>
    <row r="327" spans="1:5" ht="12.75">
      <c r="A327" s="35" t="s">
        <v>56</v>
      </c>
      <c r="E327" s="39" t="s">
        <v>2016</v>
      </c>
    </row>
    <row r="328" spans="1:5" ht="12.75">
      <c r="A328" s="35" t="s">
        <v>57</v>
      </c>
      <c r="E328" s="40" t="s">
        <v>5</v>
      </c>
    </row>
    <row r="329" spans="1:5" ht="12.75">
      <c r="A329" t="s">
        <v>58</v>
      </c>
      <c r="E329" s="39" t="s">
        <v>5</v>
      </c>
    </row>
    <row r="330" spans="1:16" ht="12.75">
      <c r="A330" t="s">
        <v>50</v>
      </c>
      <c s="34" t="s">
        <v>182</v>
      </c>
      <c s="34" t="s">
        <v>2017</v>
      </c>
      <c s="35" t="s">
        <v>5</v>
      </c>
      <c s="6" t="s">
        <v>2018</v>
      </c>
      <c s="36" t="s">
        <v>1807</v>
      </c>
      <c s="37">
        <v>8</v>
      </c>
      <c s="36">
        <v>0</v>
      </c>
      <c s="36">
        <f>ROUND(G330*H330,6)</f>
      </c>
      <c r="L330" s="38">
        <v>0</v>
      </c>
      <c s="32">
        <f>ROUND(ROUND(L330,2)*ROUND(G330,3),2)</f>
      </c>
      <c s="36" t="s">
        <v>1810</v>
      </c>
      <c>
        <f>(M330*21)/100</f>
      </c>
      <c t="s">
        <v>28</v>
      </c>
    </row>
    <row r="331" spans="1:5" ht="12.75">
      <c r="A331" s="35" t="s">
        <v>56</v>
      </c>
      <c r="E331" s="39" t="s">
        <v>2018</v>
      </c>
    </row>
    <row r="332" spans="1:5" ht="12.75">
      <c r="A332" s="35" t="s">
        <v>57</v>
      </c>
      <c r="E332" s="40" t="s">
        <v>5</v>
      </c>
    </row>
    <row r="333" spans="1:5" ht="12.75">
      <c r="A333" t="s">
        <v>58</v>
      </c>
      <c r="E333" s="39" t="s">
        <v>5</v>
      </c>
    </row>
    <row r="334" spans="1:16" ht="12.75">
      <c r="A334" t="s">
        <v>50</v>
      </c>
      <c s="34" t="s">
        <v>185</v>
      </c>
      <c s="34" t="s">
        <v>2019</v>
      </c>
      <c s="35" t="s">
        <v>5</v>
      </c>
      <c s="6" t="s">
        <v>2020</v>
      </c>
      <c s="36" t="s">
        <v>72</v>
      </c>
      <c s="37">
        <v>1</v>
      </c>
      <c s="36">
        <v>0</v>
      </c>
      <c s="36">
        <f>ROUND(G334*H334,6)</f>
      </c>
      <c r="L334" s="38">
        <v>0</v>
      </c>
      <c s="32">
        <f>ROUND(ROUND(L334,2)*ROUND(G334,3),2)</f>
      </c>
      <c s="36" t="s">
        <v>1810</v>
      </c>
      <c>
        <f>(M334*21)/100</f>
      </c>
      <c t="s">
        <v>28</v>
      </c>
    </row>
    <row r="335" spans="1:5" ht="12.75">
      <c r="A335" s="35" t="s">
        <v>56</v>
      </c>
      <c r="E335" s="39" t="s">
        <v>2020</v>
      </c>
    </row>
    <row r="336" spans="1:5" ht="12.75">
      <c r="A336" s="35" t="s">
        <v>57</v>
      </c>
      <c r="E336" s="40" t="s">
        <v>5</v>
      </c>
    </row>
    <row r="337" spans="1:5" ht="12.75">
      <c r="A337" t="s">
        <v>58</v>
      </c>
      <c r="E337" s="39" t="s">
        <v>5</v>
      </c>
    </row>
    <row r="338" spans="1:16" ht="12.75">
      <c r="A338" t="s">
        <v>50</v>
      </c>
      <c s="34" t="s">
        <v>189</v>
      </c>
      <c s="34" t="s">
        <v>2021</v>
      </c>
      <c s="35" t="s">
        <v>5</v>
      </c>
      <c s="6" t="s">
        <v>2022</v>
      </c>
      <c s="36" t="s">
        <v>1807</v>
      </c>
      <c s="37">
        <v>44</v>
      </c>
      <c s="36">
        <v>0</v>
      </c>
      <c s="36">
        <f>ROUND(G338*H338,6)</f>
      </c>
      <c r="L338" s="38">
        <v>0</v>
      </c>
      <c s="32">
        <f>ROUND(ROUND(L338,2)*ROUND(G338,3),2)</f>
      </c>
      <c s="36" t="s">
        <v>1810</v>
      </c>
      <c>
        <f>(M338*21)/100</f>
      </c>
      <c t="s">
        <v>28</v>
      </c>
    </row>
    <row r="339" spans="1:5" ht="12.75">
      <c r="A339" s="35" t="s">
        <v>56</v>
      </c>
      <c r="E339" s="39" t="s">
        <v>2022</v>
      </c>
    </row>
    <row r="340" spans="1:5" ht="12.75">
      <c r="A340" s="35" t="s">
        <v>57</v>
      </c>
      <c r="E340" s="40" t="s">
        <v>5</v>
      </c>
    </row>
    <row r="341" spans="1:5" ht="12.75">
      <c r="A341" t="s">
        <v>58</v>
      </c>
      <c r="E341" s="39" t="s">
        <v>5</v>
      </c>
    </row>
    <row r="342" spans="1:16" ht="12.75">
      <c r="A342" t="s">
        <v>50</v>
      </c>
      <c s="34" t="s">
        <v>192</v>
      </c>
      <c s="34" t="s">
        <v>2023</v>
      </c>
      <c s="35" t="s">
        <v>5</v>
      </c>
      <c s="6" t="s">
        <v>2024</v>
      </c>
      <c s="36" t="s">
        <v>1807</v>
      </c>
      <c s="37">
        <v>8</v>
      </c>
      <c s="36">
        <v>0</v>
      </c>
      <c s="36">
        <f>ROUND(G342*H342,6)</f>
      </c>
      <c r="L342" s="38">
        <v>0</v>
      </c>
      <c s="32">
        <f>ROUND(ROUND(L342,2)*ROUND(G342,3),2)</f>
      </c>
      <c s="36" t="s">
        <v>1810</v>
      </c>
      <c>
        <f>(M342*21)/100</f>
      </c>
      <c t="s">
        <v>28</v>
      </c>
    </row>
    <row r="343" spans="1:5" ht="12.75">
      <c r="A343" s="35" t="s">
        <v>56</v>
      </c>
      <c r="E343" s="39" t="s">
        <v>2024</v>
      </c>
    </row>
    <row r="344" spans="1:5" ht="12.75">
      <c r="A344" s="35" t="s">
        <v>57</v>
      </c>
      <c r="E344" s="40" t="s">
        <v>5</v>
      </c>
    </row>
    <row r="345" spans="1:5" ht="12.75">
      <c r="A345" t="s">
        <v>58</v>
      </c>
      <c r="E345" s="39" t="s">
        <v>5</v>
      </c>
    </row>
    <row r="346" spans="1:16" ht="12.75">
      <c r="A346" t="s">
        <v>50</v>
      </c>
      <c s="34" t="s">
        <v>195</v>
      </c>
      <c s="34" t="s">
        <v>2025</v>
      </c>
      <c s="35" t="s">
        <v>5</v>
      </c>
      <c s="6" t="s">
        <v>2026</v>
      </c>
      <c s="36" t="s">
        <v>1807</v>
      </c>
      <c s="37">
        <v>44</v>
      </c>
      <c s="36">
        <v>0</v>
      </c>
      <c s="36">
        <f>ROUND(G346*H346,6)</f>
      </c>
      <c r="L346" s="38">
        <v>0</v>
      </c>
      <c s="32">
        <f>ROUND(ROUND(L346,2)*ROUND(G346,3),2)</f>
      </c>
      <c s="36" t="s">
        <v>1810</v>
      </c>
      <c>
        <f>(M346*21)/100</f>
      </c>
      <c t="s">
        <v>28</v>
      </c>
    </row>
    <row r="347" spans="1:5" ht="12.75">
      <c r="A347" s="35" t="s">
        <v>56</v>
      </c>
      <c r="E347" s="39" t="s">
        <v>2026</v>
      </c>
    </row>
    <row r="348" spans="1:5" ht="12.75">
      <c r="A348" s="35" t="s">
        <v>57</v>
      </c>
      <c r="E348" s="40" t="s">
        <v>5</v>
      </c>
    </row>
    <row r="349" spans="1:5" ht="12.75">
      <c r="A349" t="s">
        <v>58</v>
      </c>
      <c r="E349" s="39" t="s">
        <v>5</v>
      </c>
    </row>
    <row r="350" spans="1:16" ht="12.75">
      <c r="A350" t="s">
        <v>50</v>
      </c>
      <c s="34" t="s">
        <v>747</v>
      </c>
      <c s="34" t="s">
        <v>2027</v>
      </c>
      <c s="35" t="s">
        <v>5</v>
      </c>
      <c s="6" t="s">
        <v>2028</v>
      </c>
      <c s="36" t="s">
        <v>1807</v>
      </c>
      <c s="37">
        <v>8</v>
      </c>
      <c s="36">
        <v>0</v>
      </c>
      <c s="36">
        <f>ROUND(G350*H350,6)</f>
      </c>
      <c r="L350" s="38">
        <v>0</v>
      </c>
      <c s="32">
        <f>ROUND(ROUND(L350,2)*ROUND(G350,3),2)</f>
      </c>
      <c s="36" t="s">
        <v>1810</v>
      </c>
      <c>
        <f>(M350*21)/100</f>
      </c>
      <c t="s">
        <v>28</v>
      </c>
    </row>
    <row r="351" spans="1:5" ht="12.75">
      <c r="A351" s="35" t="s">
        <v>56</v>
      </c>
      <c r="E351" s="39" t="s">
        <v>2028</v>
      </c>
    </row>
    <row r="352" spans="1:5" ht="12.75">
      <c r="A352" s="35" t="s">
        <v>57</v>
      </c>
      <c r="E352" s="40" t="s">
        <v>5</v>
      </c>
    </row>
    <row r="353" spans="1:5" ht="12.75">
      <c r="A353" t="s">
        <v>58</v>
      </c>
      <c r="E353" s="39" t="s">
        <v>5</v>
      </c>
    </row>
    <row r="354" spans="1:16" ht="12.75">
      <c r="A354" t="s">
        <v>50</v>
      </c>
      <c s="34" t="s">
        <v>750</v>
      </c>
      <c s="34" t="s">
        <v>2029</v>
      </c>
      <c s="35" t="s">
        <v>5</v>
      </c>
      <c s="6" t="s">
        <v>2030</v>
      </c>
      <c s="36" t="s">
        <v>72</v>
      </c>
      <c s="37">
        <v>12</v>
      </c>
      <c s="36">
        <v>0</v>
      </c>
      <c s="36">
        <f>ROUND(G354*H354,6)</f>
      </c>
      <c r="L354" s="38">
        <v>0</v>
      </c>
      <c s="32">
        <f>ROUND(ROUND(L354,2)*ROUND(G354,3),2)</f>
      </c>
      <c s="36" t="s">
        <v>1810</v>
      </c>
      <c>
        <f>(M354*21)/100</f>
      </c>
      <c t="s">
        <v>28</v>
      </c>
    </row>
    <row r="355" spans="1:5" ht="12.75">
      <c r="A355" s="35" t="s">
        <v>56</v>
      </c>
      <c r="E355" s="39" t="s">
        <v>2030</v>
      </c>
    </row>
    <row r="356" spans="1:5" ht="12.75">
      <c r="A356" s="35" t="s">
        <v>57</v>
      </c>
      <c r="E356" s="40" t="s">
        <v>5</v>
      </c>
    </row>
    <row r="357" spans="1:5" ht="12.75">
      <c r="A357" t="s">
        <v>58</v>
      </c>
      <c r="E357" s="39" t="s">
        <v>5</v>
      </c>
    </row>
    <row r="358" spans="1:16" ht="12.75">
      <c r="A358" t="s">
        <v>50</v>
      </c>
      <c s="34" t="s">
        <v>753</v>
      </c>
      <c s="34" t="s">
        <v>2029</v>
      </c>
      <c s="35" t="s">
        <v>209</v>
      </c>
      <c s="6" t="s">
        <v>2031</v>
      </c>
      <c s="36" t="s">
        <v>72</v>
      </c>
      <c s="37">
        <v>1</v>
      </c>
      <c s="36">
        <v>0</v>
      </c>
      <c s="36">
        <f>ROUND(G358*H358,6)</f>
      </c>
      <c r="L358" s="38">
        <v>0</v>
      </c>
      <c s="32">
        <f>ROUND(ROUND(L358,2)*ROUND(G358,3),2)</f>
      </c>
      <c s="36" t="s">
        <v>1810</v>
      </c>
      <c>
        <f>(M358*21)/100</f>
      </c>
      <c t="s">
        <v>28</v>
      </c>
    </row>
    <row r="359" spans="1:5" ht="12.75">
      <c r="A359" s="35" t="s">
        <v>56</v>
      </c>
      <c r="E359" s="39" t="s">
        <v>2031</v>
      </c>
    </row>
    <row r="360" spans="1:5" ht="12.75">
      <c r="A360" s="35" t="s">
        <v>57</v>
      </c>
      <c r="E360" s="40" t="s">
        <v>5</v>
      </c>
    </row>
    <row r="361" spans="1:5" ht="12.75">
      <c r="A361" t="s">
        <v>58</v>
      </c>
      <c r="E361" s="39" t="s">
        <v>5</v>
      </c>
    </row>
    <row r="362" spans="1:16" ht="12.75">
      <c r="A362" t="s">
        <v>50</v>
      </c>
      <c s="34" t="s">
        <v>757</v>
      </c>
      <c s="34" t="s">
        <v>2032</v>
      </c>
      <c s="35" t="s">
        <v>5</v>
      </c>
      <c s="6" t="s">
        <v>2033</v>
      </c>
      <c s="36" t="s">
        <v>72</v>
      </c>
      <c s="37">
        <v>8</v>
      </c>
      <c s="36">
        <v>0</v>
      </c>
      <c s="36">
        <f>ROUND(G362*H362,6)</f>
      </c>
      <c r="L362" s="38">
        <v>0</v>
      </c>
      <c s="32">
        <f>ROUND(ROUND(L362,2)*ROUND(G362,3),2)</f>
      </c>
      <c s="36" t="s">
        <v>1810</v>
      </c>
      <c>
        <f>(M362*21)/100</f>
      </c>
      <c t="s">
        <v>28</v>
      </c>
    </row>
    <row r="363" spans="1:5" ht="12.75">
      <c r="A363" s="35" t="s">
        <v>56</v>
      </c>
      <c r="E363" s="39" t="s">
        <v>2033</v>
      </c>
    </row>
    <row r="364" spans="1:5" ht="12.75">
      <c r="A364" s="35" t="s">
        <v>57</v>
      </c>
      <c r="E364" s="40" t="s">
        <v>5</v>
      </c>
    </row>
    <row r="365" spans="1:5" ht="12.75">
      <c r="A365" t="s">
        <v>58</v>
      </c>
      <c r="E365" s="39" t="s">
        <v>5</v>
      </c>
    </row>
    <row r="366" spans="1:16" ht="12.75">
      <c r="A366" t="s">
        <v>50</v>
      </c>
      <c s="34" t="s">
        <v>758</v>
      </c>
      <c s="34" t="s">
        <v>2032</v>
      </c>
      <c s="35" t="s">
        <v>209</v>
      </c>
      <c s="6" t="s">
        <v>2034</v>
      </c>
      <c s="36" t="s">
        <v>72</v>
      </c>
      <c s="37">
        <v>1</v>
      </c>
      <c s="36">
        <v>0</v>
      </c>
      <c s="36">
        <f>ROUND(G366*H366,6)</f>
      </c>
      <c r="L366" s="38">
        <v>0</v>
      </c>
      <c s="32">
        <f>ROUND(ROUND(L366,2)*ROUND(G366,3),2)</f>
      </c>
      <c s="36" t="s">
        <v>1810</v>
      </c>
      <c>
        <f>(M366*21)/100</f>
      </c>
      <c t="s">
        <v>28</v>
      </c>
    </row>
    <row r="367" spans="1:5" ht="12.75">
      <c r="A367" s="35" t="s">
        <v>56</v>
      </c>
      <c r="E367" s="39" t="s">
        <v>2034</v>
      </c>
    </row>
    <row r="368" spans="1:5" ht="12.75">
      <c r="A368" s="35" t="s">
        <v>57</v>
      </c>
      <c r="E368" s="40" t="s">
        <v>5</v>
      </c>
    </row>
    <row r="369" spans="1:5" ht="12.75">
      <c r="A369" t="s">
        <v>58</v>
      </c>
      <c r="E369" s="39" t="s">
        <v>5</v>
      </c>
    </row>
    <row r="370" spans="1:16" ht="12.75">
      <c r="A370" t="s">
        <v>50</v>
      </c>
      <c s="34" t="s">
        <v>761</v>
      </c>
      <c s="34" t="s">
        <v>2035</v>
      </c>
      <c s="35" t="s">
        <v>5</v>
      </c>
      <c s="6" t="s">
        <v>2036</v>
      </c>
      <c s="36" t="s">
        <v>72</v>
      </c>
      <c s="37">
        <v>21</v>
      </c>
      <c s="36">
        <v>0</v>
      </c>
      <c s="36">
        <f>ROUND(G370*H370,6)</f>
      </c>
      <c r="L370" s="38">
        <v>0</v>
      </c>
      <c s="32">
        <f>ROUND(ROUND(L370,2)*ROUND(G370,3),2)</f>
      </c>
      <c s="36" t="s">
        <v>1810</v>
      </c>
      <c>
        <f>(M370*21)/100</f>
      </c>
      <c t="s">
        <v>28</v>
      </c>
    </row>
    <row r="371" spans="1:5" ht="12.75">
      <c r="A371" s="35" t="s">
        <v>56</v>
      </c>
      <c r="E371" s="39" t="s">
        <v>2036</v>
      </c>
    </row>
    <row r="372" spans="1:5" ht="12.75">
      <c r="A372" s="35" t="s">
        <v>57</v>
      </c>
      <c r="E372" s="40" t="s">
        <v>5</v>
      </c>
    </row>
    <row r="373" spans="1:5" ht="12.75">
      <c r="A373" t="s">
        <v>58</v>
      </c>
      <c r="E373" s="39" t="s">
        <v>5</v>
      </c>
    </row>
    <row r="374" spans="1:16" ht="12.75">
      <c r="A374" t="s">
        <v>50</v>
      </c>
      <c s="34" t="s">
        <v>384</v>
      </c>
      <c s="34" t="s">
        <v>2037</v>
      </c>
      <c s="35" t="s">
        <v>5</v>
      </c>
      <c s="6" t="s">
        <v>2038</v>
      </c>
      <c s="36" t="s">
        <v>1807</v>
      </c>
      <c s="37">
        <v>5</v>
      </c>
      <c s="36">
        <v>0</v>
      </c>
      <c s="36">
        <f>ROUND(G374*H374,6)</f>
      </c>
      <c r="L374" s="38">
        <v>0</v>
      </c>
      <c s="32">
        <f>ROUND(ROUND(L374,2)*ROUND(G374,3),2)</f>
      </c>
      <c s="36" t="s">
        <v>1810</v>
      </c>
      <c>
        <f>(M374*21)/100</f>
      </c>
      <c t="s">
        <v>28</v>
      </c>
    </row>
    <row r="375" spans="1:5" ht="12.75">
      <c r="A375" s="35" t="s">
        <v>56</v>
      </c>
      <c r="E375" s="39" t="s">
        <v>2038</v>
      </c>
    </row>
    <row r="376" spans="1:5" ht="12.75">
      <c r="A376" s="35" t="s">
        <v>57</v>
      </c>
      <c r="E376" s="40" t="s">
        <v>5</v>
      </c>
    </row>
    <row r="377" spans="1:5" ht="12.75">
      <c r="A377" t="s">
        <v>58</v>
      </c>
      <c r="E377" s="39" t="s">
        <v>5</v>
      </c>
    </row>
    <row r="378" spans="1:16" ht="12.75">
      <c r="A378" t="s">
        <v>50</v>
      </c>
      <c s="34" t="s">
        <v>765</v>
      </c>
      <c s="34" t="s">
        <v>2039</v>
      </c>
      <c s="35" t="s">
        <v>5</v>
      </c>
      <c s="6" t="s">
        <v>2040</v>
      </c>
      <c s="36" t="s">
        <v>1807</v>
      </c>
      <c s="37">
        <v>1</v>
      </c>
      <c s="36">
        <v>0</v>
      </c>
      <c s="36">
        <f>ROUND(G378*H378,6)</f>
      </c>
      <c r="L378" s="38">
        <v>0</v>
      </c>
      <c s="32">
        <f>ROUND(ROUND(L378,2)*ROUND(G378,3),2)</f>
      </c>
      <c s="36" t="s">
        <v>1810</v>
      </c>
      <c>
        <f>(M378*21)/100</f>
      </c>
      <c t="s">
        <v>28</v>
      </c>
    </row>
    <row r="379" spans="1:5" ht="12.75">
      <c r="A379" s="35" t="s">
        <v>56</v>
      </c>
      <c r="E379" s="39" t="s">
        <v>2040</v>
      </c>
    </row>
    <row r="380" spans="1:5" ht="12.75">
      <c r="A380" s="35" t="s">
        <v>57</v>
      </c>
      <c r="E380" s="40" t="s">
        <v>5</v>
      </c>
    </row>
    <row r="381" spans="1:5" ht="12.75">
      <c r="A381" t="s">
        <v>58</v>
      </c>
      <c r="E381" s="39" t="s">
        <v>5</v>
      </c>
    </row>
    <row r="382" spans="1:16" ht="12.75">
      <c r="A382" t="s">
        <v>50</v>
      </c>
      <c s="34" t="s">
        <v>766</v>
      </c>
      <c s="34" t="s">
        <v>2041</v>
      </c>
      <c s="35" t="s">
        <v>5</v>
      </c>
      <c s="6" t="s">
        <v>2042</v>
      </c>
      <c s="36" t="s">
        <v>1807</v>
      </c>
      <c s="37">
        <v>3</v>
      </c>
      <c s="36">
        <v>0</v>
      </c>
      <c s="36">
        <f>ROUND(G382*H382,6)</f>
      </c>
      <c r="L382" s="38">
        <v>0</v>
      </c>
      <c s="32">
        <f>ROUND(ROUND(L382,2)*ROUND(G382,3),2)</f>
      </c>
      <c s="36" t="s">
        <v>1810</v>
      </c>
      <c>
        <f>(M382*21)/100</f>
      </c>
      <c t="s">
        <v>28</v>
      </c>
    </row>
    <row r="383" spans="1:5" ht="12.75">
      <c r="A383" s="35" t="s">
        <v>56</v>
      </c>
      <c r="E383" s="39" t="s">
        <v>2042</v>
      </c>
    </row>
    <row r="384" spans="1:5" ht="12.75">
      <c r="A384" s="35" t="s">
        <v>57</v>
      </c>
      <c r="E384" s="40" t="s">
        <v>5</v>
      </c>
    </row>
    <row r="385" spans="1:5" ht="12.75">
      <c r="A385" t="s">
        <v>58</v>
      </c>
      <c r="E385" s="39" t="s">
        <v>5</v>
      </c>
    </row>
    <row r="386" spans="1:16" ht="12.75">
      <c r="A386" t="s">
        <v>50</v>
      </c>
      <c s="34" t="s">
        <v>769</v>
      </c>
      <c s="34" t="s">
        <v>2043</v>
      </c>
      <c s="35" t="s">
        <v>5</v>
      </c>
      <c s="6" t="s">
        <v>2044</v>
      </c>
      <c s="36" t="s">
        <v>72</v>
      </c>
      <c s="37">
        <v>8</v>
      </c>
      <c s="36">
        <v>0</v>
      </c>
      <c s="36">
        <f>ROUND(G386*H386,6)</f>
      </c>
      <c r="L386" s="38">
        <v>0</v>
      </c>
      <c s="32">
        <f>ROUND(ROUND(L386,2)*ROUND(G386,3),2)</f>
      </c>
      <c s="36" t="s">
        <v>1810</v>
      </c>
      <c>
        <f>(M386*21)/100</f>
      </c>
      <c t="s">
        <v>28</v>
      </c>
    </row>
    <row r="387" spans="1:5" ht="12.75">
      <c r="A387" s="35" t="s">
        <v>56</v>
      </c>
      <c r="E387" s="39" t="s">
        <v>2044</v>
      </c>
    </row>
    <row r="388" spans="1:5" ht="12.75">
      <c r="A388" s="35" t="s">
        <v>57</v>
      </c>
      <c r="E388" s="40" t="s">
        <v>5</v>
      </c>
    </row>
    <row r="389" spans="1:5" ht="12.75">
      <c r="A389" t="s">
        <v>58</v>
      </c>
      <c r="E389" s="39" t="s">
        <v>5</v>
      </c>
    </row>
    <row r="390" spans="1:16" ht="12.75">
      <c r="A390" t="s">
        <v>50</v>
      </c>
      <c s="34" t="s">
        <v>773</v>
      </c>
      <c s="34" t="s">
        <v>2045</v>
      </c>
      <c s="35" t="s">
        <v>5</v>
      </c>
      <c s="6" t="s">
        <v>2046</v>
      </c>
      <c s="36" t="s">
        <v>72</v>
      </c>
      <c s="37">
        <v>12</v>
      </c>
      <c s="36">
        <v>0</v>
      </c>
      <c s="36">
        <f>ROUND(G390*H390,6)</f>
      </c>
      <c r="L390" s="38">
        <v>0</v>
      </c>
      <c s="32">
        <f>ROUND(ROUND(L390,2)*ROUND(G390,3),2)</f>
      </c>
      <c s="36" t="s">
        <v>1810</v>
      </c>
      <c>
        <f>(M390*21)/100</f>
      </c>
      <c t="s">
        <v>28</v>
      </c>
    </row>
    <row r="391" spans="1:5" ht="12.75">
      <c r="A391" s="35" t="s">
        <v>56</v>
      </c>
      <c r="E391" s="39" t="s">
        <v>2046</v>
      </c>
    </row>
    <row r="392" spans="1:5" ht="12.75">
      <c r="A392" s="35" t="s">
        <v>57</v>
      </c>
      <c r="E392" s="40" t="s">
        <v>5</v>
      </c>
    </row>
    <row r="393" spans="1:5" ht="12.75">
      <c r="A393" t="s">
        <v>58</v>
      </c>
      <c r="E393" s="39" t="s">
        <v>5</v>
      </c>
    </row>
    <row r="394" spans="1:16" ht="12.75">
      <c r="A394" t="s">
        <v>50</v>
      </c>
      <c s="34" t="s">
        <v>777</v>
      </c>
      <c s="34" t="s">
        <v>2047</v>
      </c>
      <c s="35" t="s">
        <v>5</v>
      </c>
      <c s="6" t="s">
        <v>2048</v>
      </c>
      <c s="36" t="s">
        <v>72</v>
      </c>
      <c s="37">
        <v>1</v>
      </c>
      <c s="36">
        <v>0</v>
      </c>
      <c s="36">
        <f>ROUND(G394*H394,6)</f>
      </c>
      <c r="L394" s="38">
        <v>0</v>
      </c>
      <c s="32">
        <f>ROUND(ROUND(L394,2)*ROUND(G394,3),2)</f>
      </c>
      <c s="36" t="s">
        <v>1810</v>
      </c>
      <c>
        <f>(M394*21)/100</f>
      </c>
      <c t="s">
        <v>28</v>
      </c>
    </row>
    <row r="395" spans="1:5" ht="12.75">
      <c r="A395" s="35" t="s">
        <v>56</v>
      </c>
      <c r="E395" s="39" t="s">
        <v>2048</v>
      </c>
    </row>
    <row r="396" spans="1:5" ht="12.75">
      <c r="A396" s="35" t="s">
        <v>57</v>
      </c>
      <c r="E396" s="40" t="s">
        <v>5</v>
      </c>
    </row>
    <row r="397" spans="1:5" ht="12.75">
      <c r="A397" t="s">
        <v>58</v>
      </c>
      <c r="E397" s="39" t="s">
        <v>5</v>
      </c>
    </row>
    <row r="398" spans="1:16" ht="12.75">
      <c r="A398" t="s">
        <v>50</v>
      </c>
      <c s="34" t="s">
        <v>781</v>
      </c>
      <c s="34" t="s">
        <v>2047</v>
      </c>
      <c s="35" t="s">
        <v>209</v>
      </c>
      <c s="6" t="s">
        <v>2049</v>
      </c>
      <c s="36" t="s">
        <v>72</v>
      </c>
      <c s="37">
        <v>1</v>
      </c>
      <c s="36">
        <v>0</v>
      </c>
      <c s="36">
        <f>ROUND(G398*H398,6)</f>
      </c>
      <c r="L398" s="38">
        <v>0</v>
      </c>
      <c s="32">
        <f>ROUND(ROUND(L398,2)*ROUND(G398,3),2)</f>
      </c>
      <c s="36" t="s">
        <v>1810</v>
      </c>
      <c>
        <f>(M398*21)/100</f>
      </c>
      <c t="s">
        <v>28</v>
      </c>
    </row>
    <row r="399" spans="1:5" ht="12.75">
      <c r="A399" s="35" t="s">
        <v>56</v>
      </c>
      <c r="E399" s="39" t="s">
        <v>2049</v>
      </c>
    </row>
    <row r="400" spans="1:5" ht="12.75">
      <c r="A400" s="35" t="s">
        <v>57</v>
      </c>
      <c r="E400" s="40" t="s">
        <v>5</v>
      </c>
    </row>
    <row r="401" spans="1:5" ht="12.75">
      <c r="A401" t="s">
        <v>58</v>
      </c>
      <c r="E401" s="39" t="s">
        <v>5</v>
      </c>
    </row>
    <row r="402" spans="1:16" ht="12.75">
      <c r="A402" t="s">
        <v>50</v>
      </c>
      <c s="34" t="s">
        <v>785</v>
      </c>
      <c s="34" t="s">
        <v>2050</v>
      </c>
      <c s="35" t="s">
        <v>5</v>
      </c>
      <c s="6" t="s">
        <v>2051</v>
      </c>
      <c s="36" t="s">
        <v>72</v>
      </c>
      <c s="37">
        <v>16</v>
      </c>
      <c s="36">
        <v>0</v>
      </c>
      <c s="36">
        <f>ROUND(G402*H402,6)</f>
      </c>
      <c r="L402" s="38">
        <v>0</v>
      </c>
      <c s="32">
        <f>ROUND(ROUND(L402,2)*ROUND(G402,3),2)</f>
      </c>
      <c s="36" t="s">
        <v>1810</v>
      </c>
      <c>
        <f>(M402*21)/100</f>
      </c>
      <c t="s">
        <v>28</v>
      </c>
    </row>
    <row r="403" spans="1:5" ht="12.75">
      <c r="A403" s="35" t="s">
        <v>56</v>
      </c>
      <c r="E403" s="39" t="s">
        <v>2051</v>
      </c>
    </row>
    <row r="404" spans="1:5" ht="12.75">
      <c r="A404" s="35" t="s">
        <v>57</v>
      </c>
      <c r="E404" s="40" t="s">
        <v>5</v>
      </c>
    </row>
    <row r="405" spans="1:5" ht="12.75">
      <c r="A405" t="s">
        <v>58</v>
      </c>
      <c r="E405" s="39" t="s">
        <v>5</v>
      </c>
    </row>
    <row r="406" spans="1:16" ht="12.75">
      <c r="A406" t="s">
        <v>50</v>
      </c>
      <c s="34" t="s">
        <v>789</v>
      </c>
      <c s="34" t="s">
        <v>2052</v>
      </c>
      <c s="35" t="s">
        <v>5</v>
      </c>
      <c s="6" t="s">
        <v>2053</v>
      </c>
      <c s="36" t="s">
        <v>72</v>
      </c>
      <c s="37">
        <v>13</v>
      </c>
      <c s="36">
        <v>0</v>
      </c>
      <c s="36">
        <f>ROUND(G406*H406,6)</f>
      </c>
      <c r="L406" s="38">
        <v>0</v>
      </c>
      <c s="32">
        <f>ROUND(ROUND(L406,2)*ROUND(G406,3),2)</f>
      </c>
      <c s="36" t="s">
        <v>1810</v>
      </c>
      <c>
        <f>(M406*21)/100</f>
      </c>
      <c t="s">
        <v>28</v>
      </c>
    </row>
    <row r="407" spans="1:5" ht="12.75">
      <c r="A407" s="35" t="s">
        <v>56</v>
      </c>
      <c r="E407" s="39" t="s">
        <v>2053</v>
      </c>
    </row>
    <row r="408" spans="1:5" ht="12.75">
      <c r="A408" s="35" t="s">
        <v>57</v>
      </c>
      <c r="E408" s="40" t="s">
        <v>5</v>
      </c>
    </row>
    <row r="409" spans="1:5" ht="12.75">
      <c r="A409" t="s">
        <v>58</v>
      </c>
      <c r="E409" s="39" t="s">
        <v>5</v>
      </c>
    </row>
    <row r="410" spans="1:16" ht="12.75">
      <c r="A410" t="s">
        <v>50</v>
      </c>
      <c s="34" t="s">
        <v>793</v>
      </c>
      <c s="34" t="s">
        <v>2054</v>
      </c>
      <c s="35" t="s">
        <v>5</v>
      </c>
      <c s="6" t="s">
        <v>2055</v>
      </c>
      <c s="36" t="s">
        <v>72</v>
      </c>
      <c s="37">
        <v>8</v>
      </c>
      <c s="36">
        <v>0</v>
      </c>
      <c s="36">
        <f>ROUND(G410*H410,6)</f>
      </c>
      <c r="L410" s="38">
        <v>0</v>
      </c>
      <c s="32">
        <f>ROUND(ROUND(L410,2)*ROUND(G410,3),2)</f>
      </c>
      <c s="36" t="s">
        <v>1810</v>
      </c>
      <c>
        <f>(M410*21)/100</f>
      </c>
      <c t="s">
        <v>28</v>
      </c>
    </row>
    <row r="411" spans="1:5" ht="12.75">
      <c r="A411" s="35" t="s">
        <v>56</v>
      </c>
      <c r="E411" s="39" t="s">
        <v>2055</v>
      </c>
    </row>
    <row r="412" spans="1:5" ht="12.75">
      <c r="A412" s="35" t="s">
        <v>57</v>
      </c>
      <c r="E412" s="40" t="s">
        <v>5</v>
      </c>
    </row>
    <row r="413" spans="1:5" ht="12.75">
      <c r="A413" t="s">
        <v>58</v>
      </c>
      <c r="E413" s="39" t="s">
        <v>5</v>
      </c>
    </row>
    <row r="414" spans="1:16" ht="12.75">
      <c r="A414" t="s">
        <v>50</v>
      </c>
      <c s="34" t="s">
        <v>796</v>
      </c>
      <c s="34" t="s">
        <v>2056</v>
      </c>
      <c s="35" t="s">
        <v>5</v>
      </c>
      <c s="6" t="s">
        <v>2057</v>
      </c>
      <c s="36" t="s">
        <v>1807</v>
      </c>
      <c s="37">
        <v>13</v>
      </c>
      <c s="36">
        <v>0</v>
      </c>
      <c s="36">
        <f>ROUND(G414*H414,6)</f>
      </c>
      <c r="L414" s="38">
        <v>0</v>
      </c>
      <c s="32">
        <f>ROUND(ROUND(L414,2)*ROUND(G414,3),2)</f>
      </c>
      <c s="36" t="s">
        <v>1810</v>
      </c>
      <c>
        <f>(M414*21)/100</f>
      </c>
      <c t="s">
        <v>28</v>
      </c>
    </row>
    <row r="415" spans="1:5" ht="12.75">
      <c r="A415" s="35" t="s">
        <v>56</v>
      </c>
      <c r="E415" s="39" t="s">
        <v>2057</v>
      </c>
    </row>
    <row r="416" spans="1:5" ht="12.75">
      <c r="A416" s="35" t="s">
        <v>57</v>
      </c>
      <c r="E416" s="40" t="s">
        <v>5</v>
      </c>
    </row>
    <row r="417" spans="1:5" ht="12.75">
      <c r="A417" t="s">
        <v>58</v>
      </c>
      <c r="E417" s="39" t="s">
        <v>5</v>
      </c>
    </row>
    <row r="418" spans="1:16" ht="12.75">
      <c r="A418" t="s">
        <v>50</v>
      </c>
      <c s="34" t="s">
        <v>800</v>
      </c>
      <c s="34" t="s">
        <v>2058</v>
      </c>
      <c s="35" t="s">
        <v>5</v>
      </c>
      <c s="6" t="s">
        <v>2059</v>
      </c>
      <c s="36" t="s">
        <v>1807</v>
      </c>
      <c s="37">
        <v>1</v>
      </c>
      <c s="36">
        <v>0</v>
      </c>
      <c s="36">
        <f>ROUND(G418*H418,6)</f>
      </c>
      <c r="L418" s="38">
        <v>0</v>
      </c>
      <c s="32">
        <f>ROUND(ROUND(L418,2)*ROUND(G418,3),2)</f>
      </c>
      <c s="36" t="s">
        <v>1810</v>
      </c>
      <c>
        <f>(M418*21)/100</f>
      </c>
      <c t="s">
        <v>28</v>
      </c>
    </row>
    <row r="419" spans="1:5" ht="12.75">
      <c r="A419" s="35" t="s">
        <v>56</v>
      </c>
      <c r="E419" s="39" t="s">
        <v>2059</v>
      </c>
    </row>
    <row r="420" spans="1:5" ht="12.75">
      <c r="A420" s="35" t="s">
        <v>57</v>
      </c>
      <c r="E420" s="40" t="s">
        <v>5</v>
      </c>
    </row>
    <row r="421" spans="1:5" ht="12.75">
      <c r="A421" t="s">
        <v>58</v>
      </c>
      <c r="E421" s="39" t="s">
        <v>5</v>
      </c>
    </row>
    <row r="422" spans="1:16" ht="12.75">
      <c r="A422" t="s">
        <v>50</v>
      </c>
      <c s="34" t="s">
        <v>804</v>
      </c>
      <c s="34" t="s">
        <v>2060</v>
      </c>
      <c s="35" t="s">
        <v>5</v>
      </c>
      <c s="6" t="s">
        <v>2061</v>
      </c>
      <c s="36" t="s">
        <v>396</v>
      </c>
      <c s="37">
        <v>1.094</v>
      </c>
      <c s="36">
        <v>0</v>
      </c>
      <c s="36">
        <f>ROUND(G422*H422,6)</f>
      </c>
      <c r="L422" s="38">
        <v>0</v>
      </c>
      <c s="32">
        <f>ROUND(ROUND(L422,2)*ROUND(G422,3),2)</f>
      </c>
      <c s="36" t="s">
        <v>1810</v>
      </c>
      <c>
        <f>(M422*21)/100</f>
      </c>
      <c t="s">
        <v>28</v>
      </c>
    </row>
    <row r="423" spans="1:5" ht="12.75">
      <c r="A423" s="35" t="s">
        <v>56</v>
      </c>
      <c r="E423" s="39" t="s">
        <v>2061</v>
      </c>
    </row>
    <row r="424" spans="1:5" ht="12.75">
      <c r="A424" s="35" t="s">
        <v>57</v>
      </c>
      <c r="E424" s="40" t="s">
        <v>5</v>
      </c>
    </row>
    <row r="425" spans="1:5" ht="12.75">
      <c r="A425" t="s">
        <v>58</v>
      </c>
      <c r="E425" s="39" t="s">
        <v>5</v>
      </c>
    </row>
    <row r="426" spans="1:16" ht="12.75">
      <c r="A426" t="s">
        <v>50</v>
      </c>
      <c s="34" t="s">
        <v>1593</v>
      </c>
      <c s="34" t="s">
        <v>2062</v>
      </c>
      <c s="35" t="s">
        <v>5</v>
      </c>
      <c s="6" t="s">
        <v>2063</v>
      </c>
      <c s="36" t="s">
        <v>1807</v>
      </c>
      <c s="37">
        <v>1</v>
      </c>
      <c s="36">
        <v>0</v>
      </c>
      <c s="36">
        <f>ROUND(G426*H426,6)</f>
      </c>
      <c r="L426" s="38">
        <v>0</v>
      </c>
      <c s="32">
        <f>ROUND(ROUND(L426,2)*ROUND(G426,3),2)</f>
      </c>
      <c s="36" t="s">
        <v>1810</v>
      </c>
      <c>
        <f>(M426*21)/100</f>
      </c>
      <c t="s">
        <v>28</v>
      </c>
    </row>
    <row r="427" spans="1:5" ht="12.75">
      <c r="A427" s="35" t="s">
        <v>56</v>
      </c>
      <c r="E427" s="39" t="s">
        <v>2063</v>
      </c>
    </row>
    <row r="428" spans="1:5" ht="12.75">
      <c r="A428" s="35" t="s">
        <v>57</v>
      </c>
      <c r="E428" s="40" t="s">
        <v>5</v>
      </c>
    </row>
    <row r="429" spans="1:5" ht="12.75">
      <c r="A429" t="s">
        <v>58</v>
      </c>
      <c r="E429" s="39" t="s">
        <v>5</v>
      </c>
    </row>
    <row r="430" spans="1:16" ht="12.75">
      <c r="A430" t="s">
        <v>50</v>
      </c>
      <c s="34" t="s">
        <v>1597</v>
      </c>
      <c s="34" t="s">
        <v>2064</v>
      </c>
      <c s="35" t="s">
        <v>5</v>
      </c>
      <c s="6" t="s">
        <v>2065</v>
      </c>
      <c s="36" t="s">
        <v>1807</v>
      </c>
      <c s="37">
        <v>14</v>
      </c>
      <c s="36">
        <v>0</v>
      </c>
      <c s="36">
        <f>ROUND(G430*H430,6)</f>
      </c>
      <c r="L430" s="38">
        <v>0</v>
      </c>
      <c s="32">
        <f>ROUND(ROUND(L430,2)*ROUND(G430,3),2)</f>
      </c>
      <c s="36" t="s">
        <v>1810</v>
      </c>
      <c>
        <f>(M430*21)/100</f>
      </c>
      <c t="s">
        <v>28</v>
      </c>
    </row>
    <row r="431" spans="1:5" ht="12.75">
      <c r="A431" s="35" t="s">
        <v>56</v>
      </c>
      <c r="E431" s="39" t="s">
        <v>2065</v>
      </c>
    </row>
    <row r="432" spans="1:5" ht="12.75">
      <c r="A432" s="35" t="s">
        <v>57</v>
      </c>
      <c r="E432" s="40" t="s">
        <v>5</v>
      </c>
    </row>
    <row r="433" spans="1:5" ht="12.75">
      <c r="A433" t="s">
        <v>58</v>
      </c>
      <c r="E433" s="39" t="s">
        <v>5</v>
      </c>
    </row>
    <row r="434" spans="1:16" ht="25.5">
      <c r="A434" t="s">
        <v>50</v>
      </c>
      <c s="34" t="s">
        <v>1720</v>
      </c>
      <c s="34" t="s">
        <v>2066</v>
      </c>
      <c s="35" t="s">
        <v>5</v>
      </c>
      <c s="6" t="s">
        <v>2067</v>
      </c>
      <c s="36" t="s">
        <v>1807</v>
      </c>
      <c s="37">
        <v>2</v>
      </c>
      <c s="36">
        <v>0.01047</v>
      </c>
      <c s="36">
        <f>ROUND(G434*H434,6)</f>
      </c>
      <c r="L434" s="38">
        <v>0</v>
      </c>
      <c s="32">
        <f>ROUND(ROUND(L434,2)*ROUND(G434,3),2)</f>
      </c>
      <c s="36" t="s">
        <v>204</v>
      </c>
      <c>
        <f>(M434*21)/100</f>
      </c>
      <c t="s">
        <v>28</v>
      </c>
    </row>
    <row r="435" spans="1:5" ht="25.5">
      <c r="A435" s="35" t="s">
        <v>56</v>
      </c>
      <c r="E435" s="39" t="s">
        <v>2067</v>
      </c>
    </row>
    <row r="436" spans="1:5" ht="25.5">
      <c r="A436" s="35" t="s">
        <v>57</v>
      </c>
      <c r="E436" s="40" t="s">
        <v>1631</v>
      </c>
    </row>
    <row r="437" spans="1:5" ht="12.75">
      <c r="A437" t="s">
        <v>58</v>
      </c>
      <c r="E437" s="39" t="s">
        <v>5</v>
      </c>
    </row>
    <row r="438" spans="1:16" ht="12.75">
      <c r="A438" t="s">
        <v>50</v>
      </c>
      <c s="34" t="s">
        <v>1724</v>
      </c>
      <c s="34" t="s">
        <v>2068</v>
      </c>
      <c s="35" t="s">
        <v>5</v>
      </c>
      <c s="6" t="s">
        <v>2069</v>
      </c>
      <c s="36" t="s">
        <v>1807</v>
      </c>
      <c s="37">
        <v>2</v>
      </c>
      <c s="36">
        <v>0.0018</v>
      </c>
      <c s="36">
        <f>ROUND(G438*H438,6)</f>
      </c>
      <c r="L438" s="38">
        <v>0</v>
      </c>
      <c s="32">
        <f>ROUND(ROUND(L438,2)*ROUND(G438,3),2)</f>
      </c>
      <c s="36" t="s">
        <v>1354</v>
      </c>
      <c>
        <f>(M438*21)/100</f>
      </c>
      <c t="s">
        <v>28</v>
      </c>
    </row>
    <row r="439" spans="1:5" ht="12.75">
      <c r="A439" s="35" t="s">
        <v>56</v>
      </c>
      <c r="E439" s="39" t="s">
        <v>2069</v>
      </c>
    </row>
    <row r="440" spans="1:5" ht="12.75">
      <c r="A440" s="35" t="s">
        <v>57</v>
      </c>
      <c r="E440" s="40" t="s">
        <v>338</v>
      </c>
    </row>
    <row r="441" spans="1:5" ht="12.75">
      <c r="A441" t="s">
        <v>58</v>
      </c>
      <c r="E441" s="39" t="s">
        <v>5</v>
      </c>
    </row>
    <row r="442" spans="1:13" ht="12.75">
      <c r="A442" t="s">
        <v>47</v>
      </c>
      <c r="C442" s="31" t="s">
        <v>2070</v>
      </c>
      <c r="E442" s="33" t="s">
        <v>2071</v>
      </c>
      <c r="J442" s="32">
        <f>0</f>
      </c>
      <c s="32">
        <f>0</f>
      </c>
      <c s="32">
        <f>0+L443+L447+L451+L455+L459+L463+L467</f>
      </c>
      <c s="32">
        <f>0+M443+M447+M451+M455+M459+M463+M467</f>
      </c>
    </row>
    <row r="443" spans="1:16" ht="12.75">
      <c r="A443" t="s">
        <v>50</v>
      </c>
      <c s="34" t="s">
        <v>1602</v>
      </c>
      <c s="34" t="s">
        <v>2072</v>
      </c>
      <c s="35" t="s">
        <v>5</v>
      </c>
      <c s="6" t="s">
        <v>2073</v>
      </c>
      <c s="36" t="s">
        <v>72</v>
      </c>
      <c s="37">
        <v>3</v>
      </c>
      <c s="36">
        <v>0</v>
      </c>
      <c s="36">
        <f>ROUND(G443*H443,6)</f>
      </c>
      <c r="L443" s="38">
        <v>0</v>
      </c>
      <c s="32">
        <f>ROUND(ROUND(L443,2)*ROUND(G443,3),2)</f>
      </c>
      <c s="36" t="s">
        <v>1810</v>
      </c>
      <c>
        <f>(M443*21)/100</f>
      </c>
      <c t="s">
        <v>28</v>
      </c>
    </row>
    <row r="444" spans="1:5" ht="12.75">
      <c r="A444" s="35" t="s">
        <v>56</v>
      </c>
      <c r="E444" s="39" t="s">
        <v>2073</v>
      </c>
    </row>
    <row r="445" spans="1:5" ht="12.75">
      <c r="A445" s="35" t="s">
        <v>57</v>
      </c>
      <c r="E445" s="40" t="s">
        <v>5</v>
      </c>
    </row>
    <row r="446" spans="1:5" ht="12.75">
      <c r="A446" t="s">
        <v>58</v>
      </c>
      <c r="E446" s="39" t="s">
        <v>5</v>
      </c>
    </row>
    <row r="447" spans="1:16" ht="12.75">
      <c r="A447" t="s">
        <v>50</v>
      </c>
      <c s="34" t="s">
        <v>1606</v>
      </c>
      <c s="34" t="s">
        <v>2072</v>
      </c>
      <c s="35" t="s">
        <v>209</v>
      </c>
      <c s="6" t="s">
        <v>2074</v>
      </c>
      <c s="36" t="s">
        <v>72</v>
      </c>
      <c s="37">
        <v>3</v>
      </c>
      <c s="36">
        <v>0</v>
      </c>
      <c s="36">
        <f>ROUND(G447*H447,6)</f>
      </c>
      <c r="L447" s="38">
        <v>0</v>
      </c>
      <c s="32">
        <f>ROUND(ROUND(L447,2)*ROUND(G447,3),2)</f>
      </c>
      <c s="36" t="s">
        <v>1810</v>
      </c>
      <c>
        <f>(M447*21)/100</f>
      </c>
      <c t="s">
        <v>28</v>
      </c>
    </row>
    <row r="448" spans="1:5" ht="12.75">
      <c r="A448" s="35" t="s">
        <v>56</v>
      </c>
      <c r="E448" s="39" t="s">
        <v>2074</v>
      </c>
    </row>
    <row r="449" spans="1:5" ht="12.75">
      <c r="A449" s="35" t="s">
        <v>57</v>
      </c>
      <c r="E449" s="40" t="s">
        <v>5</v>
      </c>
    </row>
    <row r="450" spans="1:5" ht="12.75">
      <c r="A450" t="s">
        <v>58</v>
      </c>
      <c r="E450" s="39" t="s">
        <v>5</v>
      </c>
    </row>
    <row r="451" spans="1:16" ht="12.75">
      <c r="A451" t="s">
        <v>50</v>
      </c>
      <c s="34" t="s">
        <v>1609</v>
      </c>
      <c s="34" t="s">
        <v>2075</v>
      </c>
      <c s="35" t="s">
        <v>5</v>
      </c>
      <c s="6" t="s">
        <v>2076</v>
      </c>
      <c s="36" t="s">
        <v>1807</v>
      </c>
      <c s="37">
        <v>1</v>
      </c>
      <c s="36">
        <v>0</v>
      </c>
      <c s="36">
        <f>ROUND(G451*H451,6)</f>
      </c>
      <c r="L451" s="38">
        <v>0</v>
      </c>
      <c s="32">
        <f>ROUND(ROUND(L451,2)*ROUND(G451,3),2)</f>
      </c>
      <c s="36" t="s">
        <v>1810</v>
      </c>
      <c>
        <f>(M451*21)/100</f>
      </c>
      <c t="s">
        <v>28</v>
      </c>
    </row>
    <row r="452" spans="1:5" ht="12.75">
      <c r="A452" s="35" t="s">
        <v>56</v>
      </c>
      <c r="E452" s="39" t="s">
        <v>2076</v>
      </c>
    </row>
    <row r="453" spans="1:5" ht="12.75">
      <c r="A453" s="35" t="s">
        <v>57</v>
      </c>
      <c r="E453" s="40" t="s">
        <v>5</v>
      </c>
    </row>
    <row r="454" spans="1:5" ht="12.75">
      <c r="A454" t="s">
        <v>58</v>
      </c>
      <c r="E454" s="39" t="s">
        <v>5</v>
      </c>
    </row>
    <row r="455" spans="1:16" ht="12.75">
      <c r="A455" t="s">
        <v>50</v>
      </c>
      <c s="34" t="s">
        <v>1612</v>
      </c>
      <c s="34" t="s">
        <v>2077</v>
      </c>
      <c s="35" t="s">
        <v>5</v>
      </c>
      <c s="6" t="s">
        <v>2078</v>
      </c>
      <c s="36" t="s">
        <v>1807</v>
      </c>
      <c s="37">
        <v>1</v>
      </c>
      <c s="36">
        <v>0</v>
      </c>
      <c s="36">
        <f>ROUND(G455*H455,6)</f>
      </c>
      <c r="L455" s="38">
        <v>0</v>
      </c>
      <c s="32">
        <f>ROUND(ROUND(L455,2)*ROUND(G455,3),2)</f>
      </c>
      <c s="36" t="s">
        <v>1810</v>
      </c>
      <c>
        <f>(M455*21)/100</f>
      </c>
      <c t="s">
        <v>28</v>
      </c>
    </row>
    <row r="456" spans="1:5" ht="12.75">
      <c r="A456" s="35" t="s">
        <v>56</v>
      </c>
      <c r="E456" s="39" t="s">
        <v>2078</v>
      </c>
    </row>
    <row r="457" spans="1:5" ht="12.75">
      <c r="A457" s="35" t="s">
        <v>57</v>
      </c>
      <c r="E457" s="40" t="s">
        <v>5</v>
      </c>
    </row>
    <row r="458" spans="1:5" ht="12.75">
      <c r="A458" t="s">
        <v>58</v>
      </c>
      <c r="E458" s="39" t="s">
        <v>5</v>
      </c>
    </row>
    <row r="459" spans="1:16" ht="12.75">
      <c r="A459" t="s">
        <v>50</v>
      </c>
      <c s="34" t="s">
        <v>1615</v>
      </c>
      <c s="34" t="s">
        <v>2079</v>
      </c>
      <c s="35" t="s">
        <v>5</v>
      </c>
      <c s="6" t="s">
        <v>2080</v>
      </c>
      <c s="36" t="s">
        <v>72</v>
      </c>
      <c s="37">
        <v>1</v>
      </c>
      <c s="36">
        <v>0</v>
      </c>
      <c s="36">
        <f>ROUND(G459*H459,6)</f>
      </c>
      <c r="L459" s="38">
        <v>0</v>
      </c>
      <c s="32">
        <f>ROUND(ROUND(L459,2)*ROUND(G459,3),2)</f>
      </c>
      <c s="36" t="s">
        <v>1810</v>
      </c>
      <c>
        <f>(M459*21)/100</f>
      </c>
      <c t="s">
        <v>28</v>
      </c>
    </row>
    <row r="460" spans="1:5" ht="12.75">
      <c r="A460" s="35" t="s">
        <v>56</v>
      </c>
      <c r="E460" s="39" t="s">
        <v>2080</v>
      </c>
    </row>
    <row r="461" spans="1:5" ht="12.75">
      <c r="A461" s="35" t="s">
        <v>57</v>
      </c>
      <c r="E461" s="40" t="s">
        <v>5</v>
      </c>
    </row>
    <row r="462" spans="1:5" ht="12.75">
      <c r="A462" t="s">
        <v>58</v>
      </c>
      <c r="E462" s="39" t="s">
        <v>5</v>
      </c>
    </row>
    <row r="463" spans="1:16" ht="12.75">
      <c r="A463" t="s">
        <v>50</v>
      </c>
      <c s="34" t="s">
        <v>1619</v>
      </c>
      <c s="34" t="s">
        <v>2081</v>
      </c>
      <c s="35" t="s">
        <v>5</v>
      </c>
      <c s="6" t="s">
        <v>2082</v>
      </c>
      <c s="36" t="s">
        <v>1807</v>
      </c>
      <c s="37">
        <v>3</v>
      </c>
      <c s="36">
        <v>0</v>
      </c>
      <c s="36">
        <f>ROUND(G463*H463,6)</f>
      </c>
      <c r="L463" s="38">
        <v>0</v>
      </c>
      <c s="32">
        <f>ROUND(ROUND(L463,2)*ROUND(G463,3),2)</f>
      </c>
      <c s="36" t="s">
        <v>1810</v>
      </c>
      <c>
        <f>(M463*21)/100</f>
      </c>
      <c t="s">
        <v>28</v>
      </c>
    </row>
    <row r="464" spans="1:5" ht="12.75">
      <c r="A464" s="35" t="s">
        <v>56</v>
      </c>
      <c r="E464" s="39" t="s">
        <v>2082</v>
      </c>
    </row>
    <row r="465" spans="1:5" ht="12.75">
      <c r="A465" s="35" t="s">
        <v>57</v>
      </c>
      <c r="E465" s="40" t="s">
        <v>5</v>
      </c>
    </row>
    <row r="466" spans="1:5" ht="12.75">
      <c r="A466" t="s">
        <v>58</v>
      </c>
      <c r="E466" s="39" t="s">
        <v>5</v>
      </c>
    </row>
    <row r="467" spans="1:16" ht="12.75">
      <c r="A467" t="s">
        <v>50</v>
      </c>
      <c s="34" t="s">
        <v>1622</v>
      </c>
      <c s="34" t="s">
        <v>2083</v>
      </c>
      <c s="35" t="s">
        <v>5</v>
      </c>
      <c s="6" t="s">
        <v>2084</v>
      </c>
      <c s="36" t="s">
        <v>396</v>
      </c>
      <c s="37">
        <v>0.012</v>
      </c>
      <c s="36">
        <v>0</v>
      </c>
      <c s="36">
        <f>ROUND(G467*H467,6)</f>
      </c>
      <c r="L467" s="38">
        <v>0</v>
      </c>
      <c s="32">
        <f>ROUND(ROUND(L467,2)*ROUND(G467,3),2)</f>
      </c>
      <c s="36" t="s">
        <v>1810</v>
      </c>
      <c>
        <f>(M467*21)/100</f>
      </c>
      <c t="s">
        <v>28</v>
      </c>
    </row>
    <row r="468" spans="1:5" ht="12.75">
      <c r="A468" s="35" t="s">
        <v>56</v>
      </c>
      <c r="E468" s="39" t="s">
        <v>2084</v>
      </c>
    </row>
    <row r="469" spans="1:5" ht="12.75">
      <c r="A469" s="35" t="s">
        <v>57</v>
      </c>
      <c r="E469" s="40" t="s">
        <v>5</v>
      </c>
    </row>
    <row r="470" spans="1:5" ht="12.75">
      <c r="A470" t="s">
        <v>58</v>
      </c>
      <c r="E470" s="39" t="s">
        <v>5</v>
      </c>
    </row>
    <row r="471" spans="1:13" ht="12.75">
      <c r="A471" t="s">
        <v>47</v>
      </c>
      <c r="C471" s="31" t="s">
        <v>1839</v>
      </c>
      <c r="E471" s="33" t="s">
        <v>1840</v>
      </c>
      <c r="J471" s="32">
        <f>0</f>
      </c>
      <c s="32">
        <f>0</f>
      </c>
      <c s="32">
        <f>0+L472+L476+L480+L484+L488+L492+L496+L500+L504+L508+L512+L516+L520+L524+L528+L532+L536+L540+L544+L548+L552+L556+L560</f>
      </c>
      <c s="32">
        <f>0+M472+M476+M480+M484+M488+M492+M496+M500+M504+M508+M512+M516+M520+M524+M528+M532+M536+M540+M544+M548+M552+M556+M560</f>
      </c>
    </row>
    <row r="472" spans="1:16" ht="12.75">
      <c r="A472" t="s">
        <v>50</v>
      </c>
      <c s="34" t="s">
        <v>1627</v>
      </c>
      <c s="34" t="s">
        <v>2085</v>
      </c>
      <c s="35" t="s">
        <v>5</v>
      </c>
      <c s="6" t="s">
        <v>2086</v>
      </c>
      <c s="36" t="s">
        <v>72</v>
      </c>
      <c s="37">
        <v>1</v>
      </c>
      <c s="36">
        <v>0</v>
      </c>
      <c s="36">
        <f>ROUND(G472*H472,6)</f>
      </c>
      <c r="L472" s="38">
        <v>0</v>
      </c>
      <c s="32">
        <f>ROUND(ROUND(L472,2)*ROUND(G472,3),2)</f>
      </c>
      <c s="36" t="s">
        <v>1810</v>
      </c>
      <c>
        <f>(M472*21)/100</f>
      </c>
      <c t="s">
        <v>28</v>
      </c>
    </row>
    <row r="473" spans="1:5" ht="12.75">
      <c r="A473" s="35" t="s">
        <v>56</v>
      </c>
      <c r="E473" s="39" t="s">
        <v>2086</v>
      </c>
    </row>
    <row r="474" spans="1:5" ht="12.75">
      <c r="A474" s="35" t="s">
        <v>57</v>
      </c>
      <c r="E474" s="40" t="s">
        <v>5</v>
      </c>
    </row>
    <row r="475" spans="1:5" ht="12.75">
      <c r="A475" t="s">
        <v>58</v>
      </c>
      <c r="E475" s="39" t="s">
        <v>5</v>
      </c>
    </row>
    <row r="476" spans="1:16" ht="12.75">
      <c r="A476" t="s">
        <v>50</v>
      </c>
      <c s="34" t="s">
        <v>1633</v>
      </c>
      <c s="34" t="s">
        <v>2087</v>
      </c>
      <c s="35" t="s">
        <v>5</v>
      </c>
      <c s="6" t="s">
        <v>2088</v>
      </c>
      <c s="36" t="s">
        <v>72</v>
      </c>
      <c s="37">
        <v>20</v>
      </c>
      <c s="36">
        <v>0</v>
      </c>
      <c s="36">
        <f>ROUND(G476*H476,6)</f>
      </c>
      <c r="L476" s="38">
        <v>0</v>
      </c>
      <c s="32">
        <f>ROUND(ROUND(L476,2)*ROUND(G476,3),2)</f>
      </c>
      <c s="36" t="s">
        <v>1810</v>
      </c>
      <c>
        <f>(M476*21)/100</f>
      </c>
      <c t="s">
        <v>28</v>
      </c>
    </row>
    <row r="477" spans="1:5" ht="12.75">
      <c r="A477" s="35" t="s">
        <v>56</v>
      </c>
      <c r="E477" s="39" t="s">
        <v>2088</v>
      </c>
    </row>
    <row r="478" spans="1:5" ht="12.75">
      <c r="A478" s="35" t="s">
        <v>57</v>
      </c>
      <c r="E478" s="40" t="s">
        <v>5</v>
      </c>
    </row>
    <row r="479" spans="1:5" ht="12.75">
      <c r="A479" t="s">
        <v>58</v>
      </c>
      <c r="E479" s="39" t="s">
        <v>5</v>
      </c>
    </row>
    <row r="480" spans="1:16" ht="12.75">
      <c r="A480" t="s">
        <v>50</v>
      </c>
      <c s="34" t="s">
        <v>1637</v>
      </c>
      <c s="34" t="s">
        <v>2089</v>
      </c>
      <c s="35" t="s">
        <v>5</v>
      </c>
      <c s="6" t="s">
        <v>2090</v>
      </c>
      <c s="36" t="s">
        <v>72</v>
      </c>
      <c s="37">
        <v>22</v>
      </c>
      <c s="36">
        <v>0</v>
      </c>
      <c s="36">
        <f>ROUND(G480*H480,6)</f>
      </c>
      <c r="L480" s="38">
        <v>0</v>
      </c>
      <c s="32">
        <f>ROUND(ROUND(L480,2)*ROUND(G480,3),2)</f>
      </c>
      <c s="36" t="s">
        <v>1810</v>
      </c>
      <c>
        <f>(M480*21)/100</f>
      </c>
      <c t="s">
        <v>28</v>
      </c>
    </row>
    <row r="481" spans="1:5" ht="12.75">
      <c r="A481" s="35" t="s">
        <v>56</v>
      </c>
      <c r="E481" s="39" t="s">
        <v>2090</v>
      </c>
    </row>
    <row r="482" spans="1:5" ht="12.75">
      <c r="A482" s="35" t="s">
        <v>57</v>
      </c>
      <c r="E482" s="40" t="s">
        <v>5</v>
      </c>
    </row>
    <row r="483" spans="1:5" ht="12.75">
      <c r="A483" t="s">
        <v>58</v>
      </c>
      <c r="E483" s="39" t="s">
        <v>5</v>
      </c>
    </row>
    <row r="484" spans="1:16" ht="12.75">
      <c r="A484" t="s">
        <v>50</v>
      </c>
      <c s="34" t="s">
        <v>1641</v>
      </c>
      <c s="34" t="s">
        <v>2091</v>
      </c>
      <c s="35" t="s">
        <v>5</v>
      </c>
      <c s="6" t="s">
        <v>2092</v>
      </c>
      <c s="36" t="s">
        <v>72</v>
      </c>
      <c s="37">
        <v>1</v>
      </c>
      <c s="36">
        <v>0</v>
      </c>
      <c s="36">
        <f>ROUND(G484*H484,6)</f>
      </c>
      <c r="L484" s="38">
        <v>0</v>
      </c>
      <c s="32">
        <f>ROUND(ROUND(L484,2)*ROUND(G484,3),2)</f>
      </c>
      <c s="36" t="s">
        <v>1810</v>
      </c>
      <c>
        <f>(M484*21)/100</f>
      </c>
      <c t="s">
        <v>28</v>
      </c>
    </row>
    <row r="485" spans="1:5" ht="12.75">
      <c r="A485" s="35" t="s">
        <v>56</v>
      </c>
      <c r="E485" s="39" t="s">
        <v>2092</v>
      </c>
    </row>
    <row r="486" spans="1:5" ht="12.75">
      <c r="A486" s="35" t="s">
        <v>57</v>
      </c>
      <c r="E486" s="40" t="s">
        <v>5</v>
      </c>
    </row>
    <row r="487" spans="1:5" ht="12.75">
      <c r="A487" t="s">
        <v>58</v>
      </c>
      <c r="E487" s="39" t="s">
        <v>5</v>
      </c>
    </row>
    <row r="488" spans="1:16" ht="12.75">
      <c r="A488" t="s">
        <v>50</v>
      </c>
      <c s="34" t="s">
        <v>1645</v>
      </c>
      <c s="34" t="s">
        <v>2093</v>
      </c>
      <c s="35" t="s">
        <v>5</v>
      </c>
      <c s="6" t="s">
        <v>2094</v>
      </c>
      <c s="36" t="s">
        <v>72</v>
      </c>
      <c s="37">
        <v>13</v>
      </c>
      <c s="36">
        <v>0</v>
      </c>
      <c s="36">
        <f>ROUND(G488*H488,6)</f>
      </c>
      <c r="L488" s="38">
        <v>0</v>
      </c>
      <c s="32">
        <f>ROUND(ROUND(L488,2)*ROUND(G488,3),2)</f>
      </c>
      <c s="36" t="s">
        <v>1810</v>
      </c>
      <c>
        <f>(M488*21)/100</f>
      </c>
      <c t="s">
        <v>28</v>
      </c>
    </row>
    <row r="489" spans="1:5" ht="12.75">
      <c r="A489" s="35" t="s">
        <v>56</v>
      </c>
      <c r="E489" s="39" t="s">
        <v>2094</v>
      </c>
    </row>
    <row r="490" spans="1:5" ht="12.75">
      <c r="A490" s="35" t="s">
        <v>57</v>
      </c>
      <c r="E490" s="40" t="s">
        <v>5</v>
      </c>
    </row>
    <row r="491" spans="1:5" ht="12.75">
      <c r="A491" t="s">
        <v>58</v>
      </c>
      <c r="E491" s="39" t="s">
        <v>5</v>
      </c>
    </row>
    <row r="492" spans="1:16" ht="12.75">
      <c r="A492" t="s">
        <v>50</v>
      </c>
      <c s="34" t="s">
        <v>1650</v>
      </c>
      <c s="34" t="s">
        <v>2095</v>
      </c>
      <c s="35" t="s">
        <v>5</v>
      </c>
      <c s="6" t="s">
        <v>2096</v>
      </c>
      <c s="36" t="s">
        <v>72</v>
      </c>
      <c s="37">
        <v>17</v>
      </c>
      <c s="36">
        <v>0</v>
      </c>
      <c s="36">
        <f>ROUND(G492*H492,6)</f>
      </c>
      <c r="L492" s="38">
        <v>0</v>
      </c>
      <c s="32">
        <f>ROUND(ROUND(L492,2)*ROUND(G492,3),2)</f>
      </c>
      <c s="36" t="s">
        <v>1810</v>
      </c>
      <c>
        <f>(M492*21)/100</f>
      </c>
      <c t="s">
        <v>28</v>
      </c>
    </row>
    <row r="493" spans="1:5" ht="12.75">
      <c r="A493" s="35" t="s">
        <v>56</v>
      </c>
      <c r="E493" s="39" t="s">
        <v>2096</v>
      </c>
    </row>
    <row r="494" spans="1:5" ht="12.75">
      <c r="A494" s="35" t="s">
        <v>57</v>
      </c>
      <c r="E494" s="40" t="s">
        <v>5</v>
      </c>
    </row>
    <row r="495" spans="1:5" ht="12.75">
      <c r="A495" t="s">
        <v>58</v>
      </c>
      <c r="E495" s="39" t="s">
        <v>5</v>
      </c>
    </row>
    <row r="496" spans="1:16" ht="12.75">
      <c r="A496" t="s">
        <v>50</v>
      </c>
      <c s="34" t="s">
        <v>1655</v>
      </c>
      <c s="34" t="s">
        <v>2097</v>
      </c>
      <c s="35" t="s">
        <v>5</v>
      </c>
      <c s="6" t="s">
        <v>2098</v>
      </c>
      <c s="36" t="s">
        <v>72</v>
      </c>
      <c s="37">
        <v>2</v>
      </c>
      <c s="36">
        <v>0</v>
      </c>
      <c s="36">
        <f>ROUND(G496*H496,6)</f>
      </c>
      <c r="L496" s="38">
        <v>0</v>
      </c>
      <c s="32">
        <f>ROUND(ROUND(L496,2)*ROUND(G496,3),2)</f>
      </c>
      <c s="36" t="s">
        <v>1810</v>
      </c>
      <c>
        <f>(M496*21)/100</f>
      </c>
      <c t="s">
        <v>28</v>
      </c>
    </row>
    <row r="497" spans="1:5" ht="12.75">
      <c r="A497" s="35" t="s">
        <v>56</v>
      </c>
      <c r="E497" s="39" t="s">
        <v>2098</v>
      </c>
    </row>
    <row r="498" spans="1:5" ht="12.75">
      <c r="A498" s="35" t="s">
        <v>57</v>
      </c>
      <c r="E498" s="40" t="s">
        <v>5</v>
      </c>
    </row>
    <row r="499" spans="1:5" ht="12.75">
      <c r="A499" t="s">
        <v>58</v>
      </c>
      <c r="E499" s="39" t="s">
        <v>5</v>
      </c>
    </row>
    <row r="500" spans="1:16" ht="12.75">
      <c r="A500" t="s">
        <v>50</v>
      </c>
      <c s="34" t="s">
        <v>1658</v>
      </c>
      <c s="34" t="s">
        <v>2097</v>
      </c>
      <c s="35" t="s">
        <v>209</v>
      </c>
      <c s="6" t="s">
        <v>2099</v>
      </c>
      <c s="36" t="s">
        <v>72</v>
      </c>
      <c s="37">
        <v>1</v>
      </c>
      <c s="36">
        <v>0</v>
      </c>
      <c s="36">
        <f>ROUND(G500*H500,6)</f>
      </c>
      <c r="L500" s="38">
        <v>0</v>
      </c>
      <c s="32">
        <f>ROUND(ROUND(L500,2)*ROUND(G500,3),2)</f>
      </c>
      <c s="36" t="s">
        <v>1810</v>
      </c>
      <c>
        <f>(M500*21)/100</f>
      </c>
      <c t="s">
        <v>28</v>
      </c>
    </row>
    <row r="501" spans="1:5" ht="12.75">
      <c r="A501" s="35" t="s">
        <v>56</v>
      </c>
      <c r="E501" s="39" t="s">
        <v>2099</v>
      </c>
    </row>
    <row r="502" spans="1:5" ht="12.75">
      <c r="A502" s="35" t="s">
        <v>57</v>
      </c>
      <c r="E502" s="40" t="s">
        <v>5</v>
      </c>
    </row>
    <row r="503" spans="1:5" ht="12.75">
      <c r="A503" t="s">
        <v>58</v>
      </c>
      <c r="E503" s="39" t="s">
        <v>5</v>
      </c>
    </row>
    <row r="504" spans="1:16" ht="12.75">
      <c r="A504" t="s">
        <v>50</v>
      </c>
      <c s="34" t="s">
        <v>1662</v>
      </c>
      <c s="34" t="s">
        <v>2100</v>
      </c>
      <c s="35" t="s">
        <v>5</v>
      </c>
      <c s="6" t="s">
        <v>2101</v>
      </c>
      <c s="36" t="s">
        <v>72</v>
      </c>
      <c s="37">
        <v>2</v>
      </c>
      <c s="36">
        <v>0</v>
      </c>
      <c s="36">
        <f>ROUND(G504*H504,6)</f>
      </c>
      <c r="L504" s="38">
        <v>0</v>
      </c>
      <c s="32">
        <f>ROUND(ROUND(L504,2)*ROUND(G504,3),2)</f>
      </c>
      <c s="36" t="s">
        <v>1810</v>
      </c>
      <c>
        <f>(M504*21)/100</f>
      </c>
      <c t="s">
        <v>28</v>
      </c>
    </row>
    <row r="505" spans="1:5" ht="12.75">
      <c r="A505" s="35" t="s">
        <v>56</v>
      </c>
      <c r="E505" s="39" t="s">
        <v>2101</v>
      </c>
    </row>
    <row r="506" spans="1:5" ht="12.75">
      <c r="A506" s="35" t="s">
        <v>57</v>
      </c>
      <c r="E506" s="40" t="s">
        <v>5</v>
      </c>
    </row>
    <row r="507" spans="1:5" ht="12.75">
      <c r="A507" t="s">
        <v>58</v>
      </c>
      <c r="E507" s="39" t="s">
        <v>5</v>
      </c>
    </row>
    <row r="508" spans="1:16" ht="12.75">
      <c r="A508" t="s">
        <v>50</v>
      </c>
      <c s="34" t="s">
        <v>1666</v>
      </c>
      <c s="34" t="s">
        <v>2102</v>
      </c>
      <c s="35" t="s">
        <v>5</v>
      </c>
      <c s="6" t="s">
        <v>2103</v>
      </c>
      <c s="36" t="s">
        <v>72</v>
      </c>
      <c s="37">
        <v>3</v>
      </c>
      <c s="36">
        <v>0</v>
      </c>
      <c s="36">
        <f>ROUND(G508*H508,6)</f>
      </c>
      <c r="L508" s="38">
        <v>0</v>
      </c>
      <c s="32">
        <f>ROUND(ROUND(L508,2)*ROUND(G508,3),2)</f>
      </c>
      <c s="36" t="s">
        <v>1810</v>
      </c>
      <c>
        <f>(M508*21)/100</f>
      </c>
      <c t="s">
        <v>28</v>
      </c>
    </row>
    <row r="509" spans="1:5" ht="12.75">
      <c r="A509" s="35" t="s">
        <v>56</v>
      </c>
      <c r="E509" s="39" t="s">
        <v>2103</v>
      </c>
    </row>
    <row r="510" spans="1:5" ht="12.75">
      <c r="A510" s="35" t="s">
        <v>57</v>
      </c>
      <c r="E510" s="40" t="s">
        <v>5</v>
      </c>
    </row>
    <row r="511" spans="1:5" ht="12.75">
      <c r="A511" t="s">
        <v>58</v>
      </c>
      <c r="E511" s="39" t="s">
        <v>5</v>
      </c>
    </row>
    <row r="512" spans="1:16" ht="12.75">
      <c r="A512" t="s">
        <v>50</v>
      </c>
      <c s="34" t="s">
        <v>1670</v>
      </c>
      <c s="34" t="s">
        <v>2104</v>
      </c>
      <c s="35" t="s">
        <v>5</v>
      </c>
      <c s="6" t="s">
        <v>2105</v>
      </c>
      <c s="36" t="s">
        <v>72</v>
      </c>
      <c s="37">
        <v>7</v>
      </c>
      <c s="36">
        <v>0</v>
      </c>
      <c s="36">
        <f>ROUND(G512*H512,6)</f>
      </c>
      <c r="L512" s="38">
        <v>0</v>
      </c>
      <c s="32">
        <f>ROUND(ROUND(L512,2)*ROUND(G512,3),2)</f>
      </c>
      <c s="36" t="s">
        <v>1810</v>
      </c>
      <c>
        <f>(M512*21)/100</f>
      </c>
      <c t="s">
        <v>28</v>
      </c>
    </row>
    <row r="513" spans="1:5" ht="12.75">
      <c r="A513" s="35" t="s">
        <v>56</v>
      </c>
      <c r="E513" s="39" t="s">
        <v>2105</v>
      </c>
    </row>
    <row r="514" spans="1:5" ht="12.75">
      <c r="A514" s="35" t="s">
        <v>57</v>
      </c>
      <c r="E514" s="40" t="s">
        <v>5</v>
      </c>
    </row>
    <row r="515" spans="1:5" ht="12.75">
      <c r="A515" t="s">
        <v>58</v>
      </c>
      <c r="E515" s="39" t="s">
        <v>5</v>
      </c>
    </row>
    <row r="516" spans="1:16" ht="12.75">
      <c r="A516" t="s">
        <v>50</v>
      </c>
      <c s="34" t="s">
        <v>1674</v>
      </c>
      <c s="34" t="s">
        <v>2106</v>
      </c>
      <c s="35" t="s">
        <v>5</v>
      </c>
      <c s="6" t="s">
        <v>2107</v>
      </c>
      <c s="36" t="s">
        <v>72</v>
      </c>
      <c s="37">
        <v>1</v>
      </c>
      <c s="36">
        <v>0</v>
      </c>
      <c s="36">
        <f>ROUND(G516*H516,6)</f>
      </c>
      <c r="L516" s="38">
        <v>0</v>
      </c>
      <c s="32">
        <f>ROUND(ROUND(L516,2)*ROUND(G516,3),2)</f>
      </c>
      <c s="36" t="s">
        <v>1810</v>
      </c>
      <c>
        <f>(M516*21)/100</f>
      </c>
      <c t="s">
        <v>28</v>
      </c>
    </row>
    <row r="517" spans="1:5" ht="12.75">
      <c r="A517" s="35" t="s">
        <v>56</v>
      </c>
      <c r="E517" s="39" t="s">
        <v>2107</v>
      </c>
    </row>
    <row r="518" spans="1:5" ht="12.75">
      <c r="A518" s="35" t="s">
        <v>57</v>
      </c>
      <c r="E518" s="40" t="s">
        <v>5</v>
      </c>
    </row>
    <row r="519" spans="1:5" ht="12.75">
      <c r="A519" t="s">
        <v>58</v>
      </c>
      <c r="E519" s="39" t="s">
        <v>5</v>
      </c>
    </row>
    <row r="520" spans="1:16" ht="12.75">
      <c r="A520" t="s">
        <v>50</v>
      </c>
      <c s="34" t="s">
        <v>1677</v>
      </c>
      <c s="34" t="s">
        <v>2108</v>
      </c>
      <c s="35" t="s">
        <v>5</v>
      </c>
      <c s="6" t="s">
        <v>2109</v>
      </c>
      <c s="36" t="s">
        <v>72</v>
      </c>
      <c s="37">
        <v>3</v>
      </c>
      <c s="36">
        <v>0</v>
      </c>
      <c s="36">
        <f>ROUND(G520*H520,6)</f>
      </c>
      <c r="L520" s="38">
        <v>0</v>
      </c>
      <c s="32">
        <f>ROUND(ROUND(L520,2)*ROUND(G520,3),2)</f>
      </c>
      <c s="36" t="s">
        <v>1810</v>
      </c>
      <c>
        <f>(M520*21)/100</f>
      </c>
      <c t="s">
        <v>28</v>
      </c>
    </row>
    <row r="521" spans="1:5" ht="12.75">
      <c r="A521" s="35" t="s">
        <v>56</v>
      </c>
      <c r="E521" s="39" t="s">
        <v>2109</v>
      </c>
    </row>
    <row r="522" spans="1:5" ht="12.75">
      <c r="A522" s="35" t="s">
        <v>57</v>
      </c>
      <c r="E522" s="40" t="s">
        <v>5</v>
      </c>
    </row>
    <row r="523" spans="1:5" ht="12.75">
      <c r="A523" t="s">
        <v>58</v>
      </c>
      <c r="E523" s="39" t="s">
        <v>5</v>
      </c>
    </row>
    <row r="524" spans="1:16" ht="12.75">
      <c r="A524" t="s">
        <v>50</v>
      </c>
      <c s="34" t="s">
        <v>1680</v>
      </c>
      <c s="34" t="s">
        <v>2108</v>
      </c>
      <c s="35" t="s">
        <v>209</v>
      </c>
      <c s="6" t="s">
        <v>2110</v>
      </c>
      <c s="36" t="s">
        <v>72</v>
      </c>
      <c s="37">
        <v>7</v>
      </c>
      <c s="36">
        <v>0</v>
      </c>
      <c s="36">
        <f>ROUND(G524*H524,6)</f>
      </c>
      <c r="L524" s="38">
        <v>0</v>
      </c>
      <c s="32">
        <f>ROUND(ROUND(L524,2)*ROUND(G524,3),2)</f>
      </c>
      <c s="36" t="s">
        <v>1810</v>
      </c>
      <c>
        <f>(M524*21)/100</f>
      </c>
      <c t="s">
        <v>28</v>
      </c>
    </row>
    <row r="525" spans="1:5" ht="12.75">
      <c r="A525" s="35" t="s">
        <v>56</v>
      </c>
      <c r="E525" s="39" t="s">
        <v>2110</v>
      </c>
    </row>
    <row r="526" spans="1:5" ht="12.75">
      <c r="A526" s="35" t="s">
        <v>57</v>
      </c>
      <c r="E526" s="40" t="s">
        <v>5</v>
      </c>
    </row>
    <row r="527" spans="1:5" ht="12.75">
      <c r="A527" t="s">
        <v>58</v>
      </c>
      <c r="E527" s="39" t="s">
        <v>5</v>
      </c>
    </row>
    <row r="528" spans="1:16" ht="12.75">
      <c r="A528" t="s">
        <v>50</v>
      </c>
      <c s="34" t="s">
        <v>1684</v>
      </c>
      <c s="34" t="s">
        <v>2111</v>
      </c>
      <c s="35" t="s">
        <v>5</v>
      </c>
      <c s="6" t="s">
        <v>2112</v>
      </c>
      <c s="36" t="s">
        <v>72</v>
      </c>
      <c s="37">
        <v>1</v>
      </c>
      <c s="36">
        <v>0</v>
      </c>
      <c s="36">
        <f>ROUND(G528*H528,6)</f>
      </c>
      <c r="L528" s="38">
        <v>0</v>
      </c>
      <c s="32">
        <f>ROUND(ROUND(L528,2)*ROUND(G528,3),2)</f>
      </c>
      <c s="36" t="s">
        <v>1810</v>
      </c>
      <c>
        <f>(M528*21)/100</f>
      </c>
      <c t="s">
        <v>28</v>
      </c>
    </row>
    <row r="529" spans="1:5" ht="12.75">
      <c r="A529" s="35" t="s">
        <v>56</v>
      </c>
      <c r="E529" s="39" t="s">
        <v>2112</v>
      </c>
    </row>
    <row r="530" spans="1:5" ht="12.75">
      <c r="A530" s="35" t="s">
        <v>57</v>
      </c>
      <c r="E530" s="40" t="s">
        <v>5</v>
      </c>
    </row>
    <row r="531" spans="1:5" ht="12.75">
      <c r="A531" t="s">
        <v>58</v>
      </c>
      <c r="E531" s="39" t="s">
        <v>5</v>
      </c>
    </row>
    <row r="532" spans="1:16" ht="12.75">
      <c r="A532" t="s">
        <v>50</v>
      </c>
      <c s="34" t="s">
        <v>1688</v>
      </c>
      <c s="34" t="s">
        <v>2113</v>
      </c>
      <c s="35" t="s">
        <v>5</v>
      </c>
      <c s="6" t="s">
        <v>2114</v>
      </c>
      <c s="36" t="s">
        <v>72</v>
      </c>
      <c s="37">
        <v>19</v>
      </c>
      <c s="36">
        <v>0</v>
      </c>
      <c s="36">
        <f>ROUND(G532*H532,6)</f>
      </c>
      <c r="L532" s="38">
        <v>0</v>
      </c>
      <c s="32">
        <f>ROUND(ROUND(L532,2)*ROUND(G532,3),2)</f>
      </c>
      <c s="36" t="s">
        <v>1810</v>
      </c>
      <c>
        <f>(M532*21)/100</f>
      </c>
      <c t="s">
        <v>28</v>
      </c>
    </row>
    <row r="533" spans="1:5" ht="12.75">
      <c r="A533" s="35" t="s">
        <v>56</v>
      </c>
      <c r="E533" s="39" t="s">
        <v>2114</v>
      </c>
    </row>
    <row r="534" spans="1:5" ht="12.75">
      <c r="A534" s="35" t="s">
        <v>57</v>
      </c>
      <c r="E534" s="40" t="s">
        <v>5</v>
      </c>
    </row>
    <row r="535" spans="1:5" ht="12.75">
      <c r="A535" t="s">
        <v>58</v>
      </c>
      <c r="E535" s="39" t="s">
        <v>5</v>
      </c>
    </row>
    <row r="536" spans="1:16" ht="12.75">
      <c r="A536" t="s">
        <v>50</v>
      </c>
      <c s="34" t="s">
        <v>1693</v>
      </c>
      <c s="34" t="s">
        <v>2115</v>
      </c>
      <c s="35" t="s">
        <v>5</v>
      </c>
      <c s="6" t="s">
        <v>2116</v>
      </c>
      <c s="36" t="s">
        <v>72</v>
      </c>
      <c s="37">
        <v>31</v>
      </c>
      <c s="36">
        <v>0</v>
      </c>
      <c s="36">
        <f>ROUND(G536*H536,6)</f>
      </c>
      <c r="L536" s="38">
        <v>0</v>
      </c>
      <c s="32">
        <f>ROUND(ROUND(L536,2)*ROUND(G536,3),2)</f>
      </c>
      <c s="36" t="s">
        <v>1810</v>
      </c>
      <c>
        <f>(M536*21)/100</f>
      </c>
      <c t="s">
        <v>28</v>
      </c>
    </row>
    <row r="537" spans="1:5" ht="12.75">
      <c r="A537" s="35" t="s">
        <v>56</v>
      </c>
      <c r="E537" s="39" t="s">
        <v>2116</v>
      </c>
    </row>
    <row r="538" spans="1:5" ht="12.75">
      <c r="A538" s="35" t="s">
        <v>57</v>
      </c>
      <c r="E538" s="40" t="s">
        <v>5</v>
      </c>
    </row>
    <row r="539" spans="1:5" ht="12.75">
      <c r="A539" t="s">
        <v>58</v>
      </c>
      <c r="E539" s="39" t="s">
        <v>5</v>
      </c>
    </row>
    <row r="540" spans="1:16" ht="12.75">
      <c r="A540" t="s">
        <v>50</v>
      </c>
      <c s="34" t="s">
        <v>1697</v>
      </c>
      <c s="34" t="s">
        <v>2117</v>
      </c>
      <c s="35" t="s">
        <v>5</v>
      </c>
      <c s="6" t="s">
        <v>2118</v>
      </c>
      <c s="36" t="s">
        <v>72</v>
      </c>
      <c s="37">
        <v>3</v>
      </c>
      <c s="36">
        <v>0</v>
      </c>
      <c s="36">
        <f>ROUND(G540*H540,6)</f>
      </c>
      <c r="L540" s="38">
        <v>0</v>
      </c>
      <c s="32">
        <f>ROUND(ROUND(L540,2)*ROUND(G540,3),2)</f>
      </c>
      <c s="36" t="s">
        <v>1810</v>
      </c>
      <c>
        <f>(M540*21)/100</f>
      </c>
      <c t="s">
        <v>28</v>
      </c>
    </row>
    <row r="541" spans="1:5" ht="12.75">
      <c r="A541" s="35" t="s">
        <v>56</v>
      </c>
      <c r="E541" s="39" t="s">
        <v>2118</v>
      </c>
    </row>
    <row r="542" spans="1:5" ht="12.75">
      <c r="A542" s="35" t="s">
        <v>57</v>
      </c>
      <c r="E542" s="40" t="s">
        <v>5</v>
      </c>
    </row>
    <row r="543" spans="1:5" ht="12.75">
      <c r="A543" t="s">
        <v>58</v>
      </c>
      <c r="E543" s="39" t="s">
        <v>5</v>
      </c>
    </row>
    <row r="544" spans="1:16" ht="12.75">
      <c r="A544" t="s">
        <v>50</v>
      </c>
      <c s="34" t="s">
        <v>1701</v>
      </c>
      <c s="34" t="s">
        <v>2119</v>
      </c>
      <c s="35" t="s">
        <v>5</v>
      </c>
      <c s="6" t="s">
        <v>2120</v>
      </c>
      <c s="36" t="s">
        <v>72</v>
      </c>
      <c s="37">
        <v>2</v>
      </c>
      <c s="36">
        <v>0</v>
      </c>
      <c s="36">
        <f>ROUND(G544*H544,6)</f>
      </c>
      <c r="L544" s="38">
        <v>0</v>
      </c>
      <c s="32">
        <f>ROUND(ROUND(L544,2)*ROUND(G544,3),2)</f>
      </c>
      <c s="36" t="s">
        <v>1810</v>
      </c>
      <c>
        <f>(M544*21)/100</f>
      </c>
      <c t="s">
        <v>28</v>
      </c>
    </row>
    <row r="545" spans="1:5" ht="12.75">
      <c r="A545" s="35" t="s">
        <v>56</v>
      </c>
      <c r="E545" s="39" t="s">
        <v>2120</v>
      </c>
    </row>
    <row r="546" spans="1:5" ht="12.75">
      <c r="A546" s="35" t="s">
        <v>57</v>
      </c>
      <c r="E546" s="40" t="s">
        <v>5</v>
      </c>
    </row>
    <row r="547" spans="1:5" ht="12.75">
      <c r="A547" t="s">
        <v>58</v>
      </c>
      <c r="E547" s="39" t="s">
        <v>5</v>
      </c>
    </row>
    <row r="548" spans="1:16" ht="12.75">
      <c r="A548" t="s">
        <v>50</v>
      </c>
      <c s="34" t="s">
        <v>1705</v>
      </c>
      <c s="34" t="s">
        <v>2121</v>
      </c>
      <c s="35" t="s">
        <v>5</v>
      </c>
      <c s="6" t="s">
        <v>2122</v>
      </c>
      <c s="36" t="s">
        <v>72</v>
      </c>
      <c s="37">
        <v>8</v>
      </c>
      <c s="36">
        <v>0</v>
      </c>
      <c s="36">
        <f>ROUND(G548*H548,6)</f>
      </c>
      <c r="L548" s="38">
        <v>0</v>
      </c>
      <c s="32">
        <f>ROUND(ROUND(L548,2)*ROUND(G548,3),2)</f>
      </c>
      <c s="36" t="s">
        <v>1810</v>
      </c>
      <c>
        <f>(M548*21)/100</f>
      </c>
      <c t="s">
        <v>28</v>
      </c>
    </row>
    <row r="549" spans="1:5" ht="12.75">
      <c r="A549" s="35" t="s">
        <v>56</v>
      </c>
      <c r="E549" s="39" t="s">
        <v>2122</v>
      </c>
    </row>
    <row r="550" spans="1:5" ht="12.75">
      <c r="A550" s="35" t="s">
        <v>57</v>
      </c>
      <c r="E550" s="40" t="s">
        <v>5</v>
      </c>
    </row>
    <row r="551" spans="1:5" ht="12.75">
      <c r="A551" t="s">
        <v>58</v>
      </c>
      <c r="E551" s="39" t="s">
        <v>5</v>
      </c>
    </row>
    <row r="552" spans="1:16" ht="12.75">
      <c r="A552" t="s">
        <v>50</v>
      </c>
      <c s="34" t="s">
        <v>1709</v>
      </c>
      <c s="34" t="s">
        <v>2121</v>
      </c>
      <c s="35" t="s">
        <v>209</v>
      </c>
      <c s="6" t="s">
        <v>2123</v>
      </c>
      <c s="36" t="s">
        <v>72</v>
      </c>
      <c s="37">
        <v>2</v>
      </c>
      <c s="36">
        <v>0</v>
      </c>
      <c s="36">
        <f>ROUND(G552*H552,6)</f>
      </c>
      <c r="L552" s="38">
        <v>0</v>
      </c>
      <c s="32">
        <f>ROUND(ROUND(L552,2)*ROUND(G552,3),2)</f>
      </c>
      <c s="36" t="s">
        <v>1810</v>
      </c>
      <c>
        <f>(M552*21)/100</f>
      </c>
      <c t="s">
        <v>28</v>
      </c>
    </row>
    <row r="553" spans="1:5" ht="12.75">
      <c r="A553" s="35" t="s">
        <v>56</v>
      </c>
      <c r="E553" s="39" t="s">
        <v>2123</v>
      </c>
    </row>
    <row r="554" spans="1:5" ht="12.75">
      <c r="A554" s="35" t="s">
        <v>57</v>
      </c>
      <c r="E554" s="40" t="s">
        <v>5</v>
      </c>
    </row>
    <row r="555" spans="1:5" ht="12.75">
      <c r="A555" t="s">
        <v>58</v>
      </c>
      <c r="E555" s="39" t="s">
        <v>5</v>
      </c>
    </row>
    <row r="556" spans="1:16" ht="12.75">
      <c r="A556" t="s">
        <v>50</v>
      </c>
      <c s="34" t="s">
        <v>1712</v>
      </c>
      <c s="34" t="s">
        <v>2121</v>
      </c>
      <c s="35" t="s">
        <v>28</v>
      </c>
      <c s="6" t="s">
        <v>2123</v>
      </c>
      <c s="36" t="s">
        <v>72</v>
      </c>
      <c s="37">
        <v>2</v>
      </c>
      <c s="36">
        <v>0</v>
      </c>
      <c s="36">
        <f>ROUND(G556*H556,6)</f>
      </c>
      <c r="L556" s="38">
        <v>0</v>
      </c>
      <c s="32">
        <f>ROUND(ROUND(L556,2)*ROUND(G556,3),2)</f>
      </c>
      <c s="36" t="s">
        <v>1810</v>
      </c>
      <c>
        <f>(M556*21)/100</f>
      </c>
      <c t="s">
        <v>28</v>
      </c>
    </row>
    <row r="557" spans="1:5" ht="12.75">
      <c r="A557" s="35" t="s">
        <v>56</v>
      </c>
      <c r="E557" s="39" t="s">
        <v>2123</v>
      </c>
    </row>
    <row r="558" spans="1:5" ht="12.75">
      <c r="A558" s="35" t="s">
        <v>57</v>
      </c>
      <c r="E558" s="40" t="s">
        <v>5</v>
      </c>
    </row>
    <row r="559" spans="1:5" ht="12.75">
      <c r="A559" t="s">
        <v>58</v>
      </c>
      <c r="E559" s="39" t="s">
        <v>5</v>
      </c>
    </row>
    <row r="560" spans="1:16" ht="12.75">
      <c r="A560" t="s">
        <v>50</v>
      </c>
      <c s="34" t="s">
        <v>1716</v>
      </c>
      <c s="34" t="s">
        <v>2124</v>
      </c>
      <c s="35" t="s">
        <v>5</v>
      </c>
      <c s="6" t="s">
        <v>2125</v>
      </c>
      <c s="36" t="s">
        <v>72</v>
      </c>
      <c s="37">
        <v>12</v>
      </c>
      <c s="36">
        <v>0</v>
      </c>
      <c s="36">
        <f>ROUND(G560*H560,6)</f>
      </c>
      <c r="L560" s="38">
        <v>0</v>
      </c>
      <c s="32">
        <f>ROUND(ROUND(L560,2)*ROUND(G560,3),2)</f>
      </c>
      <c s="36" t="s">
        <v>1810</v>
      </c>
      <c>
        <f>(M560*21)/100</f>
      </c>
      <c t="s">
        <v>28</v>
      </c>
    </row>
    <row r="561" spans="1:5" ht="12.75">
      <c r="A561" s="35" t="s">
        <v>56</v>
      </c>
      <c r="E561" s="39" t="s">
        <v>2125</v>
      </c>
    </row>
    <row r="562" spans="1:5" ht="12.75">
      <c r="A562" s="35" t="s">
        <v>57</v>
      </c>
      <c r="E562" s="40" t="s">
        <v>5</v>
      </c>
    </row>
    <row r="563" spans="1:5" ht="12.75">
      <c r="A563" t="s">
        <v>58</v>
      </c>
      <c r="E56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