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31" sheetId="2" r:id="rId2"/>
    <sheet name="PS 01-01-32" sheetId="3" r:id="rId3"/>
    <sheet name="SO 98-98" sheetId="4" r:id="rId4"/>
    <sheet name="SO 01-13-01" sheetId="5" r:id="rId5"/>
  </sheets>
  <definedNames/>
  <calcPr/>
  <webPublishing/>
</workbook>
</file>

<file path=xl/sharedStrings.xml><?xml version="1.0" encoding="utf-8"?>
<sst xmlns="http://schemas.openxmlformats.org/spreadsheetml/2006/main" count="3391" uniqueCount="734">
  <si>
    <t>Aspe</t>
  </si>
  <si>
    <t>Rekapitulace ceny</t>
  </si>
  <si>
    <t>S632000494</t>
  </si>
  <si>
    <t>Rekonstrukce PZM v km 62,291 (P3360) a v km 62,783 (P3361) trati Lovosice - Česká Lípa</t>
  </si>
  <si>
    <t>ZŘ</t>
  </si>
  <si>
    <t>20220407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</si>
  <si>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</si>
  <si>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</si>
  <si>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</si>
  <si>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</si>
  <si>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</si>
  <si>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</si>
  <si>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</si>
  <si>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</si>
  <si>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D.1.1.3</t>
  </si>
  <si>
    <t>Přejezdové zabezpečovací zařízení</t>
  </si>
  <si>
    <t xml:space="preserve">  PS 01-01-31</t>
  </si>
  <si>
    <t>Železniční přejezd v km 62,291 (P3360), PZZ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</si>
  <si>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</si>
  <si>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</si>
  <si>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</si>
  <si>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</si>
  <si>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</si>
  <si>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</si>
  <si>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</si>
  <si>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</si>
  <si>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</si>
  <si>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</si>
  <si>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</si>
  <si>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</si>
  <si>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</si>
  <si>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</si>
  <si>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</si>
  <si>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</si>
  <si>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</si>
  <si>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</si>
  <si>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</si>
  <si>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</si>
  <si>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</si>
  <si>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</si>
  <si>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</si>
  <si>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</si>
  <si>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</si>
  <si>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</si>
  <si>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</si>
  <si>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</si>
  <si>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</si>
  <si>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1</t>
  </si>
  <si>
    <t>PZS v km 62,291</t>
  </si>
  <si>
    <t>P</t>
  </si>
  <si>
    <t>R-75D161</t>
  </si>
  <si>
    <t/>
  </si>
  <si>
    <t>RELÉOVÝ DOMEK (DO 30 M2) PREFABRIKOVANÝ, IZOLOVANÝ, S VNITŘNÍ KABELIZACÍ - DODÁVKA</t>
  </si>
  <si>
    <t>KUS</t>
  </si>
  <si>
    <t>R-POLOŽKA</t>
  </si>
  <si>
    <t>PP</t>
  </si>
  <si>
    <t>VV</t>
  </si>
  <si>
    <t>Technologický objekt PZS 62,291; 5x6m</t>
  </si>
  <si>
    <t>TS</t>
  </si>
  <si>
    <t>1. Položka obsahuje:  
 – dodávka reléového domku prefabrikovaného, izolovaného, s vnitřní kabelizací, doprava do staveništního skladu  
 – dodávku reléového domku prefabrikovaného, izolovaného, s vnitřní kabelizací včetně pomocného materiálu, dopravu do staveništního skladu  
2. Položka neobsahuje:  
 X  
3. Způsob měření:  
Udává se počet kusů kompletní konstrukce nebo práce.</t>
  </si>
  <si>
    <t>R-75D167</t>
  </si>
  <si>
    <t>RELÉOVÝ DOMEK (DO 30 M2) PREFABRIKOVANÝ - MONTÁŽ</t>
  </si>
  <si>
    <t>1. Položka obsahuje:  
 – určení místa umístění, usazení reléového domku na základy, montáž reléového domku prefabrikovaného, izolovaného, s vnitřní kabelizací, určeného vnitřního zařízení včetně potřebných závislostních prvků, zatažení kabelů, kontroly izolačního stavu, případný nátěr, přezkoušení  
 – montáž reléového domku prefabrikovaného, izolovaného, s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</si>
  <si>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899121</t>
  </si>
  <si>
    <t>MŘÍŽE OCELOVÉ SAMOSTATNÉ</t>
  </si>
  <si>
    <t>OTSKP</t>
  </si>
  <si>
    <t>Mříže pro technologický objekt PZS 62,291</t>
  </si>
  <si>
    <t>Položka zahrnuje dodávku a osazení předepsané mříže včetně rámu</t>
  </si>
  <si>
    <t>4</t>
  </si>
  <si>
    <t>75B421</t>
  </si>
  <si>
    <t>STOJANOVÁ ŘADA PRO 2 STOJANY - DODÁVKA</t>
  </si>
  <si>
    <t>Stojanové řady pro technologický objekt PZS 62,291</t>
  </si>
  <si>
    <t>Technická specifikace položky odpovídá příslušné cenové soustavě</t>
  </si>
  <si>
    <t>5</t>
  </si>
  <si>
    <t>75B427</t>
  </si>
  <si>
    <t>STOJANOVÁ ŘADA PRO 2 STOJANY - MONTÁŽ</t>
  </si>
  <si>
    <t>6</t>
  </si>
  <si>
    <t>75D181</t>
  </si>
  <si>
    <t>NAPÁJECÍ SKŘÍŇ PŘEJEZDOVÉHO ZABEZPEČOVACÍHO ZAŘÍZENÍ - DODÁVKA</t>
  </si>
  <si>
    <t>Napájecí skříň pro PZS 62,291</t>
  </si>
  <si>
    <t>7</t>
  </si>
  <si>
    <t>75D187</t>
  </si>
  <si>
    <t>NAPÁJECÍ SKŘÍŇ PŘEJEZDOVÉHO ZABEZPEČOVACÍHO ZAŘÍZENÍ - MONTÁŽ</t>
  </si>
  <si>
    <t>8</t>
  </si>
  <si>
    <t>75D111</t>
  </si>
  <si>
    <t>SKŘÍŇ LOGIKY RELÉOVÉHO PŘEJEZDOVÉHO ZABEZPEČOVACÍHO ZAŘÍZENÍ - DODÁVKA</t>
  </si>
  <si>
    <t>Technologie reléová s elektronickými doplňky pro PZS 62,291</t>
  </si>
  <si>
    <t>9</t>
  </si>
  <si>
    <t>75D117</t>
  </si>
  <si>
    <t>SKŘÍŇ LOGIKY RELÉOVÉHO PŘEJEZDOVÉHO ZABEZPEČOVACÍHO ZAŘÍZENÍ - MONTÁŽ</t>
  </si>
  <si>
    <t>10</t>
  </si>
  <si>
    <t>75B541</t>
  </si>
  <si>
    <t>SKŘÍŇ (STOJAN) VOLNÉ VAZBY - DODÁVKA</t>
  </si>
  <si>
    <t>Stojan pro počítače náprav s reléovou výstrojí</t>
  </si>
  <si>
    <t>11</t>
  </si>
  <si>
    <t>75B547</t>
  </si>
  <si>
    <t>SKŘÍŇ (STOJAN) VOLNÉ VAZBY - MONTÁŽ</t>
  </si>
  <si>
    <t>12</t>
  </si>
  <si>
    <t>75B6O1</t>
  </si>
  <si>
    <t>BEZÚDRŽBOVÁ BATERIE 24 V/300 AH - DODÁVKA</t>
  </si>
  <si>
    <t>Baterie pro technologii PZS 62,291</t>
  </si>
  <si>
    <t>13</t>
  </si>
  <si>
    <t>75B6T7</t>
  </si>
  <si>
    <t>BATERIE - MONTÁŽ</t>
  </si>
  <si>
    <t>14</t>
  </si>
  <si>
    <t>7467D2</t>
  </si>
  <si>
    <t>STOJAN PRO AKUMULÁTORY/BATERIE PŘES 150 DO 300 AH</t>
  </si>
  <si>
    <t>Stojan pro baterii</t>
  </si>
  <si>
    <t>15</t>
  </si>
  <si>
    <t>744231</t>
  </si>
  <si>
    <t>KABELOVÁ SKŘÍŇ VENKOVNÍ SPOLEČNÁ PŘÍSTROJOVÁ PRO PŘEJEZDY</t>
  </si>
  <si>
    <t>Společná skříň přístrojová pro PZS 62,291</t>
  </si>
  <si>
    <t>16</t>
  </si>
  <si>
    <t>75B497</t>
  </si>
  <si>
    <t>SKŘÍŇ KABELOVÁ - MONTÁŽ</t>
  </si>
  <si>
    <t>17</t>
  </si>
  <si>
    <t>75C911</t>
  </si>
  <si>
    <t>SNÍMAČ POČÍTAČE NÁPRAV - DODÁVKA</t>
  </si>
  <si>
    <t>Čidla PBU1-10</t>
  </si>
  <si>
    <t>18</t>
  </si>
  <si>
    <t>75C917</t>
  </si>
  <si>
    <t>SNÍMAČ POČÍTAČE NÁPRAV - MONTÁŽ</t>
  </si>
  <si>
    <t>19</t>
  </si>
  <si>
    <t>75C931</t>
  </si>
  <si>
    <t>SKŘÍŇ S POČÍTAČI NÁPRAV 8 BODŮ/7 ÚSEKŮ - DODÁVKA</t>
  </si>
  <si>
    <t>Skříň do stojanu s poč. náprav PZS 62,291(lkolejové úseky V9-11, SK, PBÚ1, PBÚ2)</t>
  </si>
  <si>
    <t>20</t>
  </si>
  <si>
    <t>75C937</t>
  </si>
  <si>
    <t>SKŘÍŇ S POČÍTAČI NÁPRAV 8 BODŮ/7 ÚSEKŮ - MONTÁŽ</t>
  </si>
  <si>
    <t>21</t>
  </si>
  <si>
    <t>75D211</t>
  </si>
  <si>
    <t>VÝSTRAŽNÍK SE ZÁVOROU, 1 SKŘÍŇ - DODÁVKA</t>
  </si>
  <si>
    <t>Závorové stojany "A", "B" PZS 62,291</t>
  </si>
  <si>
    <t>22</t>
  </si>
  <si>
    <t>75D217</t>
  </si>
  <si>
    <t>VÝSTRAŽNÍK SE ZÁVOROU, 1 SKŘÍŇ - MONTÁŽ</t>
  </si>
  <si>
    <t>27</t>
  </si>
  <si>
    <t>75D271</t>
  </si>
  <si>
    <t>ZAŘÍZENÍ (PZZ) PRO NEVIDOMÉ - DODÁVKA</t>
  </si>
  <si>
    <t>Zařízení pro nevidomé. Výstražníky "A" a "B"</t>
  </si>
  <si>
    <t>28</t>
  </si>
  <si>
    <t>75D277</t>
  </si>
  <si>
    <t>ZAŘÍZENÍ (PZZ) PRO NEVIDOMÉ - MONTÁŽ</t>
  </si>
  <si>
    <t>29</t>
  </si>
  <si>
    <t>46511</t>
  </si>
  <si>
    <t>DLAŽBY Z DÍLCŮ BETONOVÝCH</t>
  </si>
  <si>
    <t>M3</t>
  </si>
  <si>
    <t>Dlažba kolem technologického objektu a před záv. Stojan</t>
  </si>
  <si>
    <t>30</t>
  </si>
  <si>
    <t>75C518</t>
  </si>
  <si>
    <t>STOŽÁROVÉ NÁVĚSTIDLO DO DVOU SVĚTEL - DEMONTÁŽ</t>
  </si>
  <si>
    <t>Návěstidlo PřS</t>
  </si>
  <si>
    <t>31</t>
  </si>
  <si>
    <t>75C511</t>
  </si>
  <si>
    <t>STOŽÁROVÉ NÁVĚSTIDLO DO DVOU SVĚTEL - DODÁVKA</t>
  </si>
  <si>
    <t>32</t>
  </si>
  <si>
    <t>75C517</t>
  </si>
  <si>
    <t>STOŽÁROVÉ NÁVĚSTIDLO DO DVOU SVĚTEL - MONTÁŽ</t>
  </si>
  <si>
    <t>33</t>
  </si>
  <si>
    <t>75C528</t>
  </si>
  <si>
    <t>STOŽÁROVÉ NÁVĚSTIDLO TŘÍSVĚTLOVÉ - DEMONTÁŽ</t>
  </si>
  <si>
    <t>Návěstidlo S</t>
  </si>
  <si>
    <t>34</t>
  </si>
  <si>
    <t>75C521</t>
  </si>
  <si>
    <t>STOŽÁROVÉ NÁVĚSTIDLO TŘÍSVĚTLOVÉ - DODÁVKA</t>
  </si>
  <si>
    <t>Návěstidlo S, L3-2</t>
  </si>
  <si>
    <t>35</t>
  </si>
  <si>
    <t>75C527</t>
  </si>
  <si>
    <t>STOŽÁROVÉ NÁVĚSTIDLO TŘÍSVĚTLOVÉ - MONTÁŽ</t>
  </si>
  <si>
    <t>36</t>
  </si>
  <si>
    <t>75C1A8</t>
  </si>
  <si>
    <t>DRÁTOVODNÁ TRASA - DEMONTÁŽ</t>
  </si>
  <si>
    <t>M</t>
  </si>
  <si>
    <t>Demontáž drátodných tras</t>
  </si>
  <si>
    <t>37</t>
  </si>
  <si>
    <t>75B368</t>
  </si>
  <si>
    <t>KOLEJOVÁ DESKA - DEMONTÁŽ</t>
  </si>
  <si>
    <t>Demontáž KD v dopravní kanceláři</t>
  </si>
  <si>
    <t>38</t>
  </si>
  <si>
    <t>75B361</t>
  </si>
  <si>
    <t>KOLEJOVÁ DESKA - DODÁVKA</t>
  </si>
  <si>
    <t>Nová KD do dopravní kanceláře</t>
  </si>
  <si>
    <t>39</t>
  </si>
  <si>
    <t>75B367</t>
  </si>
  <si>
    <t>KOLEJOVÁ DESKA - MONTÁŽ</t>
  </si>
  <si>
    <t>40</t>
  </si>
  <si>
    <t>75C721</t>
  </si>
  <si>
    <t>VZDÁLENOSTNÍ UPOZORNOVADLO, NEPROMĚNNÉ NÁVĚSTIDLO SE ZÁKLADEM - DODÁVKA</t>
  </si>
  <si>
    <t>Upozorňovadlo před návěstidla S a PřS.</t>
  </si>
  <si>
    <t>41</t>
  </si>
  <si>
    <t>75C727</t>
  </si>
  <si>
    <t>VZDÁLENOSTNÍ UPOZORNOVADLO, NEPROMĚNNÉ NÁVĚSTIDLO SE ZÁKLADEM - MONTÁŽ</t>
  </si>
  <si>
    <t>42</t>
  </si>
  <si>
    <t>75C751</t>
  </si>
  <si>
    <t>INDIKÁTOROVÁ TABULKA, NÁVĚST "STANOVIŠTĚ SAMOSTANÉ PŘEDVĚSTI", NÁVĚST "STANOVIŠTĚ ODDÍLOVÉHO NÁVĚSTIDLA" - DODÁVKA</t>
  </si>
  <si>
    <t>Tabulka pro návěstidlo PřS a L2-3</t>
  </si>
  <si>
    <t>43</t>
  </si>
  <si>
    <t>75C757</t>
  </si>
  <si>
    <t>INDIKÁTOROVÁ TABULKA, NÁVĚST "STANOVIŠTĚ SAMOSTANÉ PŘEDVĚSTI", NÁVĚST "STANOVIŠTĚ ODDÍLOVÉHO NÁVĚSTIDLA" - MONTÁŽ</t>
  </si>
  <si>
    <t>Tabulka pro návěstidlo PřS a L3-2</t>
  </si>
  <si>
    <t>44</t>
  </si>
  <si>
    <t>75C711</t>
  </si>
  <si>
    <t>OZNAČOVACÍ PÁS NÁVĚSTIDLA - DODÁVKA</t>
  </si>
  <si>
    <t>Pás pro návěstidla L1-3 a S.</t>
  </si>
  <si>
    <t>45</t>
  </si>
  <si>
    <t>75C717</t>
  </si>
  <si>
    <t>OZNAČOVACÍ PÁS NÁVĚSTIDLA - MONTÁŽ</t>
  </si>
  <si>
    <t>Pás pro návěstidla L3-2 a S.</t>
  </si>
  <si>
    <t>46</t>
  </si>
  <si>
    <t>75D258</t>
  </si>
  <si>
    <t>MECHANICKÁ ZÁVORA - DEMONTÁŽ</t>
  </si>
  <si>
    <t>Demontáž stávajích závor</t>
  </si>
  <si>
    <t>47</t>
  </si>
  <si>
    <t>75E157</t>
  </si>
  <si>
    <t>PŘEZKOUŠENÍ A REGULACE NÁVĚSTIDEL</t>
  </si>
  <si>
    <t>Návěstidla S a PřS, L3-2</t>
  </si>
  <si>
    <t>48</t>
  </si>
  <si>
    <t>75E137</t>
  </si>
  <si>
    <t>PŘEZKOUŠENÍ VLAKOVÝCH CEST</t>
  </si>
  <si>
    <t>Přezkoušení odjezdových a vjezdových cest</t>
  </si>
  <si>
    <t>49</t>
  </si>
  <si>
    <t>75E197</t>
  </si>
  <si>
    <t>PŘÍPRAVA A CELKOVÉ ZKOUŠKY PŘEJEZDOVÉHO ZABEZPEČOVACÍHO ZAŘÍZENÍ PRO JEDNU KOLEJ</t>
  </si>
  <si>
    <t>Přezkoušení technologie PZS 62,291</t>
  </si>
  <si>
    <t>50</t>
  </si>
  <si>
    <t>75E1C7</t>
  </si>
  <si>
    <t>PROTOKOL UTZ</t>
  </si>
  <si>
    <t>Protokol pro technologii PZS 62,291 a SZZ Úštěk.</t>
  </si>
  <si>
    <t>51</t>
  </si>
  <si>
    <t>747213</t>
  </si>
  <si>
    <t>CELKOVÁ PROHLÍDKA, ZKOUŠENÍ, MĚŘENÍ A VYHOTOVENÍ VÝCHOZÍ REVIZNÍ ZPRÁVY, PRO OBJEM IN PŘES 500 DO 1000 TIS. KČ</t>
  </si>
  <si>
    <t>Prohlídka, přezkoušení, měření a vyhotovení výchozí rev. zprávy</t>
  </si>
  <si>
    <t>52</t>
  </si>
  <si>
    <t>747214</t>
  </si>
  <si>
    <t>CELKOVÁ PROHLÍDKA, ZKOUŠENÍ, MĚŘENÍ A VYHOTOVENÍ VÝCHOZÍ REVIZNÍ ZPRÁVY, PRO OBJEM IN - PŘÍPLATEK ZA KAŽDÝCH DALŠÍCH I ZAPOČATÝCH 500 TIS. K</t>
  </si>
  <si>
    <t>53</t>
  </si>
  <si>
    <t>743F22</t>
  </si>
  <si>
    <t>SKŘÍŇ ELEKTROMĚROVÁ V KOMPAKTNÍM PILÍŘI PRO PŘÍMÉ MĚŘENÍ DO 80 A DVOUSAZBOVÉ VČETNĚ VÝSTROJE</t>
  </si>
  <si>
    <t>Nový rozváděč RE</t>
  </si>
  <si>
    <t>54</t>
  </si>
  <si>
    <t>743E23</t>
  </si>
  <si>
    <t>SKŘÍŇ ROZPOJOVACÍ POJISTKOVÁ DO 400 A, DO 240 MM2, V KOMPAKTNÍM PILÍŘI S</t>
  </si>
  <si>
    <t>POJISTKOVÝMI SPODKY SE 7-10 SADAMI JISTÍCÍCH PRVKŮ</t>
  </si>
  <si>
    <t>Nová přípojková skříň</t>
  </si>
  <si>
    <t>55</t>
  </si>
  <si>
    <t>744633</t>
  </si>
  <si>
    <t>JISTIČ TŘÍPÓLOVÝ (10 KA) OD 13 DO 20 A</t>
  </si>
  <si>
    <t>Jistič pro RE1</t>
  </si>
  <si>
    <t>56</t>
  </si>
  <si>
    <t>744O14</t>
  </si>
  <si>
    <t>ELEKTROMĚR</t>
  </si>
  <si>
    <t>OTKP</t>
  </si>
  <si>
    <t>Elektroměr do RE</t>
  </si>
  <si>
    <t>57</t>
  </si>
  <si>
    <t>744Q22</t>
  </si>
  <si>
    <t>SVODIČ PŘEPĚTÍ TYP 1+2 (TŘÍDA B+C) 3-4 PÓLOVÝ</t>
  </si>
  <si>
    <t>Svodič přepětí rozváděče SSP</t>
  </si>
  <si>
    <t>58</t>
  </si>
  <si>
    <t>75IG31</t>
  </si>
  <si>
    <t>ZEMNICÍ DESKA FEZN 2000 X 250 X 3 MM</t>
  </si>
  <si>
    <t>Pro uzemnění rozváděče PZS 62,291</t>
  </si>
  <si>
    <t>59</t>
  </si>
  <si>
    <t>75IG3X</t>
  </si>
  <si>
    <t>ZEMNICÍ DESKA FEZN 2000 X 250 X 3 MM - MONTÁŽ</t>
  </si>
  <si>
    <t>60</t>
  </si>
  <si>
    <t>747413</t>
  </si>
  <si>
    <t>MĚŘENÍ ZEMNÍCH ODPORŮ - ZEMNICÍ SÍTĚ DÉLKY PÁSKU DO 100 M</t>
  </si>
  <si>
    <t>Měření uzemnění rozváděče PZS 62,291</t>
  </si>
  <si>
    <t>61</t>
  </si>
  <si>
    <t>75IG21</t>
  </si>
  <si>
    <t>SVORKA ROZPOJOVACÍ ZKUŠEBNÍ</t>
  </si>
  <si>
    <t>62</t>
  </si>
  <si>
    <t>75IG2X</t>
  </si>
  <si>
    <t>SVORKA ROZPOJOVACÍ ZKUŠEBNÍ - MONTÁŽ</t>
  </si>
  <si>
    <t>63</t>
  </si>
  <si>
    <t>75IG61</t>
  </si>
  <si>
    <t>VEDENÍ UZEMŇOVACÍ V ZEMI Z FEZN DRÁTU DO 120 MM2</t>
  </si>
  <si>
    <t>Zemnění rozváděče PZS 62,291</t>
  </si>
  <si>
    <t>64</t>
  </si>
  <si>
    <t>75IG6X</t>
  </si>
  <si>
    <t>VEDENÍ UZEMŇOVACÍ V ZEMI Z FEZN DRÁTU DO 120 MM2 - MONTÁŽ</t>
  </si>
  <si>
    <t>65</t>
  </si>
  <si>
    <t>741B11</t>
  </si>
  <si>
    <t>ZEMNÍCÍ TYČ FEZN DÉLKY DO 2 M</t>
  </si>
  <si>
    <t>Zemnění rozváděče PZS 62,29</t>
  </si>
  <si>
    <t>66</t>
  </si>
  <si>
    <t>11120</t>
  </si>
  <si>
    <t>ODSTRANĚNÍ KŘOVIN</t>
  </si>
  <si>
    <t>M2</t>
  </si>
  <si>
    <t>Odstranění náletových dřevin, křoví pro výkop</t>
  </si>
  <si>
    <t>67</t>
  </si>
  <si>
    <t>14173</t>
  </si>
  <si>
    <t>PROTLAČOVÁNÍ POTRUBÍ Z PLAST HMOT DN DO 200MM</t>
  </si>
  <si>
    <t>Protlak pod kolejí a komunikací</t>
  </si>
  <si>
    <t>68</t>
  </si>
  <si>
    <t>702112</t>
  </si>
  <si>
    <t>KABELOVÝ ŽLAB ZEMNÍ VČETNĚ KRYTU SVĚTLÉ ŠÍŘKY PŘES 120 DO 250 MM</t>
  </si>
  <si>
    <t>Pro kabelizaci k záv. stojanům a výstražníkům PZS 62,291, pro napájecí kabel</t>
  </si>
  <si>
    <t>69</t>
  </si>
  <si>
    <t>18130</t>
  </si>
  <si>
    <t>ÚPRAVA PLÁNĚ BEZ ZHUTNĚNÍ</t>
  </si>
  <si>
    <t>Úprava po dokončení prací</t>
  </si>
  <si>
    <t>70</t>
  </si>
  <si>
    <t>742P14</t>
  </si>
  <si>
    <t>ZATAŽENÍ KABELU DO CHRÁNIČKY - KABEL PŘES 4 KG/M</t>
  </si>
  <si>
    <t>Zatažení kabelizace do protlaků</t>
  </si>
  <si>
    <t>71</t>
  </si>
  <si>
    <t>742G21</t>
  </si>
  <si>
    <t>KABEL NN DVOU- A TŘÍŽÍLOVÝ AL S PLASTOVOU IZOLACÍ DO 2,5 MM2</t>
  </si>
  <si>
    <t>Kabelové schéma, tabulka kabelů.</t>
  </si>
  <si>
    <t>72</t>
  </si>
  <si>
    <t>742H12</t>
  </si>
  <si>
    <t>KABEL NN ČTYŘ- A PĚTIŽÍLOVÝ CU S PLASTOVOU IZOLACÍ OD 4 DO 16 MM2</t>
  </si>
  <si>
    <t>73</t>
  </si>
  <si>
    <t>742H13</t>
  </si>
  <si>
    <t>KABEL NN ČTYŘ- A PĚTIŽÍLOVÝ CU S PLASTOVOU IZOLACÍ OD 25 DO 50 MM2</t>
  </si>
  <si>
    <t>74</t>
  </si>
  <si>
    <t>75I321</t>
  </si>
  <si>
    <t>KABEL ZEMNÍ DVOUPLÁŠŤOVÝ BEZ PANCÍŘE PRŮMĚRU ŽÍLY 0,8 MM DO 5XN</t>
  </si>
  <si>
    <t>KMČTYŘKA</t>
  </si>
  <si>
    <t>75</t>
  </si>
  <si>
    <t>75I22X</t>
  </si>
  <si>
    <t>KABEL ZEMNÍ DVOUPLÁŠŤOVÝ BEZ PANCÍŘE PRŮMĚRU ŽÍLY 0,8 MM - MONTÁŽ</t>
  </si>
  <si>
    <t>76</t>
  </si>
  <si>
    <t>75A131</t>
  </si>
  <si>
    <t>KABEL METALICKÝ DVOUPLÁŠŤOVÝ DO 12 PÁRŮ - DODÁVKA</t>
  </si>
  <si>
    <t>KMPÁR</t>
  </si>
  <si>
    <t>77</t>
  </si>
  <si>
    <t>75A217</t>
  </si>
  <si>
    <t>ZATAŽENÍ A SPOJKOVÁNÍ KABELŮ DO 12 PÁRŮ - MONTÁŽ</t>
  </si>
  <si>
    <t>78</t>
  </si>
  <si>
    <t>75A141</t>
  </si>
  <si>
    <t>KABEL METALICKÝ DVOUPLÁŠŤOVÝ PŘES 12 PÁRŮ - DODÁVKA</t>
  </si>
  <si>
    <t>79</t>
  </si>
  <si>
    <t>75A227</t>
  </si>
  <si>
    <t>ZATAŽENÍ A SPOJKOVÁNÍ KABELŮ PŘES 12 PÁRŮ - MONTÁŽ</t>
  </si>
  <si>
    <t>80</t>
  </si>
  <si>
    <t>75IH41</t>
  </si>
  <si>
    <t>UKONČENÍ KABELU FORMA KABELOVÁ DÉLKY PŘES 0,5 M DO 5XN</t>
  </si>
  <si>
    <t>81</t>
  </si>
  <si>
    <t>75A311</t>
  </si>
  <si>
    <t>KABELOVÁ FORMA (UKONČENÍ KABELŮ) PRO KABELY ZABEZPEČOVACÍ DO 12 PÁRŮ</t>
  </si>
  <si>
    <t>82</t>
  </si>
  <si>
    <t>75A312</t>
  </si>
  <si>
    <t>KABELOVÁ FORMA (UKONČENÍ KABELŮ) PRO KABELY ZABEZPEČOVACÍ PŘES 12 PÁRŮ</t>
  </si>
  <si>
    <t>83</t>
  </si>
  <si>
    <t>742L11</t>
  </si>
  <si>
    <t>UKONČENÍ DVOU AŽ PĚTIŽÍLOVÉHO KABELU V ROZVADĚČI NEBO NA PŘÍSTROJI DO 2,5 MM2</t>
  </si>
  <si>
    <t>84</t>
  </si>
  <si>
    <t>742L12</t>
  </si>
  <si>
    <t>UKONČENÍ DVOU AŽ PĚTIŽÍLOVÉHO KABELU V ROZVADĚČI NEBO NA PŘÍSTROJI OD 4 DO 16 MM2</t>
  </si>
  <si>
    <t>85</t>
  </si>
  <si>
    <t>742L13</t>
  </si>
  <si>
    <t>UKONČENÍ DVOU AŽ PĚTIŽÍLOVÉHO KABELU V ROZVADĚČI NEBO NA PŘÍSTROJI OD 25 DO 50 MM2</t>
  </si>
  <si>
    <t>86</t>
  </si>
  <si>
    <t>747521</t>
  </si>
  <si>
    <t>ZKOUŠKY VODIČŮ A KABELŮ OVLÁDACÍCH OD 5 DO 12 ŽIL</t>
  </si>
  <si>
    <t>87</t>
  </si>
  <si>
    <t>747522</t>
  </si>
  <si>
    <t>ZKOUŠKY VODIČŮ A KABELŮ OVLÁDACÍCH PŘES 12 DO 24 ŽIL</t>
  </si>
  <si>
    <t>88</t>
  </si>
  <si>
    <t>747523</t>
  </si>
  <si>
    <t>ZKOUŠKY VODIČŮ A KABELŮ OVLÁDACÍCH PŘES 24 DO 48 ŽIL</t>
  </si>
  <si>
    <t>89</t>
  </si>
  <si>
    <t>75IH91</t>
  </si>
  <si>
    <t>UKONČENÍ KABELU ŠTÍTEK KABELOVÝ</t>
  </si>
  <si>
    <t>Kabelové štítky pro všechny kabely</t>
  </si>
  <si>
    <t>90</t>
  </si>
  <si>
    <t>75IH9X</t>
  </si>
  <si>
    <t>UKONČENÍ KABELU ŠTÍTEK KABELOVÝ - MONTÁŽ</t>
  </si>
  <si>
    <t>91</t>
  </si>
  <si>
    <t>747411</t>
  </si>
  <si>
    <t>MĚŘENÍ ZEMNÍCH ODPORŮ - ZEMNIČE PRVNÍHO NEBO SAMOSTATNÉHO</t>
  </si>
  <si>
    <t>Měření zemniče</t>
  </si>
  <si>
    <t>92</t>
  </si>
  <si>
    <t>13283</t>
  </si>
  <si>
    <t>HLOUBENÍ RÝH ŠÍŘ DO 2M PAŽ I NEPAŽ TŘ. II</t>
  </si>
  <si>
    <t>Hloubení 1700m délky, 0,5m šířky a 0,8m hloubky; hloubení pro základové patky technologického objektu, závorových stojanů.</t>
  </si>
  <si>
    <t>93</t>
  </si>
  <si>
    <t>17411</t>
  </si>
  <si>
    <t>ZÁSYP JAM A RÝH ZEMINOU SE ZHUTNĚNÍM</t>
  </si>
  <si>
    <t>Zásyp 1700m délky, 0,5m šířky a 0,8m hloubky</t>
  </si>
  <si>
    <t>94</t>
  </si>
  <si>
    <t>702312</t>
  </si>
  <si>
    <t>ZAKRYTÍ KABELŮ VÝSTRAŽNOU FÓLIÍ ŠÍŘKY PŘES 20 DO 40 CM</t>
  </si>
  <si>
    <t>Zakrytí trasy 2120m</t>
  </si>
  <si>
    <t>95</t>
  </si>
  <si>
    <t>21461H</t>
  </si>
  <si>
    <t>SEPARAČNÍ GEOTEXTILIE DO 1000G/M2</t>
  </si>
  <si>
    <t>Geotextilie pro ochranu kolejového svršku.</t>
  </si>
  <si>
    <t>96</t>
  </si>
  <si>
    <t>702422</t>
  </si>
  <si>
    <t>KABELOVÝ PROSTUP DO OBJEKTU PŘES ZÁKLAD BETONOVÝ SVĚTLÉ ŠÍŘKY PŘES 100 DO 200 MM</t>
  </si>
  <si>
    <t>Prostup do technologického objektu a výpravní budovy</t>
  </si>
  <si>
    <t>97</t>
  </si>
  <si>
    <t>703755</t>
  </si>
  <si>
    <t>PROTIPOŽÁRNÍ UCPÁVKA PROSTUPU KABELOVÉHO PR. DO 200MM, DO EI 90 MIN.</t>
  </si>
  <si>
    <t>98</t>
  </si>
  <si>
    <t>75I912</t>
  </si>
  <si>
    <t>OPTOTRUBKA HDPE PRŮMĚRU PŘES 40 MM</t>
  </si>
  <si>
    <t>99</t>
  </si>
  <si>
    <t>75I91X</t>
  </si>
  <si>
    <t>OPTOTRUBKA HDPE - MONTÁŽ</t>
  </si>
  <si>
    <t>100</t>
  </si>
  <si>
    <t>75I961</t>
  </si>
  <si>
    <t>OPTOTRUBKA - HERMETIZACE ÚSEKU DO 2000 M</t>
  </si>
  <si>
    <t>ÚSEK</t>
  </si>
  <si>
    <t>101</t>
  </si>
  <si>
    <t>75I962</t>
  </si>
  <si>
    <t>OPTOTRUBKA - KALIBRACE</t>
  </si>
  <si>
    <t>102</t>
  </si>
  <si>
    <t>744226</t>
  </si>
  <si>
    <t>KABELOVÁ SKŘÍŇ VENKOVNÍ PRÁZDNÁ PLASTOVÁ VESTAVNÁ, MIN. IP 44, 1070-1500 X 810-1500 MM</t>
  </si>
  <si>
    <t>Kabelové komory KK1-10</t>
  </si>
  <si>
    <t>103</t>
  </si>
  <si>
    <t>104</t>
  </si>
  <si>
    <t>701005</t>
  </si>
  <si>
    <t>VYHLEDÁVACÍ MARKER ZEMNÍ S MOŽNOSTÍ ZÁPISU</t>
  </si>
  <si>
    <t xml:space="preserve">  PS 01-01-32</t>
  </si>
  <si>
    <t>Železniční přejezd v km 62,783 (P3361), PZZ</t>
  </si>
  <si>
    <t>PS 01-01-32</t>
  </si>
  <si>
    <t>PZS v km 62,783</t>
  </si>
  <si>
    <t>75D161</t>
  </si>
  <si>
    <t>RELÉOVÝ DOMEK (DO 9 M2) PREFABRIKOVANÝ, IZOLOVANÝ, S KLIMATIZACÍ A VNITŘNÍ KABELIZACÍ - DODÁVKA</t>
  </si>
  <si>
    <t>Technologický objekt PZS 62,783; 2x3m</t>
  </si>
  <si>
    <t>75D167</t>
  </si>
  <si>
    <t>RELÉOVÝ DOMEK (DO 9 M2) PREFABRIKOVANÝ - MONTÁŽ</t>
  </si>
  <si>
    <t>Mříže pro technologický objekt PZS 62,783</t>
  </si>
  <si>
    <t>75B411</t>
  </si>
  <si>
    <t>STOJANOVÁ ŘADA PRO 1 STOJAN - DODÁVKA</t>
  </si>
  <si>
    <t>Stojanové řady pro technologický objekt PZS 62,783</t>
  </si>
  <si>
    <t>75B417</t>
  </si>
  <si>
    <t>STOJANOVÁ ŘADA PRO 1 STOJAN - MONTÁŽ</t>
  </si>
  <si>
    <t>Napájecí skříň pro PZS 62,783</t>
  </si>
  <si>
    <t>Technologie reléová s elektronickými doplňky pro PZS 62,783</t>
  </si>
  <si>
    <t>75B6L1</t>
  </si>
  <si>
    <t>BEZÚDRŽBOVÁ BATERIE 24 V/160 AH - DODÁVKA</t>
  </si>
  <si>
    <t>Baterie pro technologii PZS 62,783</t>
  </si>
  <si>
    <t>7467D1</t>
  </si>
  <si>
    <t>STOJAN PRO AKUMULÁTORY/BATERIE DO 150 AH</t>
  </si>
  <si>
    <t>Společná skříň přístrojová pro PZS 62,783</t>
  </si>
  <si>
    <t>Závorové stojany "A", "B" PZS 62,783</t>
  </si>
  <si>
    <t>75D221</t>
  </si>
  <si>
    <t>VÝSTRAŽNÍK BEZ ZÁVORY, 1 SKŘÍŇ - DODÁVKA</t>
  </si>
  <si>
    <t>Výstražníky "C" a "D"</t>
  </si>
  <si>
    <t>75D227</t>
  </si>
  <si>
    <t>VÝSTRAŽNÍK BEZ ZÁVORY, 1 SKŘÍŇ - MONTÁŽ</t>
  </si>
  <si>
    <t>Přezkoušení technologie PZS 62,783</t>
  </si>
  <si>
    <t>Protokol pro technologii PZS 62,783</t>
  </si>
  <si>
    <t>Pro uzemnění rozváděče PZS 62,783</t>
  </si>
  <si>
    <t>Měření uzemnění rozváděče PZS 62,783</t>
  </si>
  <si>
    <t>Zemnění rozváděče PZS 62,783</t>
  </si>
  <si>
    <t>Pro kabelizaci k záv. stojanům a výstražníkům PZS 62,783</t>
  </si>
  <si>
    <t>13193</t>
  </si>
  <si>
    <t>HLOUBENÍ JAM ZAPAŽ I NEPAŽ TŘ III</t>
  </si>
  <si>
    <t>Hloubení 150m délky, 0,5m šířky a 0,8m hloubky; hloubení pro základové patky technologického objektu, závorových stojanů.</t>
  </si>
  <si>
    <t>Zásyp 150m délky, 0,5m šířky a 0,8m hloubky</t>
  </si>
  <si>
    <t>Zakrytí trasy 150m</t>
  </si>
  <si>
    <t>Prostup do technologického objektu</t>
  </si>
  <si>
    <t>Všeobecné konstruce a práce</t>
  </si>
  <si>
    <t>015140</t>
  </si>
  <si>
    <t>POPLATKY ZA LIKVIDACŮ ODPADŮ NEKONTAMINOVANÝCH - 17 01 01 BETON Z DEMOLIC OBJEKTŮ, ZÁKLADŮ TV</t>
  </si>
  <si>
    <t>T</t>
  </si>
  <si>
    <t>Z bourání části základu PZZ</t>
  </si>
  <si>
    <t>(0,35+0,85)*0,5*2,4=1,440 [A]</t>
  </si>
  <si>
    <t>Bourání</t>
  </si>
  <si>
    <t>96615</t>
  </si>
  <si>
    <t>BOURÁNÍ KONSTRUKCÍ Z PROSTÉHO BETONU</t>
  </si>
  <si>
    <t>Bourání části základů PZZ</t>
  </si>
  <si>
    <t>(0,35+0,85)*0,5=0,600 [A]</t>
  </si>
  <si>
    <t>96615B</t>
  </si>
  <si>
    <t>BOURÁNÍ KONSTRUKCÍ Z PROSTÉHO BETONU - DOPRAVA</t>
  </si>
  <si>
    <t>tkm</t>
  </si>
  <si>
    <t>(0,35+0,85)m2*0,5*2,4*30km=43,200 [A]</t>
  </si>
  <si>
    <t>D.1.4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</si>
  <si>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</si>
  <si>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</si>
  <si>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</si>
  <si>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</si>
  <si>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</si>
  <si>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</si>
  <si>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</si>
  <si>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</si>
  <si>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</si>
  <si>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</si>
  <si>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</si>
  <si>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</si>
  <si>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</si>
  <si>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</si>
  <si>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</si>
  <si>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</si>
  <si>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</si>
  <si>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</si>
  <si>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</si>
  <si>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</si>
  <si>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</si>
  <si>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</si>
  <si>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PS viz. technická specifikace položky.</t>
  </si>
  <si>
    <t>Položka zahrnuje veškeré činnosti nezbytné k vypracování realizační dokumentace stavby (dále také RDS). Zpracovává se pro: PS 01-01-31 a PS 01-01-32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</si>
  <si>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</si>
  <si>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</si>
  <si>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</si>
  <si>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</si>
  <si>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</si>
  <si>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</si>
  <si>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</si>
  <si>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</si>
  <si>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</si>
  <si>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</si>
  <si>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</si>
  <si>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</si>
  <si>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</si>
  <si>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</si>
  <si>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D.2.1.3</t>
  </si>
  <si>
    <t>Přejezdy a přechody</t>
  </si>
  <si>
    <t xml:space="preserve">  SO 01-13-01</t>
  </si>
  <si>
    <t>Železniční přejezd v ev. km. 62,291 (P3360)</t>
  </si>
  <si>
    <t>SO 01-13-01</t>
  </si>
  <si>
    <t>0</t>
  </si>
  <si>
    <t>Všeobecné konstrukce a práce</t>
  </si>
  <si>
    <t>2021_OTSKP</t>
  </si>
  <si>
    <t>Z podezdívky</t>
  </si>
  <si>
    <t>0,400*2,4=0,960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</si>
  <si>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</si>
  <si>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015250</t>
  </si>
  <si>
    <t>POPLATKY ZA LIKVIDACŮ ODPADŮ NEKONTAMINOVANÝCH - 17 02 03 POLYETYLÉNOVÉ PODLOŽKY (ŽEL. SVRŠEK)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</si>
  <si>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</si>
  <si>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015260</t>
  </si>
  <si>
    <t>POPLATKY ZA LIKVIDACŮ ODPADŮ NEKONTAMINOVANÝCH - 07 02 99 PRYŽOVÉ PODLOŽKY (ŽEL. SVRŠEK)</t>
  </si>
  <si>
    <t>015520</t>
  </si>
  <si>
    <t>POPLATKY ZA LIKVIDACŮ ODPADŮ NEBEZPEČNÝCH - 17 02 04* ŽELEZNIČNÍ PRAŽCE DŘEVĚNÉ</t>
  </si>
  <si>
    <t>37*0,085=3,145 [A]</t>
  </si>
  <si>
    <t>015210</t>
  </si>
  <si>
    <t>POPLATKY ZA LIKVIDACŮ ODPADŮ NEKONTAMINOVANÝCH - 17 01 01 ŽELEZNIČNÍ PRAŽCE BETONOVÉ</t>
  </si>
  <si>
    <t>5*0,270=1,350 [A]</t>
  </si>
  <si>
    <t>03710</t>
  </si>
  <si>
    <t>POMOC PRÁCE ZAJIŠŤ NEBO ZŘÍZ OBJÍŽĎKY A PŘÍSTUP CESTY</t>
  </si>
  <si>
    <t>Náklady související s DIO</t>
  </si>
  <si>
    <t>zahrnuje objednatelem povolené náklady na požadovaná zařízení zhotovitele</t>
  </si>
  <si>
    <t>015111</t>
  </si>
  <si>
    <t>POPLATKY ZA LIKVIDACŮ ODPADŮ NEKONTAMINOVANÝCH - 17 05 04 VYTĚŽENÉ ZEMINY A HORNINY - I. TŘÍDA TĚŽITELNOSTI</t>
  </si>
  <si>
    <t>1,35*1,8=2,430 [A] Z hloubení vsak rýhy  
6,39*1,8=11,502 [B] Z výkopu podkladních vrstev vozovky  
2,4*1,8=4,320 [C] Z vykopávek pro zz a základy  
A+B+C=18,252 [D]</t>
  </si>
  <si>
    <t>015150</t>
  </si>
  <si>
    <t>POPLATKY ZA LIKVIDACŮ ODPADŮ NEKONTAMINOVANÝCH - 17 05 08 ŠTĚRK Z KOLEJIŠTĚ (ODPAD PO RECYKLACI)</t>
  </si>
  <si>
    <t>(25*2)*1,8=90,000 [A]</t>
  </si>
  <si>
    <t>Betonové panely zpřejezdu</t>
  </si>
  <si>
    <t>0,877*2,5=2,193 [A]</t>
  </si>
  <si>
    <t>015130</t>
  </si>
  <si>
    <t>POPLATKY ZA LIKVIDACŮ ODPADŮ NEKONTAMINOVANÝCH - 17 03 02 VYBOURANÝ ASFALTOVÝ BETON BEZ DEHTU</t>
  </si>
  <si>
    <t>(33,76*0,1)+(7,54*0,05)*2,2=4,205 [A]</t>
  </si>
  <si>
    <t>Zemní práce</t>
  </si>
  <si>
    <t>12932</t>
  </si>
  <si>
    <t>ČIŠTĚNÍ PŘÍKOPŮ OD NÁNOSU DO 0,5M3/M</t>
  </si>
  <si>
    <t>Čištění a reprofilace příkopů na vtoku a výtoku propustku</t>
  </si>
  <si>
    <t>22=22,000 [A] Ze situace</t>
  </si>
  <si>
    <t>Součástí položky je vodorovná a svislá doprava, přemístění, přeložení, manipulace s materiálem a uložení na skládku.    
Nezahrnuje poplatek za skládku, který se vykazuje v položce 0141** (s výjimkou malého množství  materiálu, kde je možné poplatek zahrnout do jednotkové ceny položky – tento fakt musí být uveden v doplňujícím textu k položce)</t>
  </si>
  <si>
    <t>12996</t>
  </si>
  <si>
    <t>ČIŠTĚNÍ POTRUBÍ DN DO 800MM</t>
  </si>
  <si>
    <t>Čištění stáv. propustku v km 62,297</t>
  </si>
  <si>
    <t>12273</t>
  </si>
  <si>
    <t>ODKOPÁVKY A PROKOPÁVKY OBECNÉ TŘ. I</t>
  </si>
  <si>
    <t>Výkopy pro betonáž základů a odkop nad vsakovacím žebrem</t>
  </si>
  <si>
    <t>0,9*6=5,400 [A] vlevo  
0,6*6=3,600 [B] vpravo  
A+B=9,000 [C]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</si>
  <si>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</si>
  <si>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11332</t>
  </si>
  <si>
    <t>ODSTRANĚNÍ PODKLADŮ ZPEVNĚNÝCH PLOCH Z KAMENIVA NESTMELENÉHO</t>
  </si>
  <si>
    <t>Odstranění stáv. podkladu vozovky</t>
  </si>
  <si>
    <t>(19,6m2+23m2)*0,15=6,390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</si>
  <si>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  
jednotkové ceny bourání – tento fakt musí být uveden v doplňujícím textu k položce).</t>
  </si>
  <si>
    <t>11332B</t>
  </si>
  <si>
    <t>ODSTRANĚNÍ PODKLADŮ ZPEVNĚNÝCH PLOCH Z KAMENIVA NESTMELENÉHO - DOPRAVA</t>
  </si>
  <si>
    <t>(6,39*1,8)*30=345,060 [A]</t>
  </si>
  <si>
    <t>Položka zahrnuje samostatnou dopravu suti a vybouraných hmot. Množství se určí jako součin hmotnosti [t] a požadované vzdálenosti [km].</t>
  </si>
  <si>
    <t>12273B</t>
  </si>
  <si>
    <t>ODKOPÁVKY A PROKOPÁVKY OBECNÉ TŘ. I - DOPRAVA</t>
  </si>
  <si>
    <t>M3KM</t>
  </si>
  <si>
    <t>(9-6,6)*30=72,000 [A]  
Část výkopu splňující podmínky bude použita zpět</t>
  </si>
  <si>
    <t>Položka zahrnuje samostatnou dopravu zeminy. Množství se určí jako součin kubatutry [m3] a požadované vzdálenosti [km].</t>
  </si>
  <si>
    <t>18110</t>
  </si>
  <si>
    <t>ÚPRAVA PLÁNĚ SE ZHUTNĚNÍM V HORNINĚ TŘ. I</t>
  </si>
  <si>
    <t>Pod přejezdem a konstrukcí vozovky</t>
  </si>
  <si>
    <t>158=158,000 [A] Ze situace</t>
  </si>
  <si>
    <t>položka zahrnuje úpravu pláně včetně vyrovnání výškových rozdílů. Míru zhutnění určuje    
projekt.</t>
  </si>
  <si>
    <t>Zásyp se zhutněním ze zemin propustných, nenamrzavých</t>
  </si>
  <si>
    <t>0,6*6=3,600 [A] vlevo  
0,4*6=2,400 [B] vpravo  
A+B=6,000 [C]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</si>
  <si>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</si>
  <si>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113743</t>
  </si>
  <si>
    <t>FRÉZOVÁNÍ ZPEVNĚNÝCH PLOCH ASFALTOVÝCH TL. DO 50MM</t>
  </si>
  <si>
    <t>Odstranění asfaltobetonové vozovky v místě napojení na stáv stav</t>
  </si>
  <si>
    <t>3,61+3,93=7,540 [A]</t>
  </si>
  <si>
    <t>113746</t>
  </si>
  <si>
    <t>FRÉZOVÁNÍ ZPEVNĚNÝCH PLOCH ASFALTOVÝCH TL. DO 100MM</t>
  </si>
  <si>
    <t>16,39+17,37=33,760 [A]</t>
  </si>
  <si>
    <t>11372B</t>
  </si>
  <si>
    <t>FRÉZOVÁNÍ ZPEVNĚNÝCH PLOCH ASFALTOVÝCH - DOPRAVA</t>
  </si>
  <si>
    <t>(33,76*0,1)+(7,54*0,05)*2,2*30=28,258 [A]</t>
  </si>
  <si>
    <t>Základy</t>
  </si>
  <si>
    <t>27231</t>
  </si>
  <si>
    <t>ZÁKLADY Z PROSTÉHO BETONU</t>
  </si>
  <si>
    <t>Nová podezdívka plotu</t>
  </si>
  <si>
    <t>4*0,5*0,2=0,400</t>
  </si>
  <si>
    <t>1.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</si>
  <si>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</si>
  <si>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23</t>
  </si>
  <si>
    <t>451312</t>
  </si>
  <si>
    <t>PODKLADNÍ A VÝPLŇOVÉ VRSTVY Z PROSTÉHO BETONU C12/15</t>
  </si>
  <si>
    <t>Podkladní beton pod základové bloky</t>
  </si>
  <si>
    <t>2*(0,6*0,1*6)=0,720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</si>
  <si>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</si>
  <si>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Komunikace</t>
  </si>
  <si>
    <t>24</t>
  </si>
  <si>
    <t>54951</t>
  </si>
  <si>
    <t>ŘEZÁNÍ KOLEJNIC</t>
  </si>
  <si>
    <t>3. Způsob měření:   
Udává se počet kusů kompletní konstrukce nebo práce.</t>
  </si>
  <si>
    <t>25</t>
  </si>
  <si>
    <t>528131</t>
  </si>
  <si>
    <t>KOLEJ 49 E1, ROZD. "C", BEZSTYKOVÁ, PR. BET. PODKLADNICOVÝ, UP. TUHÉ</t>
  </si>
  <si>
    <t>km 62,278 - 62,303</t>
  </si>
  <si>
    <t>1. Položka obsahuje: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</si>
  <si>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26</t>
  </si>
  <si>
    <t>512550</t>
  </si>
  <si>
    <t>KOLEJOVÉ LOŽE - ZŘÍZENÍ Z KAMENIVA HRUBÉHO DRCENÉHO (ŠTĚRK)</t>
  </si>
  <si>
    <t>(25*2,2)*0,6=33,000 [A]</t>
  </si>
  <si>
    <t>1. Položka obsahuje:    
– dodávku, dopravu a uložení kameniva předepsané specifikace a frakce v požadované míře zhutnění    
2. Položka neobsahuje:    
X    
3. Způsob měření:    
Měří se objem kolejového lože v projektovaném profilu.</t>
  </si>
  <si>
    <t>513550</t>
  </si>
  <si>
    <t>KOLEJOVÉ LOŽE - DOPLNĚNÍ Z KAMENIVA HRUBÉHO DRCENÉHO (ŠTĚRK)</t>
  </si>
  <si>
    <t>(25*2,2)*0,4=22,000 [B] Nový úsek  
30=30,000 [A] Propracování stáv stavu  
A+B=52,000 [C]</t>
  </si>
  <si>
    <t>542312</t>
  </si>
  <si>
    <t>NÁSLEDNÁ ÚPRAVA SMĚROVÉHO A VÝŠKOVÉHO USPOŘÁDÁNÍ KOLEJE - PRAŽCE BETONOVÉ</t>
  </si>
  <si>
    <t>2020_OTSKP</t>
  </si>
  <si>
    <t>Propracování v m 62,278 - 62,380</t>
  </si>
  <si>
    <t>Položka obsahuje:    
- geodetické měření koleje pro následnou směrovou a výškovou úpravu koleje do předepsané    
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</si>
  <si>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545121</t>
  </si>
  <si>
    <t>SVAR KOLEJNIC (STEJNÉHO TVARU) 49 E1, T JEDNOTLIVĚ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</si>
  <si>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Svar, který nesplňuje ani jedno z výše uvedených kriterií, je svar průběžný    
1. Položka obsahuje:    
– úpravu koleje nebo výhybky, tj. povolení upevňovadel do vzdálenosti předepsané  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– svaření kolejnic nebo části výhybek, opracování a obroušení svaru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3. Způsob měření:    
Udává se počet kusů kompletní konstrukce nebo práce.</t>
  </si>
  <si>
    <t>545230</t>
  </si>
  <si>
    <t>SVAR PŘECHODOVÝ (PŘECHODOVÁ KOLEJNICE) 49 E1/OSTATNÍ</t>
  </si>
  <si>
    <t>V místě napojení na výhybku (A/49E1)</t>
  </si>
  <si>
    <t>1. Položka obsahuje:    
– úpravu koleje nebo výhybky, tj. povolení upevňovadel, jejich případná výměna, úprava DILATAČNÍích spar, vyrovnání kolejnic výškové a směrové, případné obroušení nutných ploch apod., tak, aby mohl být vyhotoven svar    
– svaření kolejnic nebo části výhybek, jeho opracování a obroušení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– zřízení bezstykové koleje    
3. Způsob měření:    
Udává se počet kusů kompletní konstrukce nebo práce.</t>
  </si>
  <si>
    <t>549311</t>
  </si>
  <si>
    <t>ZRUŠENÍ A ZNOVUZŘÍZENÍ BEZSTYKOVÉ KOLEJE NA NEDEMONTOVANÝCH ÚSECÍCH V KOLEJI</t>
  </si>
  <si>
    <t>km 62,303 - 62,380</t>
  </si>
  <si>
    <t>1. Položka obsahuje:    
– povolení upevňovadel, úprava dilatačních spár a následné utažení upevňovadel    
– montážní přípravky na zajištění podmínek daných předpisem SŽDC S 3/2, zejména dodržení upínací teploty    
– směrovou a výškovou úpravu koleje    
– podbíjení pražců, vyrovnání nivelety koleje nebo výhybkové konstrukce do 50 mm při zapojování na novostavbu (přechodový úsek)    
– příplatky za ztížené podmínky při práci v koleji, např. překážky po stranách koleje, práci v    
tunelu ap.    
2. Položka neobsahuje:    
– případné doplnění kolejového lože    
– svary    
3. Způsob měření:    
Měří se délka koleje ve smyslu ČSN 73 6360, tj. v ose koleje.</t>
  </si>
  <si>
    <t>56333</t>
  </si>
  <si>
    <t>VOZOVKOVÉ VRSTVY ZE ŠTĚRKODRTI TL. DO 150MM</t>
  </si>
  <si>
    <t>Podkladní vrstva ze štěrkodrti</t>
  </si>
  <si>
    <t>14,55+14,95=29,500 [A] Odměřeno ze situace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</si>
  <si>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</si>
  <si>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56361</t>
  </si>
  <si>
    <t>VOZOVKOVÉ VRSTVY Z RECYKLOVANÉHO MATERIÁLU TL DO 50MM</t>
  </si>
  <si>
    <t>14,55+14,95=29,500 [A]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</si>
  <si>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
- nezahrnuje postřiky, nátěry</t>
  </si>
  <si>
    <t>572113</t>
  </si>
  <si>
    <t>INFILTRAČNÍ POSTŘIK Z EMULZE DO 0,5KG/M2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</si>
  <si>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</si>
  <si>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572214</t>
  </si>
  <si>
    <t>SPOJOVACÍ POSTŘIK Z MODIFIK EMULZE DO 0,5KG/M2</t>
  </si>
  <si>
    <t>18,3+19=37,300 [A]</t>
  </si>
  <si>
    <t>574A44</t>
  </si>
  <si>
    <t>ASFALTOVÝ BETON PRO OBRUSNÉ VRSTVY ACO 11+, 11S TL. 50MM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</si>
  <si>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</si>
  <si>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577A1</t>
  </si>
  <si>
    <t>VÝSPRAVA TRHLIN ASFALTOVOU ZÁLIVKOU</t>
  </si>
  <si>
    <t>V místech styku asfaltového povrchu se stávající komunikací a se závěrnými zídkami</t>
  </si>
  <si>
    <t>3,9+3,6+5+5=17,500 [A]</t>
  </si>
  <si>
    <t>- vyfrézování drážky šířky do 20mm hloubky do 40mm    
- vyčištění    
- nátěr    
- výplň předepsanou zálivkovou hmotou</t>
  </si>
  <si>
    <t>542121</t>
  </si>
  <si>
    <t>SMĚROVÉ A VÝŠKOVÉ VYROVNÁNÍ KOLEJE NA PRAŽCÍCH BETONOVÝCH DO 0,05 M</t>
  </si>
  <si>
    <t>Podbití stáv stavu v km 62,303 - 62,380</t>
  </si>
  <si>
    <t>1. Položka obsahuje:    
– podbíjení pražců, vyrovnání nivelety stávající koleje nebo výhybkové konstrukce do 50 mm při zapojování na novostavbu (přechodový úsek)    
– příplatky za ztížené podmínky při práci v koleji, např. překážky po stranách koleje, práci v    
tunelu apod.    
2. Položka neobsahuje:    
– případné doplnění štěrkového lože    
3. Způsob měření:    
Měří se délka koleje ve smyslu ČSN 73 6360, tj. v ose koleje.</t>
  </si>
  <si>
    <t>Přidružená stavební výroba</t>
  </si>
  <si>
    <t>76793</t>
  </si>
  <si>
    <t>OPLOCENÍ Z RÁMEČKOVÉHO PLETIVA</t>
  </si>
  <si>
    <t>4*1,25=5,000</t>
  </si>
  <si>
    <t>1.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</si>
  <si>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Ostatní konstrukce a práce</t>
  </si>
  <si>
    <t>965124</t>
  </si>
  <si>
    <t>DEMONTÁŽ KOLEJE NA DŘEVĚNÝCH PRAŽCÍCH ROZEBRÁNÍM DO SOUČÁSTÍ</t>
  </si>
  <si>
    <t>km 62,278 - 62,300</t>
  </si>
  <si>
    <t>1. Položka obsahuje:    
– uvolnění kolejového roštu z kolejového lože    
– odstranění kolejnicových propojek, uzemnění a jiného vybavení    
– případné rozřezání kolejového roštu    
– úplné rozebrání koleje v místě demontáže do jednotlivých součástí a jejich hrubé očištění    
– naložení vybouraného materiálu na dopravní prostředek    
– příplatky za ztížené podmínky při práci v kolejišti, např. za překážky na straně koleje apod.    
2. Položka neobsahuje:    
– odvoz vybouraného materiálu na montážní základnu nebo na likvidaci    
– poplatky za likvidaci odpadů, nacení se položkami ze ssd 0    
3. Způsob měření:    
Měří se délka koleje ve smyslu ČSN 73 6360, tj. v ose koleje.</t>
  </si>
  <si>
    <t>965125</t>
  </si>
  <si>
    <t>DEMONTÁŽ KOLEJE NA DŘEVĚNÝCH PRAŽCÍCH - ODVOZ ROZEBRANÝCH SOUČÁSTÍ NA MONTÁŽNÍ ZÁKLADNU</t>
  </si>
  <si>
    <t>Odvoz na deponii objednatele</t>
  </si>
  <si>
    <t>2*(25*0,049)*20=49,000 [A] Kolejnice  
1,06*20=21,200 [B] Drobné kolejivo  
A+B=70,200 [C]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</si>
  <si>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sumou součinů tun vybouraného materiálu v původním stavu a k nim příslušných    
jednotlivých odvozových vzdáleností v kilometrech.</t>
  </si>
  <si>
    <t>965126</t>
  </si>
  <si>
    <t>DEMONTÁŽ KOLEJE NA DŘEVĚNÝCH PRAŽCÍCH - ODVOZ ROZEBRANÝCH SOUČÁSTÍ (Z MÍSTA DEMONTÁŽE NEBO Z MONTÁŽNÍ ZÁKLADNY) K LIKVIDACI</t>
  </si>
  <si>
    <t>(37*0,085)*60=188,700 [A] Dřevěné pražce  
0,03*30=0,900 [B] Pryžové a pe podložky  
A+B=189,600 [C]</t>
  </si>
  <si>
    <t>1. Položka obsahuje:    
– naložení na dopravní prostředek, odvoz a složení    
– případné překládky na trase    
2. Položka neobsahuje:    
– poplatky za likvidaci odpadů, nacení se položkami ze ssd 0    
3. Způsob měření:    
Výměra je sumou součinů tun vybouraného materiálu v původním stavu a k nim příslušných    
jednotlivých odvozových vzdáleností v kilometrech.</t>
  </si>
  <si>
    <t>965010</t>
  </si>
  <si>
    <t>ODSTRANĚNÍ KOLEJOVÉHO LOŽE A DRÁŽNÍCH STEZEK</t>
  </si>
  <si>
    <t>25*2=50,000 [A]</t>
  </si>
  <si>
    <t>1. Položka obsahuje:    
– odstranění kolejového lože ručně nebo mechanizací, a to po nebo bez sejmutí kolejového roštu    
– příplatky za ztížené podmínky při práci v kolejišti, např. za překážky na straně koleje apod.    
– naložení vybouraného materiálu na dopravní prostředek    
2. Položka neobsahuje:    
– odvoz vybouraného materiálu do skladu nebo na likvidaci    
– poplatky za likvidaci odpadů, nacení se položkami ze ssd 0    
3. Způsob měření:    
Měří se metry krychlové odtěženého kolejového lože v ulehlém (původním) stavu.</t>
  </si>
  <si>
    <t>965021</t>
  </si>
  <si>
    <t>ODSTRANĚNÍ KOLEJOVÉHO LOŽE A DRÁŽNÍCH STEZEK - ODVOZ NA SKLÁDKU</t>
  </si>
  <si>
    <t>(25*2)*30=1 500,000 [A]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</si>
  <si>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</si>
  <si>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</si>
  <si>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</si>
  <si>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  
1. Položka obsahuje:    
– antikorozní provedení určených částí upevnění žárovým zinkováním nebo jiným vhodným způsobem ve výrobním závodu    
– příplatky za ztížené podmínky vyskytující se při zřízení kolejových vah, např. za překážky na straně koleje apod.    
2. Položka neobsahuje:    
– dodávku materiálu, je součástí položek zřízení koleje nebo přejezdu    
3. Způsob měření:    
Měří se metr délkový.</t>
  </si>
  <si>
    <t>965114</t>
  </si>
  <si>
    <t>DEMONTÁŽ KOLEJE NA BETONOVÝCH PRAŽCÍCH ROZEBRÁNÍM DO SOUČÁSTÍ</t>
  </si>
  <si>
    <t>km62,300 - 62,303</t>
  </si>
  <si>
    <t>965116</t>
  </si>
  <si>
    <t>DEMONTÁŽ KOLEJE NA BETONOVÝCH PRAŽCÍCH - ODVOZ ROZEBRANÝCH SOUČÁSTÍ (Z MÍSTA DEMONTÁŽE NEBO Z MONTÁŽNÍ ZÁKLADNY) K LIKVIDACI</t>
  </si>
  <si>
    <t>Betonové pražce na skládku</t>
  </si>
  <si>
    <t>(5*0,270)*30=40,500 [A]</t>
  </si>
  <si>
    <t>965311</t>
  </si>
  <si>
    <t>ROZEBRÁNÍ PŘEJEZDU, PŘECHODU Z DÍLCŮ</t>
  </si>
  <si>
    <t>Demontáž stávající konstrukce</t>
  </si>
  <si>
    <t>5,85=5,850 [A] ze situace</t>
  </si>
  <si>
    <t>1. Položka obsahuje:    
– rozebrání železničního přejezdu nebo přechodu do součástí včetně hrubého očištění    
– naložení vybouraného materiálu na dopravní prostředek    
– příplatky za ztížené podmínky při práci v kolejišti, např. za překážky na straně koleje apod.    
2. Položka neobsahuje:    
– náklady na zřízení a odstranění dopravního značení objízdné trasy    
– odvoz vybouraného materiálu do skladu nebo na likvidaci    
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</si>
  <si>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</si>
  <si>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</si>
  <si>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Odvoz panelů na skládku</t>
  </si>
  <si>
    <t>(0,877*2,5)*30=65,775 [A]</t>
  </si>
  <si>
    <t>966158</t>
  </si>
  <si>
    <t>BOURÁNÍ KONSTRUKCÍ Z PROST BETONU S ODVOZEM DO 20KM</t>
  </si>
  <si>
    <t>Podezdívka plotu</t>
  </si>
  <si>
    <t>4*0,2*0,5=0,400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</si>
  <si>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</si>
  <si>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966843</t>
  </si>
  <si>
    <t>ODSTRANĚNÍ OPLOCENÍ Z RÁMEČ PLETIVA</t>
  </si>
  <si>
    <t>položka zahrnuje:  
- 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</si>
  <si>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921112</t>
  </si>
  <si>
    <t>ŽELEZNIČNÍ PŘEJEZD CELOPRYŽOVÝ NA BETONOVÝCH PRAŽCÍCH</t>
  </si>
  <si>
    <t>Včetně závěrné zídky a základového bloku</t>
  </si>
  <si>
    <t>20,88=20,880 [A] Odměřeno ze situace</t>
  </si>
  <si>
    <t>1. Položka obsahuje:    
– úpravu a hutnění podloží přejezdové konstrukce    
– dodávku přejezdové konstrukce s veškerými prvky a částmi daného typu přejezdové    
konstrukce včetně závěrných zídek a jejich betonového základu dle odpovídajících vzorových listů a TKP    
– montáž přejezdové konstrukce z dílů a součástí na místě při přerušení železničního a silničního provozu    
– speciální montážní nářadí, závěsné zařízení    
– ochranné náběhy, koncové i mezilehlé zarážky, podélnou fixaci atd.    
– příplatky za ztížené podmínky vyskytující se při zřízení přejezdu, např. za překážky na straně koleje ap.    
2. Položka neobsahuje:    
– zřízení, pronájem a odstranění dopravního značení objízdné trasy    
– úpravy koleje (např. posun pražců, doplnění kolejového lože, směrová a výšková úprava)    
– silniční panely v přechodu těles a prefabrikované základy pod závěrnými zídkami    
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</si>
  <si>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919113</t>
  </si>
  <si>
    <t>ŘEZÁNÍ ASFALTOVÉHO KRYTU VOZOVEK TL DO 150MM</t>
  </si>
  <si>
    <t>Řezání stávající vozovky</t>
  </si>
  <si>
    <t>3,9+3,6=7,500 [A]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</si>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</sst>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</f>
      </c>
    </row>
    <row r="7" spans="2:3" ht="12.75" customHeight="1">
      <c r="B7" s="8" t="s">
        <v>7</v>
      </c>
      <c s="10">
        <f>0+E10+E13+E15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01-01-31'!K8+'PS 01-01-31'!M8</f>
      </c>
      <c s="14">
        <f>C11*0.21</f>
      </c>
      <c s="14">
        <f>C11+D11</f>
      </c>
      <c s="13">
        <f>'PS 01-01-31'!T7</f>
      </c>
    </row>
    <row r="12" spans="1:6" ht="12.75">
      <c r="A12" s="11" t="s">
        <v>418</v>
      </c>
      <c s="12" t="s">
        <v>419</v>
      </c>
      <c s="14">
        <f>'PS 01-01-32'!K8+'PS 01-01-32'!M8</f>
      </c>
      <c s="14">
        <f>C12*0.21</f>
      </c>
      <c s="14">
        <f>C12+D12</f>
      </c>
      <c s="13">
        <f>'PS 01-01-32'!T7</f>
      </c>
    </row>
    <row r="13" spans="1:6" ht="12.75">
      <c r="A13" s="11" t="s">
        <v>474</v>
      </c>
      <c s="12" t="s">
        <v>475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476</v>
      </c>
      <c s="12" t="s">
        <v>477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513</v>
      </c>
      <c s="12" t="s">
        <v>514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515</v>
      </c>
      <c s="12" t="s">
        <v>516</v>
      </c>
      <c s="14">
        <f>'SO 01-13-01'!K8+'SO 01-13-01'!M8</f>
      </c>
      <c s="14">
        <f>C16*0.21</f>
      </c>
      <c s="14">
        <f>C16+D16</f>
      </c>
      <c s="13">
        <f>'SO 01-13-01'!T7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COUNTIFS(L8:L406,"=0",A8:A406,"P")+COUNTIFS(L8:L406,"",A8:A406,"P")+SUM(Q8:Q406)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</f>
      </c>
    </row>
    <row r="10" spans="1:16" ht="25.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51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57</v>
      </c>
    </row>
    <row r="17" spans="1:5" ht="153">
      <c r="A17" t="s">
        <v>58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66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65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71</v>
      </c>
    </row>
    <row r="25" spans="1:5" ht="12.75">
      <c r="A25" t="s">
        <v>58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51</v>
      </c>
      <c s="6" t="s">
        <v>75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65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71</v>
      </c>
    </row>
    <row r="29" spans="1:5" ht="12.75">
      <c r="A29" t="s">
        <v>58</v>
      </c>
      <c r="E29" s="39" t="s">
        <v>72</v>
      </c>
    </row>
    <row r="30" spans="1:16" ht="12.75">
      <c r="A30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65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79</v>
      </c>
    </row>
    <row r="33" spans="1:5" ht="12.75">
      <c r="A33" t="s">
        <v>58</v>
      </c>
      <c r="E33" s="39" t="s">
        <v>72</v>
      </c>
    </row>
    <row r="34" spans="1:16" ht="12.75">
      <c r="A34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65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79</v>
      </c>
    </row>
    <row r="37" spans="1:5" ht="12.75">
      <c r="A37" t="s">
        <v>58</v>
      </c>
      <c r="E37" s="39" t="s">
        <v>72</v>
      </c>
    </row>
    <row r="38" spans="1:16" ht="25.5">
      <c r="A38" t="s">
        <v>49</v>
      </c>
      <c s="34" t="s">
        <v>83</v>
      </c>
      <c s="34" t="s">
        <v>84</v>
      </c>
      <c s="35" t="s">
        <v>51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65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86</v>
      </c>
    </row>
    <row r="41" spans="1:5" ht="12.75">
      <c r="A41" t="s">
        <v>58</v>
      </c>
      <c r="E41" s="39" t="s">
        <v>72</v>
      </c>
    </row>
    <row r="42" spans="1:16" ht="25.5">
      <c r="A42" t="s">
        <v>49</v>
      </c>
      <c s="34" t="s">
        <v>87</v>
      </c>
      <c s="34" t="s">
        <v>88</v>
      </c>
      <c s="35" t="s">
        <v>51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65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86</v>
      </c>
    </row>
    <row r="45" spans="1:5" ht="12.75">
      <c r="A45" t="s">
        <v>58</v>
      </c>
      <c r="E45" s="39" t="s">
        <v>72</v>
      </c>
    </row>
    <row r="46" spans="1:16" ht="12.75">
      <c r="A46" t="s">
        <v>49</v>
      </c>
      <c s="34" t="s">
        <v>90</v>
      </c>
      <c s="34" t="s">
        <v>91</v>
      </c>
      <c s="35" t="s">
        <v>51</v>
      </c>
      <c s="6" t="s">
        <v>92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65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93</v>
      </c>
    </row>
    <row r="49" spans="1:5" ht="12.75">
      <c r="A49" t="s">
        <v>58</v>
      </c>
      <c r="E49" s="39" t="s">
        <v>72</v>
      </c>
    </row>
    <row r="50" spans="1:16" ht="12.75">
      <c r="A50" t="s">
        <v>49</v>
      </c>
      <c s="34" t="s">
        <v>94</v>
      </c>
      <c s="34" t="s">
        <v>95</v>
      </c>
      <c s="35" t="s">
        <v>51</v>
      </c>
      <c s="6" t="s">
        <v>96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65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93</v>
      </c>
    </row>
    <row r="53" spans="1:5" ht="12.75">
      <c r="A53" t="s">
        <v>58</v>
      </c>
      <c r="E53" s="39" t="s">
        <v>72</v>
      </c>
    </row>
    <row r="54" spans="1:16" ht="12.75">
      <c r="A54" t="s">
        <v>49</v>
      </c>
      <c s="34" t="s">
        <v>97</v>
      </c>
      <c s="34" t="s">
        <v>98</v>
      </c>
      <c s="35" t="s">
        <v>51</v>
      </c>
      <c s="6" t="s">
        <v>99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65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100</v>
      </c>
    </row>
    <row r="57" spans="1:5" ht="12.75">
      <c r="A57" t="s">
        <v>58</v>
      </c>
      <c r="E57" s="39" t="s">
        <v>72</v>
      </c>
    </row>
    <row r="58" spans="1:16" ht="12.75">
      <c r="A58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65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100</v>
      </c>
    </row>
    <row r="61" spans="1:5" ht="12.75">
      <c r="A61" t="s">
        <v>58</v>
      </c>
      <c r="E61" s="39" t="s">
        <v>72</v>
      </c>
    </row>
    <row r="62" spans="1:16" ht="12.75">
      <c r="A62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65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107</v>
      </c>
    </row>
    <row r="65" spans="1:5" ht="12.75">
      <c r="A65" t="s">
        <v>58</v>
      </c>
      <c r="E65" s="39" t="s">
        <v>72</v>
      </c>
    </row>
    <row r="66" spans="1:16" ht="12.75">
      <c r="A66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65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111</v>
      </c>
    </row>
    <row r="69" spans="1:5" ht="12.75">
      <c r="A69" t="s">
        <v>58</v>
      </c>
      <c r="E69" s="39" t="s">
        <v>72</v>
      </c>
    </row>
    <row r="70" spans="1:16" ht="12.75">
      <c r="A70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65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111</v>
      </c>
    </row>
    <row r="73" spans="1:5" ht="12.75">
      <c r="A73" t="s">
        <v>58</v>
      </c>
      <c r="E73" s="39" t="s">
        <v>72</v>
      </c>
    </row>
    <row r="74" spans="1:16" ht="12.75">
      <c r="A74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53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65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118</v>
      </c>
    </row>
    <row r="77" spans="1:5" ht="12.75">
      <c r="A77" t="s">
        <v>58</v>
      </c>
      <c r="E77" s="39" t="s">
        <v>72</v>
      </c>
    </row>
    <row r="78" spans="1:16" ht="12.75">
      <c r="A78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53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65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118</v>
      </c>
    </row>
    <row r="81" spans="1:5" ht="12.75">
      <c r="A81" t="s">
        <v>58</v>
      </c>
      <c r="E81" s="39" t="s">
        <v>72</v>
      </c>
    </row>
    <row r="82" spans="1:16" ht="12.75">
      <c r="A82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25.5">
      <c r="A84" s="35" t="s">
        <v>56</v>
      </c>
      <c r="E84" s="40" t="s">
        <v>125</v>
      </c>
    </row>
    <row r="85" spans="1:5" ht="12.75">
      <c r="A85" t="s">
        <v>58</v>
      </c>
      <c r="E85" s="39" t="s">
        <v>72</v>
      </c>
    </row>
    <row r="86" spans="1:16" ht="12.75">
      <c r="A86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65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25.5">
      <c r="A88" s="35" t="s">
        <v>56</v>
      </c>
      <c r="E88" s="40" t="s">
        <v>125</v>
      </c>
    </row>
    <row r="89" spans="1:5" ht="12.75">
      <c r="A89" t="s">
        <v>58</v>
      </c>
      <c r="E89" s="39" t="s">
        <v>72</v>
      </c>
    </row>
    <row r="90" spans="1:16" ht="12.75">
      <c r="A90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132</v>
      </c>
    </row>
    <row r="93" spans="1:5" ht="12.75">
      <c r="A93" t="s">
        <v>58</v>
      </c>
      <c r="E93" s="39" t="s">
        <v>72</v>
      </c>
    </row>
    <row r="94" spans="1:16" ht="12.75">
      <c r="A94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65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132</v>
      </c>
    </row>
    <row r="97" spans="1:5" ht="12.75">
      <c r="A97" t="s">
        <v>58</v>
      </c>
      <c r="E97" s="39" t="s">
        <v>72</v>
      </c>
    </row>
    <row r="98" spans="1:16" ht="12.75">
      <c r="A98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65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139</v>
      </c>
    </row>
    <row r="101" spans="1:5" ht="12.75">
      <c r="A101" t="s">
        <v>58</v>
      </c>
      <c r="E101" s="39" t="s">
        <v>72</v>
      </c>
    </row>
    <row r="102" spans="1:16" ht="12.75">
      <c r="A102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65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139</v>
      </c>
    </row>
    <row r="105" spans="1:5" ht="12.75">
      <c r="A105" t="s">
        <v>58</v>
      </c>
      <c r="E105" s="39" t="s">
        <v>72</v>
      </c>
    </row>
    <row r="106" spans="1:16" ht="12.75">
      <c r="A106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146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65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147</v>
      </c>
    </row>
    <row r="109" spans="1:5" ht="12.75">
      <c r="A109" t="s">
        <v>58</v>
      </c>
      <c r="E109" s="39" t="s">
        <v>72</v>
      </c>
    </row>
    <row r="110" spans="1:16" ht="12.75">
      <c r="A110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65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151</v>
      </c>
    </row>
    <row r="113" spans="1:5" ht="12.75">
      <c r="A113" t="s">
        <v>58</v>
      </c>
      <c r="E113" s="39" t="s">
        <v>72</v>
      </c>
    </row>
    <row r="114" spans="1:16" ht="12.75">
      <c r="A114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65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151</v>
      </c>
    </row>
    <row r="117" spans="1:5" ht="12.75">
      <c r="A117" t="s">
        <v>58</v>
      </c>
      <c r="E117" s="39" t="s">
        <v>72</v>
      </c>
    </row>
    <row r="118" spans="1:16" ht="12.75">
      <c r="A118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65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151</v>
      </c>
    </row>
    <row r="121" spans="1:5" ht="12.75">
      <c r="A121" t="s">
        <v>58</v>
      </c>
      <c r="E121" s="39" t="s">
        <v>72</v>
      </c>
    </row>
    <row r="122" spans="1:16" ht="12.75">
      <c r="A122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65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161</v>
      </c>
    </row>
    <row r="125" spans="1:5" ht="12.75">
      <c r="A125" t="s">
        <v>58</v>
      </c>
      <c r="E125" s="39" t="s">
        <v>72</v>
      </c>
    </row>
    <row r="126" spans="1:16" ht="12.75">
      <c r="A126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65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165</v>
      </c>
    </row>
    <row r="129" spans="1:5" ht="12.75">
      <c r="A129" t="s">
        <v>58</v>
      </c>
      <c r="E129" s="39" t="s">
        <v>72</v>
      </c>
    </row>
    <row r="130" spans="1:16" ht="12.75">
      <c r="A130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65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165</v>
      </c>
    </row>
    <row r="133" spans="1:5" ht="12.75">
      <c r="A133" t="s">
        <v>58</v>
      </c>
      <c r="E133" s="39" t="s">
        <v>72</v>
      </c>
    </row>
    <row r="134" spans="1:16" ht="12.75">
      <c r="A134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172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65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173</v>
      </c>
    </row>
    <row r="137" spans="1:5" ht="12.75">
      <c r="A137" t="s">
        <v>58</v>
      </c>
      <c r="E137" s="39" t="s">
        <v>72</v>
      </c>
    </row>
    <row r="138" spans="1:16" ht="12.75">
      <c r="A138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65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177</v>
      </c>
    </row>
    <row r="141" spans="1:5" ht="12.75">
      <c r="A141" t="s">
        <v>58</v>
      </c>
      <c r="E141" s="39" t="s">
        <v>72</v>
      </c>
    </row>
    <row r="142" spans="1:16" ht="12.75">
      <c r="A142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65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181</v>
      </c>
    </row>
    <row r="145" spans="1:5" ht="12.75">
      <c r="A145" t="s">
        <v>58</v>
      </c>
      <c r="E145" s="39" t="s">
        <v>72</v>
      </c>
    </row>
    <row r="146" spans="1:16" ht="12.75">
      <c r="A146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65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181</v>
      </c>
    </row>
    <row r="149" spans="1:5" ht="12.75">
      <c r="A149" t="s">
        <v>58</v>
      </c>
      <c r="E149" s="39" t="s">
        <v>72</v>
      </c>
    </row>
    <row r="150" spans="1:16" ht="25.5">
      <c r="A150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53</v>
      </c>
      <c s="37">
        <v>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65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188</v>
      </c>
    </row>
    <row r="153" spans="1:5" ht="12.75">
      <c r="A153" t="s">
        <v>58</v>
      </c>
      <c r="E153" s="39" t="s">
        <v>72</v>
      </c>
    </row>
    <row r="154" spans="1:16" ht="25.5">
      <c r="A154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53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65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188</v>
      </c>
    </row>
    <row r="157" spans="1:5" ht="12.75">
      <c r="A157" t="s">
        <v>58</v>
      </c>
      <c r="E157" s="39" t="s">
        <v>72</v>
      </c>
    </row>
    <row r="158" spans="1:16" ht="25.5">
      <c r="A158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65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195</v>
      </c>
    </row>
    <row r="161" spans="1:5" ht="12.75">
      <c r="A161" t="s">
        <v>58</v>
      </c>
      <c r="E161" s="39" t="s">
        <v>72</v>
      </c>
    </row>
    <row r="162" spans="1:16" ht="25.5">
      <c r="A162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65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199</v>
      </c>
    </row>
    <row r="165" spans="1:5" ht="12.75">
      <c r="A165" t="s">
        <v>58</v>
      </c>
      <c r="E165" s="39" t="s">
        <v>72</v>
      </c>
    </row>
    <row r="166" spans="1:16" ht="12.75">
      <c r="A166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65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203</v>
      </c>
    </row>
    <row r="169" spans="1:5" ht="12.75">
      <c r="A169" t="s">
        <v>58</v>
      </c>
      <c r="E169" s="39" t="s">
        <v>72</v>
      </c>
    </row>
    <row r="170" spans="1:16" ht="12.75">
      <c r="A170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53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65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207</v>
      </c>
    </row>
    <row r="173" spans="1:5" ht="12.75">
      <c r="A173" t="s">
        <v>58</v>
      </c>
      <c r="E173" s="39" t="s">
        <v>72</v>
      </c>
    </row>
    <row r="174" spans="1:16" ht="12.75">
      <c r="A174" t="s">
        <v>49</v>
      </c>
      <c s="34" t="s">
        <v>208</v>
      </c>
      <c s="34" t="s">
        <v>209</v>
      </c>
      <c s="35" t="s">
        <v>51</v>
      </c>
      <c s="6" t="s">
        <v>210</v>
      </c>
      <c s="36" t="s">
        <v>53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65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211</v>
      </c>
    </row>
    <row r="177" spans="1:5" ht="12.75">
      <c r="A177" t="s">
        <v>58</v>
      </c>
      <c r="E177" s="39" t="s">
        <v>72</v>
      </c>
    </row>
    <row r="178" spans="1:16" ht="12.75">
      <c r="A178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53</v>
      </c>
      <c s="37">
        <v>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65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215</v>
      </c>
    </row>
    <row r="181" spans="1:5" ht="12.75">
      <c r="A181" t="s">
        <v>58</v>
      </c>
      <c r="E181" s="39" t="s">
        <v>72</v>
      </c>
    </row>
    <row r="182" spans="1:16" ht="12.75">
      <c r="A182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53</v>
      </c>
      <c s="37">
        <v>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65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219</v>
      </c>
    </row>
    <row r="185" spans="1:5" ht="12.75">
      <c r="A185" t="s">
        <v>58</v>
      </c>
      <c r="E185" s="39" t="s">
        <v>72</v>
      </c>
    </row>
    <row r="186" spans="1:16" ht="25.5">
      <c r="A186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65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223</v>
      </c>
    </row>
    <row r="189" spans="1:5" ht="12.75">
      <c r="A189" t="s">
        <v>58</v>
      </c>
      <c r="E189" s="39" t="s">
        <v>72</v>
      </c>
    </row>
    <row r="190" spans="1:16" ht="12.75">
      <c r="A190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53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65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227</v>
      </c>
    </row>
    <row r="193" spans="1:5" ht="12.75">
      <c r="A193" t="s">
        <v>58</v>
      </c>
      <c r="E193" s="39" t="s">
        <v>72</v>
      </c>
    </row>
    <row r="194" spans="1:16" ht="25.5">
      <c r="A194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65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231</v>
      </c>
    </row>
    <row r="197" spans="1:5" ht="12.75">
      <c r="A197" t="s">
        <v>58</v>
      </c>
      <c r="E197" s="39" t="s">
        <v>72</v>
      </c>
    </row>
    <row r="198" spans="1:16" ht="38.25">
      <c r="A198" t="s">
        <v>49</v>
      </c>
      <c s="34" t="s">
        <v>232</v>
      </c>
      <c s="34" t="s">
        <v>233</v>
      </c>
      <c s="35" t="s">
        <v>51</v>
      </c>
      <c s="6" t="s">
        <v>234</v>
      </c>
      <c s="36" t="s">
        <v>53</v>
      </c>
      <c s="37">
        <v>26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65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231</v>
      </c>
    </row>
    <row r="201" spans="1:5" ht="12.75">
      <c r="A201" t="s">
        <v>58</v>
      </c>
      <c r="E201" s="39" t="s">
        <v>72</v>
      </c>
    </row>
    <row r="202" spans="1:16" ht="25.5">
      <c r="A202" t="s">
        <v>49</v>
      </c>
      <c s="34" t="s">
        <v>235</v>
      </c>
      <c s="34" t="s">
        <v>236</v>
      </c>
      <c s="35" t="s">
        <v>51</v>
      </c>
      <c s="6" t="s">
        <v>237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65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238</v>
      </c>
    </row>
    <row r="205" spans="1:5" ht="12.75">
      <c r="A205" t="s">
        <v>58</v>
      </c>
      <c r="E205" s="39" t="s">
        <v>72</v>
      </c>
    </row>
    <row r="206" spans="1:16" ht="25.5">
      <c r="A206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65</v>
      </c>
      <c>
        <f>(M206*21)/100</f>
      </c>
      <c t="s">
        <v>27</v>
      </c>
    </row>
    <row r="207" spans="1:5" ht="12.75">
      <c r="A207" s="35" t="s">
        <v>55</v>
      </c>
      <c r="E207" s="39" t="s">
        <v>242</v>
      </c>
    </row>
    <row r="208" spans="1:5" ht="12.75">
      <c r="A208" s="35" t="s">
        <v>56</v>
      </c>
      <c r="E208" s="40" t="s">
        <v>243</v>
      </c>
    </row>
    <row r="209" spans="1:5" ht="12.75">
      <c r="A209" t="s">
        <v>58</v>
      </c>
      <c r="E209" s="39" t="s">
        <v>72</v>
      </c>
    </row>
    <row r="210" spans="1:16" ht="12.75">
      <c r="A210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65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247</v>
      </c>
    </row>
    <row r="213" spans="1:5" ht="12.75">
      <c r="A213" t="s">
        <v>58</v>
      </c>
      <c r="E213" s="39" t="s">
        <v>72</v>
      </c>
    </row>
    <row r="214" spans="1:16" ht="12.75">
      <c r="A214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251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252</v>
      </c>
    </row>
    <row r="217" spans="1:5" ht="12.75">
      <c r="A217" t="s">
        <v>58</v>
      </c>
      <c r="E217" s="39" t="s">
        <v>72</v>
      </c>
    </row>
    <row r="218" spans="1:16" ht="12.75">
      <c r="A218" t="s">
        <v>49</v>
      </c>
      <c s="34" t="s">
        <v>253</v>
      </c>
      <c s="34" t="s">
        <v>254</v>
      </c>
      <c s="35" t="s">
        <v>51</v>
      </c>
      <c s="6" t="s">
        <v>255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65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256</v>
      </c>
    </row>
    <row r="221" spans="1:5" ht="12.75">
      <c r="A221" t="s">
        <v>58</v>
      </c>
      <c r="E221" s="39" t="s">
        <v>72</v>
      </c>
    </row>
    <row r="222" spans="1:16" ht="12.75">
      <c r="A222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65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260</v>
      </c>
    </row>
    <row r="225" spans="1:5" ht="12.75">
      <c r="A225" t="s">
        <v>58</v>
      </c>
      <c r="E225" s="39" t="s">
        <v>72</v>
      </c>
    </row>
    <row r="226" spans="1:16" ht="12.75">
      <c r="A226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65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260</v>
      </c>
    </row>
    <row r="229" spans="1:5" ht="12.75">
      <c r="A229" t="s">
        <v>58</v>
      </c>
      <c r="E229" s="39" t="s">
        <v>72</v>
      </c>
    </row>
    <row r="230" spans="1:16" ht="12.75">
      <c r="A230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65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267</v>
      </c>
    </row>
    <row r="233" spans="1:5" ht="12.75">
      <c r="A233" t="s">
        <v>58</v>
      </c>
      <c r="E233" s="39" t="s">
        <v>72</v>
      </c>
    </row>
    <row r="234" spans="1:16" ht="12.75">
      <c r="A234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65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260</v>
      </c>
    </row>
    <row r="237" spans="1:5" ht="12.75">
      <c r="A237" t="s">
        <v>58</v>
      </c>
      <c r="E237" s="39" t="s">
        <v>72</v>
      </c>
    </row>
    <row r="238" spans="1:16" ht="12.75">
      <c r="A238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53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65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260</v>
      </c>
    </row>
    <row r="241" spans="1:5" ht="12.75">
      <c r="A241" t="s">
        <v>58</v>
      </c>
      <c r="E241" s="39" t="s">
        <v>72</v>
      </c>
    </row>
    <row r="242" spans="1:16" ht="12.75">
      <c r="A242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172</v>
      </c>
      <c s="37">
        <v>30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65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277</v>
      </c>
    </row>
    <row r="245" spans="1:5" ht="12.75">
      <c r="A245" t="s">
        <v>58</v>
      </c>
      <c r="E245" s="39" t="s">
        <v>72</v>
      </c>
    </row>
    <row r="246" spans="1:16" ht="12.75">
      <c r="A246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172</v>
      </c>
      <c s="37">
        <v>30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65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277</v>
      </c>
    </row>
    <row r="249" spans="1:5" ht="12.75">
      <c r="A249" t="s">
        <v>58</v>
      </c>
      <c r="E249" s="39" t="s">
        <v>72</v>
      </c>
    </row>
    <row r="250" spans="1:16" ht="12.75">
      <c r="A250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53</v>
      </c>
      <c s="37">
        <v>3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65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284</v>
      </c>
    </row>
    <row r="253" spans="1:5" ht="12.75">
      <c r="A253" t="s">
        <v>58</v>
      </c>
      <c r="E253" s="39" t="s">
        <v>72</v>
      </c>
    </row>
    <row r="254" spans="1:16" ht="12.75">
      <c r="A254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288</v>
      </c>
      <c s="37">
        <v>100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65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289</v>
      </c>
    </row>
    <row r="257" spans="1:5" ht="12.75">
      <c r="A257" t="s">
        <v>58</v>
      </c>
      <c r="E257" s="39" t="s">
        <v>72</v>
      </c>
    </row>
    <row r="258" spans="1:16" ht="12.75">
      <c r="A258" t="s">
        <v>49</v>
      </c>
      <c s="34" t="s">
        <v>290</v>
      </c>
      <c s="34" t="s">
        <v>291</v>
      </c>
      <c s="35" t="s">
        <v>51</v>
      </c>
      <c s="6" t="s">
        <v>292</v>
      </c>
      <c s="36" t="s">
        <v>172</v>
      </c>
      <c s="37">
        <v>279.5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65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293</v>
      </c>
    </row>
    <row r="261" spans="1:5" ht="12.75">
      <c r="A261" t="s">
        <v>58</v>
      </c>
      <c r="E261" s="39" t="s">
        <v>72</v>
      </c>
    </row>
    <row r="262" spans="1:16" ht="12.75">
      <c r="A262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172</v>
      </c>
      <c s="37">
        <v>1080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65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297</v>
      </c>
    </row>
    <row r="265" spans="1:5" ht="12.75">
      <c r="A265" t="s">
        <v>58</v>
      </c>
      <c r="E265" s="39" t="s">
        <v>72</v>
      </c>
    </row>
    <row r="266" spans="1:16" ht="12.75">
      <c r="A266" t="s">
        <v>49</v>
      </c>
      <c s="34" t="s">
        <v>298</v>
      </c>
      <c s="34" t="s">
        <v>299</v>
      </c>
      <c s="35" t="s">
        <v>51</v>
      </c>
      <c s="6" t="s">
        <v>300</v>
      </c>
      <c s="36" t="s">
        <v>288</v>
      </c>
      <c s="37">
        <v>60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65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301</v>
      </c>
    </row>
    <row r="269" spans="1:5" ht="12.75">
      <c r="A269" t="s">
        <v>58</v>
      </c>
      <c r="E269" s="39" t="s">
        <v>72</v>
      </c>
    </row>
    <row r="270" spans="1:16" ht="12.75">
      <c r="A270" t="s">
        <v>49</v>
      </c>
      <c s="34" t="s">
        <v>302</v>
      </c>
      <c s="34" t="s">
        <v>303</v>
      </c>
      <c s="35" t="s">
        <v>51</v>
      </c>
      <c s="6" t="s">
        <v>304</v>
      </c>
      <c s="36" t="s">
        <v>172</v>
      </c>
      <c s="37">
        <v>279.5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65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305</v>
      </c>
    </row>
    <row r="273" spans="1:5" ht="12.75">
      <c r="A273" t="s">
        <v>58</v>
      </c>
      <c r="E273" s="39" t="s">
        <v>72</v>
      </c>
    </row>
    <row r="274" spans="1:16" ht="12.75">
      <c r="A274" t="s">
        <v>49</v>
      </c>
      <c s="34" t="s">
        <v>306</v>
      </c>
      <c s="34" t="s">
        <v>307</v>
      </c>
      <c s="35" t="s">
        <v>51</v>
      </c>
      <c s="6" t="s">
        <v>308</v>
      </c>
      <c s="36" t="s">
        <v>172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65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309</v>
      </c>
    </row>
    <row r="277" spans="1:5" ht="12.75">
      <c r="A277" t="s">
        <v>58</v>
      </c>
      <c r="E277" s="39" t="s">
        <v>72</v>
      </c>
    </row>
    <row r="278" spans="1:16" ht="12.75">
      <c r="A278" t="s">
        <v>49</v>
      </c>
      <c s="34" t="s">
        <v>310</v>
      </c>
      <c s="34" t="s">
        <v>311</v>
      </c>
      <c s="35" t="s">
        <v>51</v>
      </c>
      <c s="6" t="s">
        <v>312</v>
      </c>
      <c s="36" t="s">
        <v>172</v>
      </c>
      <c s="37">
        <v>80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65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309</v>
      </c>
    </row>
    <row r="281" spans="1:5" ht="12.75">
      <c r="A281" t="s">
        <v>58</v>
      </c>
      <c r="E281" s="39" t="s">
        <v>72</v>
      </c>
    </row>
    <row r="282" spans="1:16" ht="12.75">
      <c r="A282" t="s">
        <v>49</v>
      </c>
      <c s="34" t="s">
        <v>313</v>
      </c>
      <c s="34" t="s">
        <v>314</v>
      </c>
      <c s="35" t="s">
        <v>51</v>
      </c>
      <c s="6" t="s">
        <v>315</v>
      </c>
      <c s="36" t="s">
        <v>172</v>
      </c>
      <c s="37">
        <v>985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65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309</v>
      </c>
    </row>
    <row r="285" spans="1:5" ht="12.75">
      <c r="A285" t="s">
        <v>58</v>
      </c>
      <c r="E285" s="39" t="s">
        <v>72</v>
      </c>
    </row>
    <row r="286" spans="1:16" ht="12.75">
      <c r="A286" t="s">
        <v>49</v>
      </c>
      <c s="34" t="s">
        <v>316</v>
      </c>
      <c s="34" t="s">
        <v>317</v>
      </c>
      <c s="35" t="s">
        <v>51</v>
      </c>
      <c s="6" t="s">
        <v>318</v>
      </c>
      <c s="36" t="s">
        <v>319</v>
      </c>
      <c s="37">
        <v>6.54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65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309</v>
      </c>
    </row>
    <row r="289" spans="1:5" ht="12.75">
      <c r="A289" t="s">
        <v>58</v>
      </c>
      <c r="E289" s="39" t="s">
        <v>72</v>
      </c>
    </row>
    <row r="290" spans="1:16" ht="25.5">
      <c r="A290" t="s">
        <v>49</v>
      </c>
      <c s="34" t="s">
        <v>320</v>
      </c>
      <c s="34" t="s">
        <v>321</v>
      </c>
      <c s="35" t="s">
        <v>51</v>
      </c>
      <c s="6" t="s">
        <v>322</v>
      </c>
      <c s="36" t="s">
        <v>172</v>
      </c>
      <c s="37">
        <v>2180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65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309</v>
      </c>
    </row>
    <row r="293" spans="1:5" ht="12.75">
      <c r="A293" t="s">
        <v>58</v>
      </c>
      <c r="E293" s="39" t="s">
        <v>72</v>
      </c>
    </row>
    <row r="294" spans="1:16" ht="12.75">
      <c r="A294" t="s">
        <v>49</v>
      </c>
      <c s="34" t="s">
        <v>323</v>
      </c>
      <c s="34" t="s">
        <v>324</v>
      </c>
      <c s="35" t="s">
        <v>51</v>
      </c>
      <c s="6" t="s">
        <v>325</v>
      </c>
      <c s="36" t="s">
        <v>326</v>
      </c>
      <c s="37">
        <v>6.62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65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309</v>
      </c>
    </row>
    <row r="297" spans="1:5" ht="12.75">
      <c r="A297" t="s">
        <v>58</v>
      </c>
      <c r="E297" s="39" t="s">
        <v>72</v>
      </c>
    </row>
    <row r="298" spans="1:16" ht="12.75">
      <c r="A298" t="s">
        <v>49</v>
      </c>
      <c s="34" t="s">
        <v>327</v>
      </c>
      <c s="34" t="s">
        <v>328</v>
      </c>
      <c s="35" t="s">
        <v>51</v>
      </c>
      <c s="6" t="s">
        <v>329</v>
      </c>
      <c s="36" t="s">
        <v>326</v>
      </c>
      <c s="37">
        <v>6.62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65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309</v>
      </c>
    </row>
    <row r="301" spans="1:5" ht="12.75">
      <c r="A301" t="s">
        <v>58</v>
      </c>
      <c r="E301" s="39" t="s">
        <v>72</v>
      </c>
    </row>
    <row r="302" spans="1:16" ht="12.75">
      <c r="A302" t="s">
        <v>49</v>
      </c>
      <c s="34" t="s">
        <v>330</v>
      </c>
      <c s="34" t="s">
        <v>331</v>
      </c>
      <c s="35" t="s">
        <v>51</v>
      </c>
      <c s="6" t="s">
        <v>332</v>
      </c>
      <c s="36" t="s">
        <v>326</v>
      </c>
      <c s="37">
        <v>55.88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65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309</v>
      </c>
    </row>
    <row r="305" spans="1:5" ht="12.75">
      <c r="A305" t="s">
        <v>58</v>
      </c>
      <c r="E305" s="39" t="s">
        <v>72</v>
      </c>
    </row>
    <row r="306" spans="1:16" ht="12.75">
      <c r="A306" t="s">
        <v>49</v>
      </c>
      <c s="34" t="s">
        <v>333</v>
      </c>
      <c s="34" t="s">
        <v>334</v>
      </c>
      <c s="35" t="s">
        <v>51</v>
      </c>
      <c s="6" t="s">
        <v>335</v>
      </c>
      <c s="36" t="s">
        <v>326</v>
      </c>
      <c s="37">
        <v>55.88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65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309</v>
      </c>
    </row>
    <row r="309" spans="1:5" ht="12.75">
      <c r="A309" t="s">
        <v>58</v>
      </c>
      <c r="E309" s="39" t="s">
        <v>72</v>
      </c>
    </row>
    <row r="310" spans="1:16" ht="12.75">
      <c r="A310" t="s">
        <v>49</v>
      </c>
      <c s="34" t="s">
        <v>336</v>
      </c>
      <c s="34" t="s">
        <v>337</v>
      </c>
      <c s="35" t="s">
        <v>51</v>
      </c>
      <c s="6" t="s">
        <v>338</v>
      </c>
      <c s="36" t="s">
        <v>53</v>
      </c>
      <c s="37">
        <v>24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65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56</v>
      </c>
      <c r="E312" s="40" t="s">
        <v>309</v>
      </c>
    </row>
    <row r="313" spans="1:5" ht="12.75">
      <c r="A313" t="s">
        <v>58</v>
      </c>
      <c r="E313" s="39" t="s">
        <v>72</v>
      </c>
    </row>
    <row r="314" spans="1:16" ht="25.5">
      <c r="A314" t="s">
        <v>49</v>
      </c>
      <c s="34" t="s">
        <v>339</v>
      </c>
      <c s="34" t="s">
        <v>340</v>
      </c>
      <c s="35" t="s">
        <v>51</v>
      </c>
      <c s="6" t="s">
        <v>341</v>
      </c>
      <c s="36" t="s">
        <v>53</v>
      </c>
      <c s="37">
        <v>16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65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56</v>
      </c>
      <c r="E316" s="40" t="s">
        <v>309</v>
      </c>
    </row>
    <row r="317" spans="1:5" ht="12.75">
      <c r="A317" t="s">
        <v>58</v>
      </c>
      <c r="E317" s="39" t="s">
        <v>72</v>
      </c>
    </row>
    <row r="318" spans="1:16" ht="25.5">
      <c r="A318" t="s">
        <v>49</v>
      </c>
      <c s="34" t="s">
        <v>342</v>
      </c>
      <c s="34" t="s">
        <v>343</v>
      </c>
      <c s="35" t="s">
        <v>51</v>
      </c>
      <c s="6" t="s">
        <v>344</v>
      </c>
      <c s="36" t="s">
        <v>53</v>
      </c>
      <c s="37">
        <v>18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65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12.75">
      <c r="A320" s="35" t="s">
        <v>56</v>
      </c>
      <c r="E320" s="40" t="s">
        <v>309</v>
      </c>
    </row>
    <row r="321" spans="1:5" ht="12.75">
      <c r="A321" t="s">
        <v>58</v>
      </c>
      <c r="E321" s="39" t="s">
        <v>72</v>
      </c>
    </row>
    <row r="322" spans="1:16" ht="25.5">
      <c r="A322" t="s">
        <v>49</v>
      </c>
      <c s="34" t="s">
        <v>345</v>
      </c>
      <c s="34" t="s">
        <v>346</v>
      </c>
      <c s="35" t="s">
        <v>51</v>
      </c>
      <c s="6" t="s">
        <v>347</v>
      </c>
      <c s="36" t="s">
        <v>53</v>
      </c>
      <c s="37">
        <v>4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65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56</v>
      </c>
      <c r="E324" s="40" t="s">
        <v>309</v>
      </c>
    </row>
    <row r="325" spans="1:5" ht="12.75">
      <c r="A325" t="s">
        <v>58</v>
      </c>
      <c r="E325" s="39" t="s">
        <v>72</v>
      </c>
    </row>
    <row r="326" spans="1:16" ht="25.5">
      <c r="A326" t="s">
        <v>49</v>
      </c>
      <c s="34" t="s">
        <v>348</v>
      </c>
      <c s="34" t="s">
        <v>349</v>
      </c>
      <c s="35" t="s">
        <v>51</v>
      </c>
      <c s="6" t="s">
        <v>350</v>
      </c>
      <c s="36" t="s">
        <v>53</v>
      </c>
      <c s="37">
        <v>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65</v>
      </c>
      <c>
        <f>(M326*21)/100</f>
      </c>
      <c t="s">
        <v>27</v>
      </c>
    </row>
    <row r="327" spans="1:5" ht="12.75">
      <c r="A327" s="35" t="s">
        <v>55</v>
      </c>
      <c r="E327" s="39" t="s">
        <v>51</v>
      </c>
    </row>
    <row r="328" spans="1:5" ht="12.75">
      <c r="A328" s="35" t="s">
        <v>56</v>
      </c>
      <c r="E328" s="40" t="s">
        <v>309</v>
      </c>
    </row>
    <row r="329" spans="1:5" ht="12.75">
      <c r="A329" t="s">
        <v>58</v>
      </c>
      <c r="E329" s="39" t="s">
        <v>72</v>
      </c>
    </row>
    <row r="330" spans="1:16" ht="25.5">
      <c r="A330" t="s">
        <v>49</v>
      </c>
      <c s="34" t="s">
        <v>351</v>
      </c>
      <c s="34" t="s">
        <v>352</v>
      </c>
      <c s="35" t="s">
        <v>51</v>
      </c>
      <c s="6" t="s">
        <v>353</v>
      </c>
      <c s="36" t="s">
        <v>53</v>
      </c>
      <c s="37">
        <v>6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65</v>
      </c>
      <c>
        <f>(M330*21)/100</f>
      </c>
      <c t="s">
        <v>27</v>
      </c>
    </row>
    <row r="331" spans="1:5" ht="12.75">
      <c r="A331" s="35" t="s">
        <v>55</v>
      </c>
      <c r="E331" s="39" t="s">
        <v>51</v>
      </c>
    </row>
    <row r="332" spans="1:5" ht="12.75">
      <c r="A332" s="35" t="s">
        <v>56</v>
      </c>
      <c r="E332" s="40" t="s">
        <v>309</v>
      </c>
    </row>
    <row r="333" spans="1:5" ht="12.75">
      <c r="A333" t="s">
        <v>58</v>
      </c>
      <c r="E333" s="39" t="s">
        <v>72</v>
      </c>
    </row>
    <row r="334" spans="1:16" ht="12.75">
      <c r="A334" t="s">
        <v>49</v>
      </c>
      <c s="34" t="s">
        <v>354</v>
      </c>
      <c s="34" t="s">
        <v>355</v>
      </c>
      <c s="35" t="s">
        <v>51</v>
      </c>
      <c s="6" t="s">
        <v>356</v>
      </c>
      <c s="36" t="s">
        <v>53</v>
      </c>
      <c s="37">
        <v>3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65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56</v>
      </c>
      <c r="E336" s="40" t="s">
        <v>309</v>
      </c>
    </row>
    <row r="337" spans="1:5" ht="12.75">
      <c r="A337" t="s">
        <v>58</v>
      </c>
      <c r="E337" s="39" t="s">
        <v>72</v>
      </c>
    </row>
    <row r="338" spans="1:16" ht="12.75">
      <c r="A338" t="s">
        <v>49</v>
      </c>
      <c s="34" t="s">
        <v>357</v>
      </c>
      <c s="34" t="s">
        <v>358</v>
      </c>
      <c s="35" t="s">
        <v>51</v>
      </c>
      <c s="6" t="s">
        <v>359</v>
      </c>
      <c s="36" t="s">
        <v>53</v>
      </c>
      <c s="37">
        <v>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65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56</v>
      </c>
      <c r="E340" s="40" t="s">
        <v>309</v>
      </c>
    </row>
    <row r="341" spans="1:5" ht="12.75">
      <c r="A341" t="s">
        <v>58</v>
      </c>
      <c r="E341" s="39" t="s">
        <v>72</v>
      </c>
    </row>
    <row r="342" spans="1:16" ht="12.75">
      <c r="A342" t="s">
        <v>49</v>
      </c>
      <c s="34" t="s">
        <v>360</v>
      </c>
      <c s="34" t="s">
        <v>361</v>
      </c>
      <c s="35" t="s">
        <v>51</v>
      </c>
      <c s="6" t="s">
        <v>362</v>
      </c>
      <c s="36" t="s">
        <v>53</v>
      </c>
      <c s="37">
        <v>9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65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56</v>
      </c>
      <c r="E344" s="40" t="s">
        <v>309</v>
      </c>
    </row>
    <row r="345" spans="1:5" ht="12.75">
      <c r="A345" t="s">
        <v>58</v>
      </c>
      <c r="E345" s="39" t="s">
        <v>72</v>
      </c>
    </row>
    <row r="346" spans="1:16" ht="12.75">
      <c r="A346" t="s">
        <v>49</v>
      </c>
      <c s="34" t="s">
        <v>363</v>
      </c>
      <c s="34" t="s">
        <v>364</v>
      </c>
      <c s="35" t="s">
        <v>51</v>
      </c>
      <c s="6" t="s">
        <v>365</v>
      </c>
      <c s="36" t="s">
        <v>53</v>
      </c>
      <c s="37">
        <v>80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65</v>
      </c>
      <c>
        <f>(M346*21)/100</f>
      </c>
      <c t="s">
        <v>27</v>
      </c>
    </row>
    <row r="347" spans="1:5" ht="12.75">
      <c r="A347" s="35" t="s">
        <v>55</v>
      </c>
      <c r="E347" s="39" t="s">
        <v>51</v>
      </c>
    </row>
    <row r="348" spans="1:5" ht="12.75">
      <c r="A348" s="35" t="s">
        <v>56</v>
      </c>
      <c r="E348" s="40" t="s">
        <v>366</v>
      </c>
    </row>
    <row r="349" spans="1:5" ht="12.75">
      <c r="A349" t="s">
        <v>58</v>
      </c>
      <c r="E349" s="39" t="s">
        <v>72</v>
      </c>
    </row>
    <row r="350" spans="1:16" ht="12.75">
      <c r="A350" t="s">
        <v>49</v>
      </c>
      <c s="34" t="s">
        <v>367</v>
      </c>
      <c s="34" t="s">
        <v>368</v>
      </c>
      <c s="35" t="s">
        <v>51</v>
      </c>
      <c s="6" t="s">
        <v>369</v>
      </c>
      <c s="36" t="s">
        <v>53</v>
      </c>
      <c s="37">
        <v>80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65</v>
      </c>
      <c>
        <f>(M350*21)/100</f>
      </c>
      <c t="s">
        <v>27</v>
      </c>
    </row>
    <row r="351" spans="1:5" ht="12.75">
      <c r="A351" s="35" t="s">
        <v>55</v>
      </c>
      <c r="E351" s="39" t="s">
        <v>51</v>
      </c>
    </row>
    <row r="352" spans="1:5" ht="12.75">
      <c r="A352" s="35" t="s">
        <v>56</v>
      </c>
      <c r="E352" s="40" t="s">
        <v>366</v>
      </c>
    </row>
    <row r="353" spans="1:5" ht="12.75">
      <c r="A353" t="s">
        <v>58</v>
      </c>
      <c r="E353" s="39" t="s">
        <v>72</v>
      </c>
    </row>
    <row r="354" spans="1:16" ht="12.75">
      <c r="A354" t="s">
        <v>49</v>
      </c>
      <c s="34" t="s">
        <v>370</v>
      </c>
      <c s="34" t="s">
        <v>371</v>
      </c>
      <c s="35" t="s">
        <v>51</v>
      </c>
      <c s="6" t="s">
        <v>372</v>
      </c>
      <c s="36" t="s">
        <v>53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65</v>
      </c>
      <c>
        <f>(M354*21)/100</f>
      </c>
      <c t="s">
        <v>27</v>
      </c>
    </row>
    <row r="355" spans="1:5" ht="12.75">
      <c r="A355" s="35" t="s">
        <v>55</v>
      </c>
      <c r="E355" s="39" t="s">
        <v>51</v>
      </c>
    </row>
    <row r="356" spans="1:5" ht="12.75">
      <c r="A356" s="35" t="s">
        <v>56</v>
      </c>
      <c r="E356" s="40" t="s">
        <v>373</v>
      </c>
    </row>
    <row r="357" spans="1:5" ht="12.75">
      <c r="A357" t="s">
        <v>58</v>
      </c>
      <c r="E357" s="39" t="s">
        <v>72</v>
      </c>
    </row>
    <row r="358" spans="1:16" ht="12.75">
      <c r="A358" t="s">
        <v>49</v>
      </c>
      <c s="34" t="s">
        <v>374</v>
      </c>
      <c s="34" t="s">
        <v>375</v>
      </c>
      <c s="35" t="s">
        <v>51</v>
      </c>
      <c s="6" t="s">
        <v>376</v>
      </c>
      <c s="36" t="s">
        <v>146</v>
      </c>
      <c s="37">
        <v>680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65</v>
      </c>
      <c>
        <f>(M358*21)/100</f>
      </c>
      <c t="s">
        <v>27</v>
      </c>
    </row>
    <row r="359" spans="1:5" ht="12.75">
      <c r="A359" s="35" t="s">
        <v>55</v>
      </c>
      <c r="E359" s="39" t="s">
        <v>51</v>
      </c>
    </row>
    <row r="360" spans="1:5" ht="25.5">
      <c r="A360" s="35" t="s">
        <v>56</v>
      </c>
      <c r="E360" s="40" t="s">
        <v>377</v>
      </c>
    </row>
    <row r="361" spans="1:5" ht="12.75">
      <c r="A361" t="s">
        <v>58</v>
      </c>
      <c r="E361" s="39" t="s">
        <v>72</v>
      </c>
    </row>
    <row r="362" spans="1:16" ht="12.75">
      <c r="A362" t="s">
        <v>49</v>
      </c>
      <c s="34" t="s">
        <v>378</v>
      </c>
      <c s="34" t="s">
        <v>379</v>
      </c>
      <c s="35" t="s">
        <v>51</v>
      </c>
      <c s="6" t="s">
        <v>380</v>
      </c>
      <c s="36" t="s">
        <v>146</v>
      </c>
      <c s="37">
        <v>680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65</v>
      </c>
      <c>
        <f>(M362*21)/100</f>
      </c>
      <c t="s">
        <v>27</v>
      </c>
    </row>
    <row r="363" spans="1:5" ht="12.75">
      <c r="A363" s="35" t="s">
        <v>55</v>
      </c>
      <c r="E363" s="39" t="s">
        <v>51</v>
      </c>
    </row>
    <row r="364" spans="1:5" ht="12.75">
      <c r="A364" s="35" t="s">
        <v>56</v>
      </c>
      <c r="E364" s="40" t="s">
        <v>381</v>
      </c>
    </row>
    <row r="365" spans="1:5" ht="12.75">
      <c r="A365" t="s">
        <v>58</v>
      </c>
      <c r="E365" s="39" t="s">
        <v>72</v>
      </c>
    </row>
    <row r="366" spans="1:16" ht="12.75">
      <c r="A366" t="s">
        <v>49</v>
      </c>
      <c s="34" t="s">
        <v>382</v>
      </c>
      <c s="34" t="s">
        <v>383</v>
      </c>
      <c s="35" t="s">
        <v>51</v>
      </c>
      <c s="6" t="s">
        <v>384</v>
      </c>
      <c s="36" t="s">
        <v>172</v>
      </c>
      <c s="37">
        <v>1800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65</v>
      </c>
      <c>
        <f>(M366*21)/100</f>
      </c>
      <c t="s">
        <v>27</v>
      </c>
    </row>
    <row r="367" spans="1:5" ht="12.75">
      <c r="A367" s="35" t="s">
        <v>55</v>
      </c>
      <c r="E367" s="39" t="s">
        <v>51</v>
      </c>
    </row>
    <row r="368" spans="1:5" ht="12.75">
      <c r="A368" s="35" t="s">
        <v>56</v>
      </c>
      <c r="E368" s="40" t="s">
        <v>385</v>
      </c>
    </row>
    <row r="369" spans="1:5" ht="12.75">
      <c r="A369" t="s">
        <v>58</v>
      </c>
      <c r="E369" s="39" t="s">
        <v>72</v>
      </c>
    </row>
    <row r="370" spans="1:16" ht="12.75">
      <c r="A370" t="s">
        <v>49</v>
      </c>
      <c s="34" t="s">
        <v>386</v>
      </c>
      <c s="34" t="s">
        <v>387</v>
      </c>
      <c s="35" t="s">
        <v>51</v>
      </c>
      <c s="6" t="s">
        <v>388</v>
      </c>
      <c s="36" t="s">
        <v>288</v>
      </c>
      <c s="37">
        <v>400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65</v>
      </c>
      <c>
        <f>(M370*21)/100</f>
      </c>
      <c t="s">
        <v>27</v>
      </c>
    </row>
    <row r="371" spans="1:5" ht="12.75">
      <c r="A371" s="35" t="s">
        <v>55</v>
      </c>
      <c r="E371" s="39" t="s">
        <v>51</v>
      </c>
    </row>
    <row r="372" spans="1:5" ht="12.75">
      <c r="A372" s="35" t="s">
        <v>56</v>
      </c>
      <c r="E372" s="40" t="s">
        <v>389</v>
      </c>
    </row>
    <row r="373" spans="1:5" ht="12.75">
      <c r="A373" t="s">
        <v>58</v>
      </c>
      <c r="E373" s="39" t="s">
        <v>72</v>
      </c>
    </row>
    <row r="374" spans="1:16" ht="25.5">
      <c r="A374" t="s">
        <v>49</v>
      </c>
      <c s="34" t="s">
        <v>390</v>
      </c>
      <c s="34" t="s">
        <v>391</v>
      </c>
      <c s="35" t="s">
        <v>51</v>
      </c>
      <c s="6" t="s">
        <v>392</v>
      </c>
      <c s="36" t="s">
        <v>53</v>
      </c>
      <c s="37">
        <v>2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65</v>
      </c>
      <c>
        <f>(M374*21)/100</f>
      </c>
      <c t="s">
        <v>27</v>
      </c>
    </row>
    <row r="375" spans="1:5" ht="12.75">
      <c r="A375" s="35" t="s">
        <v>55</v>
      </c>
      <c r="E375" s="39" t="s">
        <v>51</v>
      </c>
    </row>
    <row r="376" spans="1:5" ht="12.75">
      <c r="A376" s="35" t="s">
        <v>56</v>
      </c>
      <c r="E376" s="40" t="s">
        <v>393</v>
      </c>
    </row>
    <row r="377" spans="1:5" ht="12.75">
      <c r="A377" t="s">
        <v>58</v>
      </c>
      <c r="E377" s="39" t="s">
        <v>72</v>
      </c>
    </row>
    <row r="378" spans="1:16" ht="25.5">
      <c r="A378" t="s">
        <v>49</v>
      </c>
      <c s="34" t="s">
        <v>394</v>
      </c>
      <c s="34" t="s">
        <v>395</v>
      </c>
      <c s="35" t="s">
        <v>51</v>
      </c>
      <c s="6" t="s">
        <v>396</v>
      </c>
      <c s="36" t="s">
        <v>53</v>
      </c>
      <c s="37">
        <v>10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65</v>
      </c>
      <c>
        <f>(M378*21)/100</f>
      </c>
      <c t="s">
        <v>27</v>
      </c>
    </row>
    <row r="379" spans="1:5" ht="12.75">
      <c r="A379" s="35" t="s">
        <v>55</v>
      </c>
      <c r="E379" s="39" t="s">
        <v>51</v>
      </c>
    </row>
    <row r="380" spans="1:5" ht="12.75">
      <c r="A380" s="35" t="s">
        <v>56</v>
      </c>
      <c r="E380" s="40" t="s">
        <v>393</v>
      </c>
    </row>
    <row r="381" spans="1:5" ht="12.75">
      <c r="A381" t="s">
        <v>58</v>
      </c>
      <c r="E381" s="39" t="s">
        <v>72</v>
      </c>
    </row>
    <row r="382" spans="1:16" ht="12.75">
      <c r="A382" t="s">
        <v>49</v>
      </c>
      <c s="34" t="s">
        <v>397</v>
      </c>
      <c s="34" t="s">
        <v>398</v>
      </c>
      <c s="35" t="s">
        <v>51</v>
      </c>
      <c s="6" t="s">
        <v>399</v>
      </c>
      <c s="36" t="s">
        <v>172</v>
      </c>
      <c s="37">
        <v>5204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65</v>
      </c>
      <c>
        <f>(M382*21)/100</f>
      </c>
      <c t="s">
        <v>27</v>
      </c>
    </row>
    <row r="383" spans="1:5" ht="12.75">
      <c r="A383" s="35" t="s">
        <v>55</v>
      </c>
      <c r="E383" s="39" t="s">
        <v>51</v>
      </c>
    </row>
    <row r="384" spans="1:5" ht="12.75">
      <c r="A384" s="35" t="s">
        <v>56</v>
      </c>
      <c r="E384" s="40" t="s">
        <v>309</v>
      </c>
    </row>
    <row r="385" spans="1:5" ht="12.75">
      <c r="A385" t="s">
        <v>58</v>
      </c>
      <c r="E385" s="39" t="s">
        <v>72</v>
      </c>
    </row>
    <row r="386" spans="1:16" ht="12.75">
      <c r="A386" t="s">
        <v>49</v>
      </c>
      <c s="34" t="s">
        <v>400</v>
      </c>
      <c s="34" t="s">
        <v>401</v>
      </c>
      <c s="35" t="s">
        <v>51</v>
      </c>
      <c s="6" t="s">
        <v>402</v>
      </c>
      <c s="36" t="s">
        <v>172</v>
      </c>
      <c s="37">
        <v>5204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65</v>
      </c>
      <c>
        <f>(M386*21)/100</f>
      </c>
      <c t="s">
        <v>27</v>
      </c>
    </row>
    <row r="387" spans="1:5" ht="12.75">
      <c r="A387" s="35" t="s">
        <v>55</v>
      </c>
      <c r="E387" s="39" t="s">
        <v>51</v>
      </c>
    </row>
    <row r="388" spans="1:5" ht="12.75">
      <c r="A388" s="35" t="s">
        <v>56</v>
      </c>
      <c r="E388" s="40" t="s">
        <v>309</v>
      </c>
    </row>
    <row r="389" spans="1:5" ht="12.75">
      <c r="A389" t="s">
        <v>58</v>
      </c>
      <c r="E389" s="39" t="s">
        <v>72</v>
      </c>
    </row>
    <row r="390" spans="1:16" ht="12.75">
      <c r="A390" t="s">
        <v>49</v>
      </c>
      <c s="34" t="s">
        <v>403</v>
      </c>
      <c s="34" t="s">
        <v>404</v>
      </c>
      <c s="35" t="s">
        <v>51</v>
      </c>
      <c s="6" t="s">
        <v>405</v>
      </c>
      <c s="36" t="s">
        <v>406</v>
      </c>
      <c s="37">
        <v>12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65</v>
      </c>
      <c>
        <f>(M390*21)/100</f>
      </c>
      <c t="s">
        <v>27</v>
      </c>
    </row>
    <row r="391" spans="1:5" ht="12.75">
      <c r="A391" s="35" t="s">
        <v>55</v>
      </c>
      <c r="E391" s="39" t="s">
        <v>51</v>
      </c>
    </row>
    <row r="392" spans="1:5" ht="12.75">
      <c r="A392" s="35" t="s">
        <v>56</v>
      </c>
      <c r="E392" s="40" t="s">
        <v>309</v>
      </c>
    </row>
    <row r="393" spans="1:5" ht="12.75">
      <c r="A393" t="s">
        <v>58</v>
      </c>
      <c r="E393" s="39" t="s">
        <v>72</v>
      </c>
    </row>
    <row r="394" spans="1:16" ht="12.75">
      <c r="A394" t="s">
        <v>49</v>
      </c>
      <c s="34" t="s">
        <v>407</v>
      </c>
      <c s="34" t="s">
        <v>408</v>
      </c>
      <c s="35" t="s">
        <v>51</v>
      </c>
      <c s="6" t="s">
        <v>409</v>
      </c>
      <c s="36" t="s">
        <v>172</v>
      </c>
      <c s="37">
        <v>5204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65</v>
      </c>
      <c>
        <f>(M394*21)/100</f>
      </c>
      <c t="s">
        <v>27</v>
      </c>
    </row>
    <row r="395" spans="1:5" ht="12.75">
      <c r="A395" s="35" t="s">
        <v>55</v>
      </c>
      <c r="E395" s="39" t="s">
        <v>51</v>
      </c>
    </row>
    <row r="396" spans="1:5" ht="12.75">
      <c r="A396" s="35" t="s">
        <v>56</v>
      </c>
      <c r="E396" s="40" t="s">
        <v>309</v>
      </c>
    </row>
    <row r="397" spans="1:5" ht="12.75">
      <c r="A397" t="s">
        <v>58</v>
      </c>
      <c r="E397" s="39" t="s">
        <v>72</v>
      </c>
    </row>
    <row r="398" spans="1:16" ht="25.5">
      <c r="A398" t="s">
        <v>49</v>
      </c>
      <c s="34" t="s">
        <v>410</v>
      </c>
      <c s="34" t="s">
        <v>411</v>
      </c>
      <c s="35" t="s">
        <v>51</v>
      </c>
      <c s="6" t="s">
        <v>412</v>
      </c>
      <c s="36" t="s">
        <v>53</v>
      </c>
      <c s="37">
        <v>10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65</v>
      </c>
      <c>
        <f>(M398*21)/100</f>
      </c>
      <c t="s">
        <v>27</v>
      </c>
    </row>
    <row r="399" spans="1:5" ht="12.75">
      <c r="A399" s="35" t="s">
        <v>55</v>
      </c>
      <c r="E399" s="39" t="s">
        <v>51</v>
      </c>
    </row>
    <row r="400" spans="1:5" ht="12.75">
      <c r="A400" s="35" t="s">
        <v>56</v>
      </c>
      <c r="E400" s="40" t="s">
        <v>413</v>
      </c>
    </row>
    <row r="401" spans="1:5" ht="12.75">
      <c r="A401" t="s">
        <v>58</v>
      </c>
      <c r="E401" s="39" t="s">
        <v>72</v>
      </c>
    </row>
    <row r="402" spans="1:16" ht="12.75">
      <c r="A402" t="s">
        <v>49</v>
      </c>
      <c s="34" t="s">
        <v>414</v>
      </c>
      <c s="34" t="s">
        <v>113</v>
      </c>
      <c s="35" t="s">
        <v>47</v>
      </c>
      <c s="6" t="s">
        <v>114</v>
      </c>
      <c s="36" t="s">
        <v>53</v>
      </c>
      <c s="37">
        <v>10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65</v>
      </c>
      <c>
        <f>(M402*21)/100</f>
      </c>
      <c t="s">
        <v>27</v>
      </c>
    </row>
    <row r="403" spans="1:5" ht="12.75">
      <c r="A403" s="35" t="s">
        <v>55</v>
      </c>
      <c r="E403" s="39" t="s">
        <v>51</v>
      </c>
    </row>
    <row r="404" spans="1:5" ht="12.75">
      <c r="A404" s="35" t="s">
        <v>56</v>
      </c>
      <c r="E404" s="40" t="s">
        <v>413</v>
      </c>
    </row>
    <row r="405" spans="1:5" ht="12.75">
      <c r="A405" t="s">
        <v>58</v>
      </c>
      <c r="E405" s="39" t="s">
        <v>72</v>
      </c>
    </row>
    <row r="406" spans="1:16" ht="12.75">
      <c r="A406" t="s">
        <v>49</v>
      </c>
      <c s="34" t="s">
        <v>415</v>
      </c>
      <c s="34" t="s">
        <v>416</v>
      </c>
      <c s="35" t="s">
        <v>51</v>
      </c>
      <c s="6" t="s">
        <v>417</v>
      </c>
      <c s="36" t="s">
        <v>53</v>
      </c>
      <c s="37">
        <v>50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65</v>
      </c>
      <c>
        <f>(M406*21)/100</f>
      </c>
      <c t="s">
        <v>27</v>
      </c>
    </row>
    <row r="407" spans="1:5" ht="12.75">
      <c r="A407" s="35" t="s">
        <v>55</v>
      </c>
      <c r="E407" s="39" t="s">
        <v>51</v>
      </c>
    </row>
    <row r="408" spans="1:5" ht="12.75">
      <c r="A408" s="35" t="s">
        <v>56</v>
      </c>
      <c r="E408" s="40" t="s">
        <v>51</v>
      </c>
    </row>
    <row r="409" spans="1:5" ht="12.75">
      <c r="A409" t="s">
        <v>58</v>
      </c>
      <c r="E409" s="39" t="s">
        <v>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COUNTIFS(L8:L272,"=0",A8:A272,"P")+COUNTIFS(L8:L272,"",A8:A272,"P")+SUM(Q8:Q272)</f>
      </c>
    </row>
    <row r="8" spans="1:13" ht="12.75">
      <c r="A8" t="s">
        <v>44</v>
      </c>
      <c r="C8" s="28" t="s">
        <v>420</v>
      </c>
      <c r="E8" s="30" t="s">
        <v>419</v>
      </c>
      <c r="J8" s="29">
        <f>0+J9+J262+J267</f>
      </c>
      <c s="29">
        <f>0+K9+K262+K267</f>
      </c>
      <c s="29">
        <f>0+L9+L262+L267</f>
      </c>
      <c s="29">
        <f>0+M9+M262+M267</f>
      </c>
    </row>
    <row r="9" spans="1:13" ht="12.75">
      <c r="A9" t="s">
        <v>46</v>
      </c>
      <c r="C9" s="31" t="s">
        <v>47</v>
      </c>
      <c r="E9" s="33" t="s">
        <v>421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</f>
      </c>
    </row>
    <row r="10" spans="1:16" ht="25.5">
      <c r="A10" t="s">
        <v>49</v>
      </c>
      <c s="34" t="s">
        <v>47</v>
      </c>
      <c s="34" t="s">
        <v>422</v>
      </c>
      <c s="35" t="s">
        <v>51</v>
      </c>
      <c s="6" t="s">
        <v>423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65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424</v>
      </c>
    </row>
    <row r="13" spans="1:5" ht="12.75">
      <c r="A13" t="s">
        <v>58</v>
      </c>
      <c r="E13" s="39" t="s">
        <v>72</v>
      </c>
    </row>
    <row r="14" spans="1:16" ht="12.75">
      <c r="A14" t="s">
        <v>49</v>
      </c>
      <c s="34" t="s">
        <v>27</v>
      </c>
      <c s="34" t="s">
        <v>425</v>
      </c>
      <c s="35" t="s">
        <v>51</v>
      </c>
      <c s="6" t="s">
        <v>426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424</v>
      </c>
    </row>
    <row r="17" spans="1:5" ht="12.75">
      <c r="A17" t="s">
        <v>58</v>
      </c>
      <c r="E17" s="39" t="s">
        <v>72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427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428</v>
      </c>
      <c s="35" t="s">
        <v>51</v>
      </c>
      <c s="6" t="s">
        <v>429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65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430</v>
      </c>
    </row>
    <row r="25" spans="1:5" ht="12.75">
      <c r="A25" t="s">
        <v>58</v>
      </c>
      <c r="E25" s="39" t="s">
        <v>72</v>
      </c>
    </row>
    <row r="26" spans="1:16" ht="12.75">
      <c r="A26" t="s">
        <v>49</v>
      </c>
      <c s="34" t="s">
        <v>73</v>
      </c>
      <c s="34" t="s">
        <v>431</v>
      </c>
      <c s="35" t="s">
        <v>51</v>
      </c>
      <c s="6" t="s">
        <v>432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65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430</v>
      </c>
    </row>
    <row r="29" spans="1:5" ht="12.75">
      <c r="A29" t="s">
        <v>58</v>
      </c>
      <c r="E29" s="39" t="s">
        <v>72</v>
      </c>
    </row>
    <row r="30" spans="1:16" ht="12.75">
      <c r="A30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65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433</v>
      </c>
    </row>
    <row r="33" spans="1:5" ht="12.75">
      <c r="A33" t="s">
        <v>58</v>
      </c>
      <c r="E33" s="39" t="s">
        <v>72</v>
      </c>
    </row>
    <row r="34" spans="1:16" ht="12.75">
      <c r="A34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65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433</v>
      </c>
    </row>
    <row r="37" spans="1:5" ht="12.75">
      <c r="A37" t="s">
        <v>58</v>
      </c>
      <c r="E37" s="39" t="s">
        <v>72</v>
      </c>
    </row>
    <row r="38" spans="1:16" ht="25.5">
      <c r="A38" t="s">
        <v>49</v>
      </c>
      <c s="34" t="s">
        <v>83</v>
      </c>
      <c s="34" t="s">
        <v>84</v>
      </c>
      <c s="35" t="s">
        <v>51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65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434</v>
      </c>
    </row>
    <row r="41" spans="1:5" ht="12.75">
      <c r="A41" t="s">
        <v>58</v>
      </c>
      <c r="E41" s="39" t="s">
        <v>72</v>
      </c>
    </row>
    <row r="42" spans="1:16" ht="25.5">
      <c r="A42" t="s">
        <v>49</v>
      </c>
      <c s="34" t="s">
        <v>87</v>
      </c>
      <c s="34" t="s">
        <v>88</v>
      </c>
      <c s="35" t="s">
        <v>51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65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86</v>
      </c>
    </row>
    <row r="45" spans="1:5" ht="12.75">
      <c r="A45" t="s">
        <v>58</v>
      </c>
      <c r="E45" s="39" t="s">
        <v>72</v>
      </c>
    </row>
    <row r="46" spans="1:16" ht="12.75">
      <c r="A46" t="s">
        <v>49</v>
      </c>
      <c s="34" t="s">
        <v>90</v>
      </c>
      <c s="34" t="s">
        <v>435</v>
      </c>
      <c s="35" t="s">
        <v>51</v>
      </c>
      <c s="6" t="s">
        <v>436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65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437</v>
      </c>
    </row>
    <row r="49" spans="1:5" ht="12.75">
      <c r="A49" t="s">
        <v>58</v>
      </c>
      <c r="E49" s="39" t="s">
        <v>72</v>
      </c>
    </row>
    <row r="50" spans="1:16" ht="12.75">
      <c r="A50" t="s">
        <v>49</v>
      </c>
      <c s="34" t="s">
        <v>94</v>
      </c>
      <c s="34" t="s">
        <v>102</v>
      </c>
      <c s="35" t="s">
        <v>51</v>
      </c>
      <c s="6" t="s">
        <v>103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65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437</v>
      </c>
    </row>
    <row r="53" spans="1:5" ht="12.75">
      <c r="A53" t="s">
        <v>58</v>
      </c>
      <c r="E53" s="39" t="s">
        <v>72</v>
      </c>
    </row>
    <row r="54" spans="1:16" ht="12.75">
      <c r="A54" t="s">
        <v>49</v>
      </c>
      <c s="34" t="s">
        <v>97</v>
      </c>
      <c s="34" t="s">
        <v>438</v>
      </c>
      <c s="35" t="s">
        <v>51</v>
      </c>
      <c s="6" t="s">
        <v>439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65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107</v>
      </c>
    </row>
    <row r="57" spans="1:5" ht="12.75">
      <c r="A57" t="s">
        <v>58</v>
      </c>
      <c r="E57" s="39" t="s">
        <v>72</v>
      </c>
    </row>
    <row r="58" spans="1:16" ht="12.75">
      <c r="A58" t="s">
        <v>49</v>
      </c>
      <c s="34" t="s">
        <v>101</v>
      </c>
      <c s="34" t="s">
        <v>109</v>
      </c>
      <c s="35" t="s">
        <v>51</v>
      </c>
      <c s="6" t="s">
        <v>110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65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440</v>
      </c>
    </row>
    <row r="61" spans="1:5" ht="12.75">
      <c r="A61" t="s">
        <v>58</v>
      </c>
      <c r="E61" s="39" t="s">
        <v>72</v>
      </c>
    </row>
    <row r="62" spans="1:16" ht="12.75">
      <c r="A62" t="s">
        <v>49</v>
      </c>
      <c s="34" t="s">
        <v>104</v>
      </c>
      <c s="34" t="s">
        <v>113</v>
      </c>
      <c s="35" t="s">
        <v>51</v>
      </c>
      <c s="6" t="s">
        <v>114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65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440</v>
      </c>
    </row>
    <row r="65" spans="1:5" ht="12.75">
      <c r="A65" t="s">
        <v>58</v>
      </c>
      <c r="E65" s="39" t="s">
        <v>72</v>
      </c>
    </row>
    <row r="66" spans="1:16" ht="12.75">
      <c r="A66" t="s">
        <v>49</v>
      </c>
      <c s="34" t="s">
        <v>108</v>
      </c>
      <c s="34" t="s">
        <v>130</v>
      </c>
      <c s="35" t="s">
        <v>51</v>
      </c>
      <c s="6" t="s">
        <v>131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65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441</v>
      </c>
    </row>
    <row r="69" spans="1:5" ht="12.75">
      <c r="A69" t="s">
        <v>58</v>
      </c>
      <c r="E69" s="39" t="s">
        <v>72</v>
      </c>
    </row>
    <row r="70" spans="1:16" ht="12.75">
      <c r="A70" t="s">
        <v>49</v>
      </c>
      <c s="34" t="s">
        <v>112</v>
      </c>
      <c s="34" t="s">
        <v>134</v>
      </c>
      <c s="35" t="s">
        <v>51</v>
      </c>
      <c s="6" t="s">
        <v>135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65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441</v>
      </c>
    </row>
    <row r="73" spans="1:5" ht="12.75">
      <c r="A73" t="s">
        <v>58</v>
      </c>
      <c r="E73" s="39" t="s">
        <v>72</v>
      </c>
    </row>
    <row r="74" spans="1:16" ht="12.75">
      <c r="A74" t="s">
        <v>49</v>
      </c>
      <c s="34" t="s">
        <v>115</v>
      </c>
      <c s="34" t="s">
        <v>442</v>
      </c>
      <c s="35" t="s">
        <v>51</v>
      </c>
      <c s="6" t="s">
        <v>443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65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444</v>
      </c>
    </row>
    <row r="77" spans="1:5" ht="12.75">
      <c r="A77" t="s">
        <v>58</v>
      </c>
      <c r="E77" s="39" t="s">
        <v>72</v>
      </c>
    </row>
    <row r="78" spans="1:16" ht="12.75">
      <c r="A78" t="s">
        <v>49</v>
      </c>
      <c s="34" t="s">
        <v>119</v>
      </c>
      <c s="34" t="s">
        <v>445</v>
      </c>
      <c s="35" t="s">
        <v>51</v>
      </c>
      <c s="6" t="s">
        <v>446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65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444</v>
      </c>
    </row>
    <row r="81" spans="1:5" ht="12.75">
      <c r="A81" t="s">
        <v>58</v>
      </c>
      <c r="E81" s="39" t="s">
        <v>72</v>
      </c>
    </row>
    <row r="82" spans="1:16" ht="12.75">
      <c r="A82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139</v>
      </c>
    </row>
    <row r="85" spans="1:5" ht="12.75">
      <c r="A85" t="s">
        <v>58</v>
      </c>
      <c r="E85" s="39" t="s">
        <v>72</v>
      </c>
    </row>
    <row r="86" spans="1:16" ht="12.75">
      <c r="A86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65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139</v>
      </c>
    </row>
    <row r="89" spans="1:5" ht="12.75">
      <c r="A89" t="s">
        <v>58</v>
      </c>
      <c r="E89" s="39" t="s">
        <v>72</v>
      </c>
    </row>
    <row r="90" spans="1:16" ht="12.75">
      <c r="A90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146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147</v>
      </c>
    </row>
    <row r="93" spans="1:5" ht="12.75">
      <c r="A93" t="s">
        <v>58</v>
      </c>
      <c r="E93" s="39" t="s">
        <v>72</v>
      </c>
    </row>
    <row r="94" spans="1:16" ht="12.75">
      <c r="A94" t="s">
        <v>49</v>
      </c>
      <c s="34" t="s">
        <v>148</v>
      </c>
      <c s="34" t="s">
        <v>170</v>
      </c>
      <c s="35" t="s">
        <v>51</v>
      </c>
      <c s="6" t="s">
        <v>171</v>
      </c>
      <c s="36" t="s">
        <v>172</v>
      </c>
      <c s="37">
        <v>600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65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173</v>
      </c>
    </row>
    <row r="97" spans="1:5" ht="12.75">
      <c r="A97" t="s">
        <v>58</v>
      </c>
      <c r="E97" s="39" t="s">
        <v>72</v>
      </c>
    </row>
    <row r="98" spans="1:16" ht="12.75">
      <c r="A98" t="s">
        <v>49</v>
      </c>
      <c s="34" t="s">
        <v>152</v>
      </c>
      <c s="34" t="s">
        <v>209</v>
      </c>
      <c s="35" t="s">
        <v>51</v>
      </c>
      <c s="6" t="s">
        <v>210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65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211</v>
      </c>
    </row>
    <row r="101" spans="1:5" ht="12.75">
      <c r="A101" t="s">
        <v>58</v>
      </c>
      <c r="E101" s="39" t="s">
        <v>72</v>
      </c>
    </row>
    <row r="102" spans="1:16" ht="25.5">
      <c r="A102" t="s">
        <v>49</v>
      </c>
      <c s="34" t="s">
        <v>155</v>
      </c>
      <c s="34" t="s">
        <v>221</v>
      </c>
      <c s="35" t="s">
        <v>51</v>
      </c>
      <c s="6" t="s">
        <v>222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65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447</v>
      </c>
    </row>
    <row r="105" spans="1:5" ht="12.75">
      <c r="A105" t="s">
        <v>58</v>
      </c>
      <c r="E105" s="39" t="s">
        <v>72</v>
      </c>
    </row>
    <row r="106" spans="1:16" ht="12.75">
      <c r="A106" t="s">
        <v>49</v>
      </c>
      <c s="34" t="s">
        <v>158</v>
      </c>
      <c s="34" t="s">
        <v>225</v>
      </c>
      <c s="35" t="s">
        <v>51</v>
      </c>
      <c s="6" t="s">
        <v>226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65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448</v>
      </c>
    </row>
    <row r="109" spans="1:5" ht="12.75">
      <c r="A109" t="s">
        <v>58</v>
      </c>
      <c r="E109" s="39" t="s">
        <v>72</v>
      </c>
    </row>
    <row r="110" spans="1:16" ht="25.5">
      <c r="A110" t="s">
        <v>49</v>
      </c>
      <c s="34" t="s">
        <v>162</v>
      </c>
      <c s="34" t="s">
        <v>229</v>
      </c>
      <c s="35" t="s">
        <v>51</v>
      </c>
      <c s="6" t="s">
        <v>230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65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231</v>
      </c>
    </row>
    <row r="113" spans="1:5" ht="12.75">
      <c r="A113" t="s">
        <v>58</v>
      </c>
      <c r="E113" s="39" t="s">
        <v>72</v>
      </c>
    </row>
    <row r="114" spans="1:16" ht="38.25">
      <c r="A114" t="s">
        <v>49</v>
      </c>
      <c s="34" t="s">
        <v>166</v>
      </c>
      <c s="34" t="s">
        <v>233</v>
      </c>
      <c s="35" t="s">
        <v>51</v>
      </c>
      <c s="6" t="s">
        <v>234</v>
      </c>
      <c s="36" t="s">
        <v>53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65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231</v>
      </c>
    </row>
    <row r="117" spans="1:5" ht="12.75">
      <c r="A117" t="s">
        <v>58</v>
      </c>
      <c r="E117" s="39" t="s">
        <v>72</v>
      </c>
    </row>
    <row r="118" spans="1:16" ht="12.75">
      <c r="A118" t="s">
        <v>49</v>
      </c>
      <c s="34" t="s">
        <v>169</v>
      </c>
      <c s="34" t="s">
        <v>254</v>
      </c>
      <c s="35" t="s">
        <v>51</v>
      </c>
      <c s="6" t="s">
        <v>255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65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256</v>
      </c>
    </row>
    <row r="121" spans="1:5" ht="12.75">
      <c r="A121" t="s">
        <v>58</v>
      </c>
      <c r="E121" s="39" t="s">
        <v>72</v>
      </c>
    </row>
    <row r="122" spans="1:16" ht="12.75">
      <c r="A122" t="s">
        <v>49</v>
      </c>
      <c s="34" t="s">
        <v>174</v>
      </c>
      <c s="34" t="s">
        <v>258</v>
      </c>
      <c s="35" t="s">
        <v>51</v>
      </c>
      <c s="6" t="s">
        <v>259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65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449</v>
      </c>
    </row>
    <row r="125" spans="1:5" ht="12.75">
      <c r="A125" t="s">
        <v>58</v>
      </c>
      <c r="E125" s="39" t="s">
        <v>72</v>
      </c>
    </row>
    <row r="126" spans="1:16" ht="12.75">
      <c r="A126" t="s">
        <v>49</v>
      </c>
      <c s="34" t="s">
        <v>178</v>
      </c>
      <c s="34" t="s">
        <v>262</v>
      </c>
      <c s="35" t="s">
        <v>51</v>
      </c>
      <c s="6" t="s">
        <v>263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65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449</v>
      </c>
    </row>
    <row r="129" spans="1:5" ht="12.75">
      <c r="A129" t="s">
        <v>58</v>
      </c>
      <c r="E129" s="39" t="s">
        <v>72</v>
      </c>
    </row>
    <row r="130" spans="1:16" ht="12.75">
      <c r="A130" t="s">
        <v>49</v>
      </c>
      <c s="34" t="s">
        <v>182</v>
      </c>
      <c s="34" t="s">
        <v>265</v>
      </c>
      <c s="35" t="s">
        <v>51</v>
      </c>
      <c s="6" t="s">
        <v>266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65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450</v>
      </c>
    </row>
    <row r="133" spans="1:5" ht="12.75">
      <c r="A133" t="s">
        <v>58</v>
      </c>
      <c r="E133" s="39" t="s">
        <v>72</v>
      </c>
    </row>
    <row r="134" spans="1:16" ht="12.75">
      <c r="A134" t="s">
        <v>49</v>
      </c>
      <c s="34" t="s">
        <v>185</v>
      </c>
      <c s="34" t="s">
        <v>269</v>
      </c>
      <c s="35" t="s">
        <v>51</v>
      </c>
      <c s="6" t="s">
        <v>270</v>
      </c>
      <c s="36" t="s">
        <v>53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65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449</v>
      </c>
    </row>
    <row r="137" spans="1:5" ht="12.75">
      <c r="A137" t="s">
        <v>58</v>
      </c>
      <c r="E137" s="39" t="s">
        <v>72</v>
      </c>
    </row>
    <row r="138" spans="1:16" ht="12.75">
      <c r="A138" t="s">
        <v>49</v>
      </c>
      <c s="34" t="s">
        <v>189</v>
      </c>
      <c s="34" t="s">
        <v>272</v>
      </c>
      <c s="35" t="s">
        <v>51</v>
      </c>
      <c s="6" t="s">
        <v>273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65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449</v>
      </c>
    </row>
    <row r="141" spans="1:5" ht="12.75">
      <c r="A141" t="s">
        <v>58</v>
      </c>
      <c r="E141" s="39" t="s">
        <v>72</v>
      </c>
    </row>
    <row r="142" spans="1:16" ht="12.75">
      <c r="A142" t="s">
        <v>49</v>
      </c>
      <c s="34" t="s">
        <v>192</v>
      </c>
      <c s="34" t="s">
        <v>275</v>
      </c>
      <c s="35" t="s">
        <v>51</v>
      </c>
      <c s="6" t="s">
        <v>276</v>
      </c>
      <c s="36" t="s">
        <v>172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65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451</v>
      </c>
    </row>
    <row r="145" spans="1:5" ht="12.75">
      <c r="A145" t="s">
        <v>58</v>
      </c>
      <c r="E145" s="39" t="s">
        <v>72</v>
      </c>
    </row>
    <row r="146" spans="1:16" ht="12.75">
      <c r="A146" t="s">
        <v>49</v>
      </c>
      <c s="34" t="s">
        <v>196</v>
      </c>
      <c s="34" t="s">
        <v>279</v>
      </c>
      <c s="35" t="s">
        <v>51</v>
      </c>
      <c s="6" t="s">
        <v>280</v>
      </c>
      <c s="36" t="s">
        <v>172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65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451</v>
      </c>
    </row>
    <row r="149" spans="1:5" ht="12.75">
      <c r="A149" t="s">
        <v>58</v>
      </c>
      <c r="E149" s="39" t="s">
        <v>72</v>
      </c>
    </row>
    <row r="150" spans="1:16" ht="12.75">
      <c r="A150" t="s">
        <v>49</v>
      </c>
      <c s="34" t="s">
        <v>200</v>
      </c>
      <c s="34" t="s">
        <v>282</v>
      </c>
      <c s="35" t="s">
        <v>51</v>
      </c>
      <c s="6" t="s">
        <v>283</v>
      </c>
      <c s="36" t="s">
        <v>53</v>
      </c>
      <c s="37">
        <v>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65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451</v>
      </c>
    </row>
    <row r="153" spans="1:5" ht="12.75">
      <c r="A153" t="s">
        <v>58</v>
      </c>
      <c r="E153" s="39" t="s">
        <v>72</v>
      </c>
    </row>
    <row r="154" spans="1:16" ht="12.75">
      <c r="A154" t="s">
        <v>49</v>
      </c>
      <c s="34" t="s">
        <v>204</v>
      </c>
      <c s="34" t="s">
        <v>286</v>
      </c>
      <c s="35" t="s">
        <v>51</v>
      </c>
      <c s="6" t="s">
        <v>287</v>
      </c>
      <c s="36" t="s">
        <v>288</v>
      </c>
      <c s="37">
        <v>100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65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289</v>
      </c>
    </row>
    <row r="157" spans="1:5" ht="12.75">
      <c r="A157" t="s">
        <v>58</v>
      </c>
      <c r="E157" s="39" t="s">
        <v>72</v>
      </c>
    </row>
    <row r="158" spans="1:16" ht="12.75">
      <c r="A158" t="s">
        <v>49</v>
      </c>
      <c s="34" t="s">
        <v>208</v>
      </c>
      <c s="34" t="s">
        <v>295</v>
      </c>
      <c s="35" t="s">
        <v>51</v>
      </c>
      <c s="6" t="s">
        <v>296</v>
      </c>
      <c s="36" t="s">
        <v>172</v>
      </c>
      <c s="37">
        <v>120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65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452</v>
      </c>
    </row>
    <row r="161" spans="1:5" ht="12.75">
      <c r="A161" t="s">
        <v>58</v>
      </c>
      <c r="E161" s="39" t="s">
        <v>72</v>
      </c>
    </row>
    <row r="162" spans="1:16" ht="12.75">
      <c r="A162" t="s">
        <v>49</v>
      </c>
      <c s="34" t="s">
        <v>212</v>
      </c>
      <c s="34" t="s">
        <v>299</v>
      </c>
      <c s="35" t="s">
        <v>51</v>
      </c>
      <c s="6" t="s">
        <v>300</v>
      </c>
      <c s="36" t="s">
        <v>288</v>
      </c>
      <c s="37">
        <v>60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65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301</v>
      </c>
    </row>
    <row r="165" spans="1:5" ht="12.75">
      <c r="A165" t="s">
        <v>58</v>
      </c>
      <c r="E165" s="39" t="s">
        <v>72</v>
      </c>
    </row>
    <row r="166" spans="1:16" ht="12.75">
      <c r="A166" t="s">
        <v>49</v>
      </c>
      <c s="34" t="s">
        <v>216</v>
      </c>
      <c s="34" t="s">
        <v>311</v>
      </c>
      <c s="35" t="s">
        <v>51</v>
      </c>
      <c s="6" t="s">
        <v>312</v>
      </c>
      <c s="36" t="s">
        <v>172</v>
      </c>
      <c s="37">
        <v>10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65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309</v>
      </c>
    </row>
    <row r="169" spans="1:5" ht="12.75">
      <c r="A169" t="s">
        <v>58</v>
      </c>
      <c r="E169" s="39" t="s">
        <v>72</v>
      </c>
    </row>
    <row r="170" spans="1:16" ht="12.75">
      <c r="A170" t="s">
        <v>49</v>
      </c>
      <c s="34" t="s">
        <v>220</v>
      </c>
      <c s="34" t="s">
        <v>317</v>
      </c>
      <c s="35" t="s">
        <v>51</v>
      </c>
      <c s="6" t="s">
        <v>318</v>
      </c>
      <c s="36" t="s">
        <v>319</v>
      </c>
      <c s="37">
        <v>0.015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65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309</v>
      </c>
    </row>
    <row r="173" spans="1:5" ht="12.75">
      <c r="A173" t="s">
        <v>58</v>
      </c>
      <c r="E173" s="39" t="s">
        <v>72</v>
      </c>
    </row>
    <row r="174" spans="1:16" ht="25.5">
      <c r="A174" t="s">
        <v>49</v>
      </c>
      <c s="34" t="s">
        <v>224</v>
      </c>
      <c s="34" t="s">
        <v>321</v>
      </c>
      <c s="35" t="s">
        <v>51</v>
      </c>
      <c s="6" t="s">
        <v>322</v>
      </c>
      <c s="36" t="s">
        <v>172</v>
      </c>
      <c s="37">
        <v>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65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309</v>
      </c>
    </row>
    <row r="177" spans="1:5" ht="12.75">
      <c r="A177" t="s">
        <v>58</v>
      </c>
      <c r="E177" s="39" t="s">
        <v>72</v>
      </c>
    </row>
    <row r="178" spans="1:16" ht="12.75">
      <c r="A178" t="s">
        <v>49</v>
      </c>
      <c s="34" t="s">
        <v>228</v>
      </c>
      <c s="34" t="s">
        <v>324</v>
      </c>
      <c s="35" t="s">
        <v>51</v>
      </c>
      <c s="6" t="s">
        <v>325</v>
      </c>
      <c s="36" t="s">
        <v>326</v>
      </c>
      <c s="37">
        <v>1.9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65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309</v>
      </c>
    </row>
    <row r="181" spans="1:5" ht="12.75">
      <c r="A181" t="s">
        <v>58</v>
      </c>
      <c r="E181" s="39" t="s">
        <v>72</v>
      </c>
    </row>
    <row r="182" spans="1:16" ht="12.75">
      <c r="A182" t="s">
        <v>49</v>
      </c>
      <c s="34" t="s">
        <v>232</v>
      </c>
      <c s="34" t="s">
        <v>328</v>
      </c>
      <c s="35" t="s">
        <v>51</v>
      </c>
      <c s="6" t="s">
        <v>329</v>
      </c>
      <c s="36" t="s">
        <v>326</v>
      </c>
      <c s="37">
        <v>1.9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65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309</v>
      </c>
    </row>
    <row r="185" spans="1:5" ht="12.75">
      <c r="A185" t="s">
        <v>58</v>
      </c>
      <c r="E185" s="39" t="s">
        <v>72</v>
      </c>
    </row>
    <row r="186" spans="1:16" ht="12.75">
      <c r="A186" t="s">
        <v>49</v>
      </c>
      <c s="34" t="s">
        <v>235</v>
      </c>
      <c s="34" t="s">
        <v>331</v>
      </c>
      <c s="35" t="s">
        <v>51</v>
      </c>
      <c s="6" t="s">
        <v>332</v>
      </c>
      <c s="36" t="s">
        <v>326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65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309</v>
      </c>
    </row>
    <row r="189" spans="1:5" ht="12.75">
      <c r="A189" t="s">
        <v>58</v>
      </c>
      <c r="E189" s="39" t="s">
        <v>72</v>
      </c>
    </row>
    <row r="190" spans="1:16" ht="12.75">
      <c r="A190" t="s">
        <v>49</v>
      </c>
      <c s="34" t="s">
        <v>239</v>
      </c>
      <c s="34" t="s">
        <v>334</v>
      </c>
      <c s="35" t="s">
        <v>51</v>
      </c>
      <c s="6" t="s">
        <v>335</v>
      </c>
      <c s="36" t="s">
        <v>326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65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309</v>
      </c>
    </row>
    <row r="193" spans="1:5" ht="12.75">
      <c r="A193" t="s">
        <v>58</v>
      </c>
      <c r="E193" s="39" t="s">
        <v>72</v>
      </c>
    </row>
    <row r="194" spans="1:16" ht="12.75">
      <c r="A194" t="s">
        <v>49</v>
      </c>
      <c s="34" t="s">
        <v>244</v>
      </c>
      <c s="34" t="s">
        <v>337</v>
      </c>
      <c s="35" t="s">
        <v>51</v>
      </c>
      <c s="6" t="s">
        <v>338</v>
      </c>
      <c s="36" t="s">
        <v>53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65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309</v>
      </c>
    </row>
    <row r="197" spans="1:5" ht="12.75">
      <c r="A197" t="s">
        <v>58</v>
      </c>
      <c r="E197" s="39" t="s">
        <v>72</v>
      </c>
    </row>
    <row r="198" spans="1:16" ht="25.5">
      <c r="A198" t="s">
        <v>49</v>
      </c>
      <c s="34" t="s">
        <v>248</v>
      </c>
      <c s="34" t="s">
        <v>340</v>
      </c>
      <c s="35" t="s">
        <v>51</v>
      </c>
      <c s="6" t="s">
        <v>341</v>
      </c>
      <c s="36" t="s">
        <v>53</v>
      </c>
      <c s="37">
        <v>14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65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309</v>
      </c>
    </row>
    <row r="201" spans="1:5" ht="12.75">
      <c r="A201" t="s">
        <v>58</v>
      </c>
      <c r="E201" s="39" t="s">
        <v>72</v>
      </c>
    </row>
    <row r="202" spans="1:16" ht="25.5">
      <c r="A202" t="s">
        <v>49</v>
      </c>
      <c s="34" t="s">
        <v>253</v>
      </c>
      <c s="34" t="s">
        <v>343</v>
      </c>
      <c s="35" t="s">
        <v>51</v>
      </c>
      <c s="6" t="s">
        <v>344</v>
      </c>
      <c s="36" t="s">
        <v>53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65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309</v>
      </c>
    </row>
    <row r="205" spans="1:5" ht="12.75">
      <c r="A205" t="s">
        <v>58</v>
      </c>
      <c r="E205" s="39" t="s">
        <v>72</v>
      </c>
    </row>
    <row r="206" spans="1:16" ht="25.5">
      <c r="A206" t="s">
        <v>49</v>
      </c>
      <c s="34" t="s">
        <v>257</v>
      </c>
      <c s="34" t="s">
        <v>346</v>
      </c>
      <c s="35" t="s">
        <v>51</v>
      </c>
      <c s="6" t="s">
        <v>347</v>
      </c>
      <c s="36" t="s">
        <v>53</v>
      </c>
      <c s="37">
        <v>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65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309</v>
      </c>
    </row>
    <row r="209" spans="1:5" ht="12.75">
      <c r="A209" t="s">
        <v>58</v>
      </c>
      <c r="E209" s="39" t="s">
        <v>72</v>
      </c>
    </row>
    <row r="210" spans="1:16" ht="25.5">
      <c r="A210" t="s">
        <v>49</v>
      </c>
      <c s="34" t="s">
        <v>261</v>
      </c>
      <c s="34" t="s">
        <v>349</v>
      </c>
      <c s="35" t="s">
        <v>51</v>
      </c>
      <c s="6" t="s">
        <v>350</v>
      </c>
      <c s="36" t="s">
        <v>53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65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309</v>
      </c>
    </row>
    <row r="213" spans="1:5" ht="12.75">
      <c r="A213" t="s">
        <v>58</v>
      </c>
      <c r="E213" s="39" t="s">
        <v>72</v>
      </c>
    </row>
    <row r="214" spans="1:16" ht="12.75">
      <c r="A214" t="s">
        <v>49</v>
      </c>
      <c s="34" t="s">
        <v>264</v>
      </c>
      <c s="34" t="s">
        <v>355</v>
      </c>
      <c s="35" t="s">
        <v>51</v>
      </c>
      <c s="6" t="s">
        <v>356</v>
      </c>
      <c s="36" t="s">
        <v>53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65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309</v>
      </c>
    </row>
    <row r="217" spans="1:5" ht="12.75">
      <c r="A217" t="s">
        <v>58</v>
      </c>
      <c r="E217" s="39" t="s">
        <v>72</v>
      </c>
    </row>
    <row r="218" spans="1:16" ht="12.75">
      <c r="A218" t="s">
        <v>49</v>
      </c>
      <c s="34" t="s">
        <v>268</v>
      </c>
      <c s="34" t="s">
        <v>358</v>
      </c>
      <c s="35" t="s">
        <v>51</v>
      </c>
      <c s="6" t="s">
        <v>359</v>
      </c>
      <c s="36" t="s">
        <v>53</v>
      </c>
      <c s="37">
        <v>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65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309</v>
      </c>
    </row>
    <row r="221" spans="1:5" ht="12.75">
      <c r="A221" t="s">
        <v>58</v>
      </c>
      <c r="E221" s="39" t="s">
        <v>72</v>
      </c>
    </row>
    <row r="222" spans="1:16" ht="12.75">
      <c r="A222" t="s">
        <v>49</v>
      </c>
      <c s="34" t="s">
        <v>271</v>
      </c>
      <c s="34" t="s">
        <v>361</v>
      </c>
      <c s="35" t="s">
        <v>51</v>
      </c>
      <c s="6" t="s">
        <v>362</v>
      </c>
      <c s="36" t="s">
        <v>53</v>
      </c>
      <c s="37">
        <v>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65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309</v>
      </c>
    </row>
    <row r="225" spans="1:5" ht="12.75">
      <c r="A225" t="s">
        <v>58</v>
      </c>
      <c r="E225" s="39" t="s">
        <v>72</v>
      </c>
    </row>
    <row r="226" spans="1:16" ht="12.75">
      <c r="A226" t="s">
        <v>49</v>
      </c>
      <c s="34" t="s">
        <v>274</v>
      </c>
      <c s="34" t="s">
        <v>364</v>
      </c>
      <c s="35" t="s">
        <v>51</v>
      </c>
      <c s="6" t="s">
        <v>365</v>
      </c>
      <c s="36" t="s">
        <v>53</v>
      </c>
      <c s="37">
        <v>34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65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366</v>
      </c>
    </row>
    <row r="229" spans="1:5" ht="12.75">
      <c r="A229" t="s">
        <v>58</v>
      </c>
      <c r="E229" s="39" t="s">
        <v>72</v>
      </c>
    </row>
    <row r="230" spans="1:16" ht="12.75">
      <c r="A230" t="s">
        <v>49</v>
      </c>
      <c s="34" t="s">
        <v>278</v>
      </c>
      <c s="34" t="s">
        <v>368</v>
      </c>
      <c s="35" t="s">
        <v>51</v>
      </c>
      <c s="6" t="s">
        <v>369</v>
      </c>
      <c s="36" t="s">
        <v>53</v>
      </c>
      <c s="37">
        <v>34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65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366</v>
      </c>
    </row>
    <row r="233" spans="1:5" ht="12.75">
      <c r="A233" t="s">
        <v>58</v>
      </c>
      <c r="E233" s="39" t="s">
        <v>72</v>
      </c>
    </row>
    <row r="234" spans="1:16" ht="12.75">
      <c r="A234" t="s">
        <v>49</v>
      </c>
      <c s="34" t="s">
        <v>281</v>
      </c>
      <c s="34" t="s">
        <v>371</v>
      </c>
      <c s="35" t="s">
        <v>51</v>
      </c>
      <c s="6" t="s">
        <v>372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65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373</v>
      </c>
    </row>
    <row r="237" spans="1:5" ht="12.75">
      <c r="A237" t="s">
        <v>58</v>
      </c>
      <c r="E237" s="39" t="s">
        <v>72</v>
      </c>
    </row>
    <row r="238" spans="1:16" ht="12.75">
      <c r="A238" t="s">
        <v>49</v>
      </c>
      <c s="34" t="s">
        <v>285</v>
      </c>
      <c s="34" t="s">
        <v>453</v>
      </c>
      <c s="35" t="s">
        <v>51</v>
      </c>
      <c s="6" t="s">
        <v>454</v>
      </c>
      <c s="36" t="s">
        <v>146</v>
      </c>
      <c s="37">
        <v>60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65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25.5">
      <c r="A240" s="35" t="s">
        <v>56</v>
      </c>
      <c r="E240" s="40" t="s">
        <v>455</v>
      </c>
    </row>
    <row r="241" spans="1:5" ht="12.75">
      <c r="A241" t="s">
        <v>58</v>
      </c>
      <c r="E241" s="39" t="s">
        <v>72</v>
      </c>
    </row>
    <row r="242" spans="1:16" ht="12.75">
      <c r="A242" t="s">
        <v>49</v>
      </c>
      <c s="34" t="s">
        <v>290</v>
      </c>
      <c s="34" t="s">
        <v>379</v>
      </c>
      <c s="35" t="s">
        <v>51</v>
      </c>
      <c s="6" t="s">
        <v>380</v>
      </c>
      <c s="36" t="s">
        <v>146</v>
      </c>
      <c s="37">
        <v>180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65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456</v>
      </c>
    </row>
    <row r="245" spans="1:5" ht="12.75">
      <c r="A245" t="s">
        <v>58</v>
      </c>
      <c r="E245" s="39" t="s">
        <v>72</v>
      </c>
    </row>
    <row r="246" spans="1:16" ht="12.75">
      <c r="A246" t="s">
        <v>49</v>
      </c>
      <c s="34" t="s">
        <v>294</v>
      </c>
      <c s="34" t="s">
        <v>383</v>
      </c>
      <c s="35" t="s">
        <v>51</v>
      </c>
      <c s="6" t="s">
        <v>384</v>
      </c>
      <c s="36" t="s">
        <v>172</v>
      </c>
      <c s="37">
        <v>150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65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457</v>
      </c>
    </row>
    <row r="249" spans="1:5" ht="12.75">
      <c r="A249" t="s">
        <v>58</v>
      </c>
      <c r="E249" s="39" t="s">
        <v>72</v>
      </c>
    </row>
    <row r="250" spans="1:16" ht="12.75">
      <c r="A250" t="s">
        <v>49</v>
      </c>
      <c s="34" t="s">
        <v>298</v>
      </c>
      <c s="34" t="s">
        <v>387</v>
      </c>
      <c s="35" t="s">
        <v>51</v>
      </c>
      <c s="6" t="s">
        <v>388</v>
      </c>
      <c s="36" t="s">
        <v>288</v>
      </c>
      <c s="37">
        <v>400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65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389</v>
      </c>
    </row>
    <row r="253" spans="1:5" ht="12.75">
      <c r="A253" t="s">
        <v>58</v>
      </c>
      <c r="E253" s="39" t="s">
        <v>72</v>
      </c>
    </row>
    <row r="254" spans="1:16" ht="25.5">
      <c r="A254" t="s">
        <v>49</v>
      </c>
      <c s="34" t="s">
        <v>302</v>
      </c>
      <c s="34" t="s">
        <v>391</v>
      </c>
      <c s="35" t="s">
        <v>51</v>
      </c>
      <c s="6" t="s">
        <v>392</v>
      </c>
      <c s="36" t="s">
        <v>53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65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458</v>
      </c>
    </row>
    <row r="257" spans="1:5" ht="12.75">
      <c r="A257" t="s">
        <v>58</v>
      </c>
      <c r="E257" s="39" t="s">
        <v>72</v>
      </c>
    </row>
    <row r="258" spans="1:16" ht="25.5">
      <c r="A258" t="s">
        <v>49</v>
      </c>
      <c s="34" t="s">
        <v>306</v>
      </c>
      <c s="34" t="s">
        <v>395</v>
      </c>
      <c s="35" t="s">
        <v>51</v>
      </c>
      <c s="6" t="s">
        <v>396</v>
      </c>
      <c s="36" t="s">
        <v>53</v>
      </c>
      <c s="37">
        <v>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65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458</v>
      </c>
    </row>
    <row r="261" spans="1:5" ht="12.75">
      <c r="A261" t="s">
        <v>58</v>
      </c>
      <c r="E261" s="39" t="s">
        <v>72</v>
      </c>
    </row>
    <row r="262" spans="1:13" ht="12.75">
      <c r="A262" t="s">
        <v>46</v>
      </c>
      <c r="C262" s="31" t="s">
        <v>27</v>
      </c>
      <c r="E262" s="33" t="s">
        <v>459</v>
      </c>
      <c r="J262" s="32">
        <f>0</f>
      </c>
      <c s="32">
        <f>0</f>
      </c>
      <c s="32">
        <f>0+L263</f>
      </c>
      <c s="32">
        <f>0+M263</f>
      </c>
    </row>
    <row r="263" spans="1:16" ht="25.5">
      <c r="A263" t="s">
        <v>49</v>
      </c>
      <c s="34" t="s">
        <v>310</v>
      </c>
      <c s="34" t="s">
        <v>460</v>
      </c>
      <c s="35" t="s">
        <v>51</v>
      </c>
      <c s="6" t="s">
        <v>461</v>
      </c>
      <c s="36" t="s">
        <v>462</v>
      </c>
      <c s="37">
        <v>1.44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65</v>
      </c>
      <c>
        <f>(M263*21)/100</f>
      </c>
      <c t="s">
        <v>27</v>
      </c>
    </row>
    <row r="264" spans="1:5" ht="12.75">
      <c r="A264" s="35" t="s">
        <v>55</v>
      </c>
      <c r="E264" s="39" t="s">
        <v>463</v>
      </c>
    </row>
    <row r="265" spans="1:5" ht="12.75">
      <c r="A265" s="35" t="s">
        <v>56</v>
      </c>
      <c r="E265" s="40" t="s">
        <v>464</v>
      </c>
    </row>
    <row r="266" spans="1:5" ht="12.75">
      <c r="A266" t="s">
        <v>58</v>
      </c>
      <c r="E266" s="39" t="s">
        <v>72</v>
      </c>
    </row>
    <row r="267" spans="1:13" ht="12.75">
      <c r="A267" t="s">
        <v>46</v>
      </c>
      <c r="C267" s="31" t="s">
        <v>26</v>
      </c>
      <c r="E267" s="33" t="s">
        <v>465</v>
      </c>
      <c r="J267" s="32">
        <f>0</f>
      </c>
      <c s="32">
        <f>0</f>
      </c>
      <c s="32">
        <f>0+L268+L272</f>
      </c>
      <c s="32">
        <f>0+M268+M272</f>
      </c>
    </row>
    <row r="268" spans="1:16" ht="12.75">
      <c r="A268" t="s">
        <v>49</v>
      </c>
      <c s="34" t="s">
        <v>313</v>
      </c>
      <c s="34" t="s">
        <v>466</v>
      </c>
      <c s="35" t="s">
        <v>51</v>
      </c>
      <c s="6" t="s">
        <v>467</v>
      </c>
      <c s="36" t="s">
        <v>146</v>
      </c>
      <c s="37">
        <v>0.6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65</v>
      </c>
      <c>
        <f>(M268*21)/100</f>
      </c>
      <c t="s">
        <v>27</v>
      </c>
    </row>
    <row r="269" spans="1:5" ht="12.75">
      <c r="A269" s="35" t="s">
        <v>55</v>
      </c>
      <c r="E269" s="39" t="s">
        <v>468</v>
      </c>
    </row>
    <row r="270" spans="1:5" ht="12.75">
      <c r="A270" s="35" t="s">
        <v>56</v>
      </c>
      <c r="E270" s="40" t="s">
        <v>469</v>
      </c>
    </row>
    <row r="271" spans="1:5" ht="12.75">
      <c r="A271" t="s">
        <v>58</v>
      </c>
      <c r="E271" s="39" t="s">
        <v>72</v>
      </c>
    </row>
    <row r="272" spans="1:16" ht="12.75">
      <c r="A272" t="s">
        <v>49</v>
      </c>
      <c s="34" t="s">
        <v>316</v>
      </c>
      <c s="34" t="s">
        <v>470</v>
      </c>
      <c s="35" t="s">
        <v>51</v>
      </c>
      <c s="6" t="s">
        <v>471</v>
      </c>
      <c s="36" t="s">
        <v>472</v>
      </c>
      <c s="37">
        <v>43.2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65</v>
      </c>
      <c>
        <f>(M272*21)/100</f>
      </c>
      <c t="s">
        <v>27</v>
      </c>
    </row>
    <row r="273" spans="1:5" ht="12.75">
      <c r="A273" s="35" t="s">
        <v>55</v>
      </c>
      <c r="E273" s="39" t="s">
        <v>51</v>
      </c>
    </row>
    <row r="274" spans="1:5" ht="12.75">
      <c r="A274" s="35" t="s">
        <v>56</v>
      </c>
      <c r="E274" s="40" t="s">
        <v>473</v>
      </c>
    </row>
    <row r="275" spans="1:5" ht="12.75">
      <c r="A275" t="s">
        <v>58</v>
      </c>
      <c r="E275" s="39" t="s">
        <v>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474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474</v>
      </c>
      <c r="E4" s="26" t="s">
        <v>475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478</v>
      </c>
      <c r="E8" s="30" t="s">
        <v>477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479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480</v>
      </c>
      <c s="35" t="s">
        <v>51</v>
      </c>
      <c s="6" t="s">
        <v>481</v>
      </c>
      <c s="36" t="s">
        <v>482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483</v>
      </c>
      <c>
        <f>(M10*21)/100</f>
      </c>
      <c t="s">
        <v>27</v>
      </c>
    </row>
    <row r="11" spans="1:5" ht="12.75">
      <c r="A11" s="35" t="s">
        <v>55</v>
      </c>
      <c r="E11" s="39" t="s">
        <v>484</v>
      </c>
    </row>
    <row r="12" spans="1:5" ht="12.75">
      <c r="A12" s="35" t="s">
        <v>56</v>
      </c>
      <c r="E12" s="40" t="s">
        <v>485</v>
      </c>
    </row>
    <row r="13" spans="1:5" ht="89.25">
      <c r="A13" t="s">
        <v>58</v>
      </c>
      <c r="E13" s="39" t="s">
        <v>486</v>
      </c>
    </row>
    <row r="14" spans="1:16" ht="12.75">
      <c r="A14" t="s">
        <v>49</v>
      </c>
      <c s="34" t="s">
        <v>27</v>
      </c>
      <c s="34" t="s">
        <v>487</v>
      </c>
      <c s="35" t="s">
        <v>51</v>
      </c>
      <c s="6" t="s">
        <v>488</v>
      </c>
      <c s="36" t="s">
        <v>482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483</v>
      </c>
      <c>
        <f>(M14*21)/100</f>
      </c>
      <c t="s">
        <v>27</v>
      </c>
    </row>
    <row r="15" spans="1:5" ht="12.75">
      <c r="A15" s="35" t="s">
        <v>55</v>
      </c>
      <c r="E15" s="39" t="s">
        <v>489</v>
      </c>
    </row>
    <row r="16" spans="1:5" ht="12.75">
      <c r="A16" s="35" t="s">
        <v>56</v>
      </c>
      <c r="E16" s="40" t="s">
        <v>485</v>
      </c>
    </row>
    <row r="17" spans="1:5" ht="102">
      <c r="A17" t="s">
        <v>58</v>
      </c>
      <c r="E17" s="39" t="s">
        <v>490</v>
      </c>
    </row>
    <row r="18" spans="1:16" ht="12.75">
      <c r="A18" t="s">
        <v>49</v>
      </c>
      <c s="34" t="s">
        <v>26</v>
      </c>
      <c s="34" t="s">
        <v>491</v>
      </c>
      <c s="35" t="s">
        <v>51</v>
      </c>
      <c s="6" t="s">
        <v>492</v>
      </c>
      <c s="36" t="s">
        <v>482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483</v>
      </c>
      <c>
        <f>(M18*21)/100</f>
      </c>
      <c t="s">
        <v>27</v>
      </c>
    </row>
    <row r="19" spans="1:5" ht="12.75">
      <c r="A19" s="35" t="s">
        <v>55</v>
      </c>
      <c r="E19" s="39" t="s">
        <v>493</v>
      </c>
    </row>
    <row r="20" spans="1:5" ht="12.75">
      <c r="A20" s="35" t="s">
        <v>56</v>
      </c>
      <c r="E20" s="40" t="s">
        <v>485</v>
      </c>
    </row>
    <row r="21" spans="1:5" ht="38.25">
      <c r="A21" t="s">
        <v>58</v>
      </c>
      <c r="E21" s="39" t="s">
        <v>494</v>
      </c>
    </row>
    <row r="22" spans="1:16" ht="12.75">
      <c r="A22" t="s">
        <v>49</v>
      </c>
      <c s="34" t="s">
        <v>68</v>
      </c>
      <c s="34" t="s">
        <v>495</v>
      </c>
      <c s="35" t="s">
        <v>51</v>
      </c>
      <c s="6" t="s">
        <v>496</v>
      </c>
      <c s="36" t="s">
        <v>482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483</v>
      </c>
      <c>
        <f>(M22*21)/100</f>
      </c>
      <c t="s">
        <v>27</v>
      </c>
    </row>
    <row r="23" spans="1:5" ht="12.75">
      <c r="A23" s="35" t="s">
        <v>55</v>
      </c>
      <c r="E23" s="39" t="s">
        <v>497</v>
      </c>
    </row>
    <row r="24" spans="1:5" ht="12.75">
      <c r="A24" s="35" t="s">
        <v>56</v>
      </c>
      <c r="E24" s="40" t="s">
        <v>485</v>
      </c>
    </row>
    <row r="25" spans="1:5" ht="25.5">
      <c r="A25" t="s">
        <v>58</v>
      </c>
      <c r="E25" s="39" t="s">
        <v>498</v>
      </c>
    </row>
    <row r="26" spans="1:13" ht="12.75">
      <c r="A26" t="s">
        <v>46</v>
      </c>
      <c r="C26" s="31" t="s">
        <v>27</v>
      </c>
      <c r="E26" s="33" t="s">
        <v>499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73</v>
      </c>
      <c s="34" t="s">
        <v>500</v>
      </c>
      <c s="35" t="s">
        <v>51</v>
      </c>
      <c s="6" t="s">
        <v>501</v>
      </c>
      <c s="36" t="s">
        <v>482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483</v>
      </c>
      <c>
        <f>(M27*21)/100</f>
      </c>
      <c t="s">
        <v>27</v>
      </c>
    </row>
    <row r="28" spans="1:5" ht="12.75">
      <c r="A28" s="35" t="s">
        <v>55</v>
      </c>
      <c r="E28" s="39" t="s">
        <v>502</v>
      </c>
    </row>
    <row r="29" spans="1:5" ht="12.75">
      <c r="A29" s="35" t="s">
        <v>56</v>
      </c>
      <c r="E29" s="40" t="s">
        <v>485</v>
      </c>
    </row>
    <row r="30" spans="1:5" ht="89.25">
      <c r="A30" t="s">
        <v>58</v>
      </c>
      <c r="E30" s="39" t="s">
        <v>503</v>
      </c>
    </row>
    <row r="31" spans="1:16" ht="12.75">
      <c r="A31" t="s">
        <v>49</v>
      </c>
      <c s="34" t="s">
        <v>76</v>
      </c>
      <c s="34" t="s">
        <v>504</v>
      </c>
      <c s="35" t="s">
        <v>51</v>
      </c>
      <c s="6" t="s">
        <v>505</v>
      </c>
      <c s="36" t="s">
        <v>482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483</v>
      </c>
      <c>
        <f>(M31*21)/100</f>
      </c>
      <c t="s">
        <v>27</v>
      </c>
    </row>
    <row r="32" spans="1:5" ht="12.75">
      <c r="A32" s="35" t="s">
        <v>55</v>
      </c>
      <c r="E32" s="39" t="s">
        <v>506</v>
      </c>
    </row>
    <row r="33" spans="1:5" ht="12.75">
      <c r="A33" s="35" t="s">
        <v>56</v>
      </c>
      <c r="E33" s="40" t="s">
        <v>485</v>
      </c>
    </row>
    <row r="34" spans="1:5" ht="76.5">
      <c r="A34" t="s">
        <v>58</v>
      </c>
      <c r="E34" s="39" t="s">
        <v>507</v>
      </c>
    </row>
    <row r="35" spans="1:16" ht="12.75">
      <c r="A35" t="s">
        <v>49</v>
      </c>
      <c s="34" t="s">
        <v>80</v>
      </c>
      <c s="34" t="s">
        <v>508</v>
      </c>
      <c s="35" t="s">
        <v>51</v>
      </c>
      <c s="6" t="s">
        <v>509</v>
      </c>
      <c s="36" t="s">
        <v>482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483</v>
      </c>
      <c>
        <f>(M35*21)/100</f>
      </c>
      <c t="s">
        <v>27</v>
      </c>
    </row>
    <row r="36" spans="1:5" ht="12.75">
      <c r="A36" s="35" t="s">
        <v>55</v>
      </c>
      <c r="E36" s="39" t="s">
        <v>510</v>
      </c>
    </row>
    <row r="37" spans="1:5" ht="12.75">
      <c r="A37" s="35" t="s">
        <v>56</v>
      </c>
      <c r="E37" s="40" t="s">
        <v>511</v>
      </c>
    </row>
    <row r="38" spans="1:5" ht="25.5">
      <c r="A38" t="s">
        <v>58</v>
      </c>
      <c r="E38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513</v>
      </c>
      <c r="E4" s="26" t="s">
        <v>514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COUNTIFS(L8:L224,"=0",A8:A224,"P")+COUNTIFS(L8:L224,"",A8:A224,"P")+SUM(Q8:Q224)</f>
      </c>
    </row>
    <row r="8" spans="1:13" ht="12.75">
      <c r="A8" t="s">
        <v>44</v>
      </c>
      <c r="C8" s="28" t="s">
        <v>517</v>
      </c>
      <c r="E8" s="30" t="s">
        <v>516</v>
      </c>
      <c r="J8" s="29">
        <f>0+J9+J50+J95+J100+J105+J166+J171</f>
      </c>
      <c s="29">
        <f>0+K9+K50+K95+K100+K105+K166+K171</f>
      </c>
      <c s="29">
        <f>0+L9+L50+L95+L100+L105+L166+L171</f>
      </c>
      <c s="29">
        <f>0+M9+M50+M95+M100+M105+M166+M171</f>
      </c>
    </row>
    <row r="9" spans="1:13" ht="12.75">
      <c r="A9" t="s">
        <v>46</v>
      </c>
      <c r="C9" s="31" t="s">
        <v>518</v>
      </c>
      <c r="E9" s="33" t="s">
        <v>519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460</v>
      </c>
      <c s="35" t="s">
        <v>47</v>
      </c>
      <c s="6" t="s">
        <v>461</v>
      </c>
      <c s="36" t="s">
        <v>462</v>
      </c>
      <c s="37">
        <v>0.96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520</v>
      </c>
      <c>
        <f>(M10*21)/100</f>
      </c>
      <c t="s">
        <v>27</v>
      </c>
    </row>
    <row r="11" spans="1:5" ht="12.75">
      <c r="A11" s="35" t="s">
        <v>55</v>
      </c>
      <c r="E11" s="39" t="s">
        <v>521</v>
      </c>
    </row>
    <row r="12" spans="1:5" ht="12.75">
      <c r="A12" s="35" t="s">
        <v>56</v>
      </c>
      <c r="E12" s="40" t="s">
        <v>522</v>
      </c>
    </row>
    <row r="13" spans="1:5" ht="140.25">
      <c r="A13" t="s">
        <v>58</v>
      </c>
      <c r="E13" s="39" t="s">
        <v>523</v>
      </c>
    </row>
    <row r="14" spans="1:16" ht="25.5">
      <c r="A14" t="s">
        <v>49</v>
      </c>
      <c s="34" t="s">
        <v>27</v>
      </c>
      <c s="34" t="s">
        <v>524</v>
      </c>
      <c s="35" t="s">
        <v>51</v>
      </c>
      <c s="6" t="s">
        <v>525</v>
      </c>
      <c s="36" t="s">
        <v>462</v>
      </c>
      <c s="37">
        <v>0.012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520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40.25">
      <c r="A17" t="s">
        <v>58</v>
      </c>
      <c r="E17" s="39" t="s">
        <v>526</v>
      </c>
    </row>
    <row r="18" spans="1:16" ht="25.5">
      <c r="A18" t="s">
        <v>49</v>
      </c>
      <c s="34" t="s">
        <v>26</v>
      </c>
      <c s="34" t="s">
        <v>527</v>
      </c>
      <c s="35" t="s">
        <v>51</v>
      </c>
      <c s="6" t="s">
        <v>528</v>
      </c>
      <c s="36" t="s">
        <v>462</v>
      </c>
      <c s="37">
        <v>0.018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520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40.25">
      <c r="A21" t="s">
        <v>58</v>
      </c>
      <c r="E21" s="39" t="s">
        <v>526</v>
      </c>
    </row>
    <row r="22" spans="1:16" ht="25.5">
      <c r="A22" t="s">
        <v>49</v>
      </c>
      <c s="34" t="s">
        <v>68</v>
      </c>
      <c s="34" t="s">
        <v>529</v>
      </c>
      <c s="35" t="s">
        <v>51</v>
      </c>
      <c s="6" t="s">
        <v>530</v>
      </c>
      <c s="36" t="s">
        <v>462</v>
      </c>
      <c s="37">
        <v>3.145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520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531</v>
      </c>
    </row>
    <row r="25" spans="1:5" ht="140.25">
      <c r="A25" t="s">
        <v>58</v>
      </c>
      <c r="E25" s="39" t="s">
        <v>526</v>
      </c>
    </row>
    <row r="26" spans="1:16" ht="25.5">
      <c r="A26" t="s">
        <v>49</v>
      </c>
      <c s="34" t="s">
        <v>73</v>
      </c>
      <c s="34" t="s">
        <v>532</v>
      </c>
      <c s="35" t="s">
        <v>51</v>
      </c>
      <c s="6" t="s">
        <v>533</v>
      </c>
      <c s="36" t="s">
        <v>462</v>
      </c>
      <c s="37">
        <v>1.35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520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534</v>
      </c>
    </row>
    <row r="29" spans="1:5" ht="140.25">
      <c r="A29" t="s">
        <v>58</v>
      </c>
      <c r="E29" s="39" t="s">
        <v>526</v>
      </c>
    </row>
    <row r="30" spans="1:16" ht="12.75">
      <c r="A30" t="s">
        <v>49</v>
      </c>
      <c s="34" t="s">
        <v>76</v>
      </c>
      <c s="34" t="s">
        <v>535</v>
      </c>
      <c s="35" t="s">
        <v>51</v>
      </c>
      <c s="6" t="s">
        <v>536</v>
      </c>
      <c s="36" t="s">
        <v>482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520</v>
      </c>
      <c>
        <f>(M30*21)/100</f>
      </c>
      <c t="s">
        <v>27</v>
      </c>
    </row>
    <row r="31" spans="1:5" ht="12.75">
      <c r="A31" s="35" t="s">
        <v>55</v>
      </c>
      <c r="E31" s="39" t="s">
        <v>537</v>
      </c>
    </row>
    <row r="32" spans="1:5" ht="12.75">
      <c r="A32" s="35" t="s">
        <v>56</v>
      </c>
      <c r="E32" s="40" t="s">
        <v>51</v>
      </c>
    </row>
    <row r="33" spans="1:5" ht="12.75">
      <c r="A33" t="s">
        <v>58</v>
      </c>
      <c r="E33" s="39" t="s">
        <v>538</v>
      </c>
    </row>
    <row r="34" spans="1:16" ht="25.5">
      <c r="A34" t="s">
        <v>49</v>
      </c>
      <c s="34" t="s">
        <v>80</v>
      </c>
      <c s="34" t="s">
        <v>539</v>
      </c>
      <c s="35" t="s">
        <v>51</v>
      </c>
      <c s="6" t="s">
        <v>540</v>
      </c>
      <c s="36" t="s">
        <v>462</v>
      </c>
      <c s="37">
        <v>15.822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520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51">
      <c r="A36" s="35" t="s">
        <v>56</v>
      </c>
      <c r="E36" s="40" t="s">
        <v>541</v>
      </c>
    </row>
    <row r="37" spans="1:5" ht="140.25">
      <c r="A37" t="s">
        <v>58</v>
      </c>
      <c r="E37" s="39" t="s">
        <v>526</v>
      </c>
    </row>
    <row r="38" spans="1:16" ht="25.5">
      <c r="A38" t="s">
        <v>49</v>
      </c>
      <c s="34" t="s">
        <v>83</v>
      </c>
      <c s="34" t="s">
        <v>542</v>
      </c>
      <c s="35" t="s">
        <v>51</v>
      </c>
      <c s="6" t="s">
        <v>543</v>
      </c>
      <c s="36" t="s">
        <v>462</v>
      </c>
      <c s="37">
        <v>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520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544</v>
      </c>
    </row>
    <row r="41" spans="1:5" ht="140.25">
      <c r="A41" t="s">
        <v>58</v>
      </c>
      <c r="E41" s="39" t="s">
        <v>526</v>
      </c>
    </row>
    <row r="42" spans="1:16" ht="25.5">
      <c r="A42" t="s">
        <v>49</v>
      </c>
      <c s="34" t="s">
        <v>87</v>
      </c>
      <c s="34" t="s">
        <v>460</v>
      </c>
      <c s="35" t="s">
        <v>51</v>
      </c>
      <c s="6" t="s">
        <v>461</v>
      </c>
      <c s="36" t="s">
        <v>462</v>
      </c>
      <c s="37">
        <v>2.193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520</v>
      </c>
      <c>
        <f>(M42*21)/100</f>
      </c>
      <c t="s">
        <v>27</v>
      </c>
    </row>
    <row r="43" spans="1:5" ht="12.75">
      <c r="A43" s="35" t="s">
        <v>55</v>
      </c>
      <c r="E43" s="39" t="s">
        <v>545</v>
      </c>
    </row>
    <row r="44" spans="1:5" ht="12.75">
      <c r="A44" s="35" t="s">
        <v>56</v>
      </c>
      <c r="E44" s="40" t="s">
        <v>546</v>
      </c>
    </row>
    <row r="45" spans="1:5" ht="140.25">
      <c r="A45" t="s">
        <v>58</v>
      </c>
      <c r="E45" s="39" t="s">
        <v>526</v>
      </c>
    </row>
    <row r="46" spans="1:16" ht="25.5">
      <c r="A46" t="s">
        <v>49</v>
      </c>
      <c s="34" t="s">
        <v>90</v>
      </c>
      <c s="34" t="s">
        <v>547</v>
      </c>
      <c s="35" t="s">
        <v>51</v>
      </c>
      <c s="6" t="s">
        <v>548</v>
      </c>
      <c s="36" t="s">
        <v>462</v>
      </c>
      <c s="37">
        <v>4.205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520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549</v>
      </c>
    </row>
    <row r="49" spans="1:5" ht="140.25">
      <c r="A49" t="s">
        <v>58</v>
      </c>
      <c r="E49" s="39" t="s">
        <v>526</v>
      </c>
    </row>
    <row r="50" spans="1:13" ht="12.75">
      <c r="A50" t="s">
        <v>46</v>
      </c>
      <c r="C50" s="31" t="s">
        <v>47</v>
      </c>
      <c r="E50" s="33" t="s">
        <v>550</v>
      </c>
      <c r="J50" s="32">
        <f>0</f>
      </c>
      <c s="32">
        <f>0</f>
      </c>
      <c s="32">
        <f>0+L51+L55+L59+L63+L67+L71+L75+L79+L83+L87+L91</f>
      </c>
      <c s="32">
        <f>0+M51+M55+M59+M63+M67+M71+M75+M79+M83+M87+M91</f>
      </c>
    </row>
    <row r="51" spans="1:16" ht="12.75">
      <c r="A51" t="s">
        <v>49</v>
      </c>
      <c s="34" t="s">
        <v>94</v>
      </c>
      <c s="34" t="s">
        <v>551</v>
      </c>
      <c s="35" t="s">
        <v>51</v>
      </c>
      <c s="6" t="s">
        <v>552</v>
      </c>
      <c s="36" t="s">
        <v>172</v>
      </c>
      <c s="37">
        <v>22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520</v>
      </c>
      <c>
        <f>(M51*21)/100</f>
      </c>
      <c t="s">
        <v>27</v>
      </c>
    </row>
    <row r="52" spans="1:5" ht="12.75">
      <c r="A52" s="35" t="s">
        <v>55</v>
      </c>
      <c r="E52" s="39" t="s">
        <v>553</v>
      </c>
    </row>
    <row r="53" spans="1:5" ht="12.75">
      <c r="A53" s="35" t="s">
        <v>56</v>
      </c>
      <c r="E53" s="40" t="s">
        <v>554</v>
      </c>
    </row>
    <row r="54" spans="1:5" ht="63.75">
      <c r="A54" t="s">
        <v>58</v>
      </c>
      <c r="E54" s="39" t="s">
        <v>555</v>
      </c>
    </row>
    <row r="55" spans="1:16" ht="12.75">
      <c r="A55" t="s">
        <v>49</v>
      </c>
      <c s="34" t="s">
        <v>97</v>
      </c>
      <c s="34" t="s">
        <v>556</v>
      </c>
      <c s="35" t="s">
        <v>51</v>
      </c>
      <c s="6" t="s">
        <v>557</v>
      </c>
      <c s="36" t="s">
        <v>172</v>
      </c>
      <c s="37">
        <v>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520</v>
      </c>
      <c>
        <f>(M55*21)/100</f>
      </c>
      <c t="s">
        <v>27</v>
      </c>
    </row>
    <row r="56" spans="1:5" ht="12.75">
      <c r="A56" s="35" t="s">
        <v>55</v>
      </c>
      <c r="E56" s="39" t="s">
        <v>558</v>
      </c>
    </row>
    <row r="57" spans="1:5" ht="12.75">
      <c r="A57" s="35" t="s">
        <v>56</v>
      </c>
      <c r="E57" s="40" t="s">
        <v>51</v>
      </c>
    </row>
    <row r="58" spans="1:5" ht="63.75">
      <c r="A58" t="s">
        <v>58</v>
      </c>
      <c r="E58" s="39" t="s">
        <v>555</v>
      </c>
    </row>
    <row r="59" spans="1:16" ht="12.75">
      <c r="A59" t="s">
        <v>49</v>
      </c>
      <c s="34" t="s">
        <v>101</v>
      </c>
      <c s="34" t="s">
        <v>559</v>
      </c>
      <c s="35" t="s">
        <v>51</v>
      </c>
      <c s="6" t="s">
        <v>560</v>
      </c>
      <c s="36" t="s">
        <v>146</v>
      </c>
      <c s="37">
        <v>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520</v>
      </c>
      <c>
        <f>(M59*21)/100</f>
      </c>
      <c t="s">
        <v>27</v>
      </c>
    </row>
    <row r="60" spans="1:5" ht="12.75">
      <c r="A60" s="35" t="s">
        <v>55</v>
      </c>
      <c r="E60" s="39" t="s">
        <v>561</v>
      </c>
    </row>
    <row r="61" spans="1:5" ht="38.25">
      <c r="A61" s="35" t="s">
        <v>56</v>
      </c>
      <c r="E61" s="40" t="s">
        <v>562</v>
      </c>
    </row>
    <row r="62" spans="1:5" ht="395.25">
      <c r="A62" t="s">
        <v>58</v>
      </c>
      <c r="E62" s="39" t="s">
        <v>563</v>
      </c>
    </row>
    <row r="63" spans="1:16" ht="25.5">
      <c r="A63" t="s">
        <v>49</v>
      </c>
      <c s="34" t="s">
        <v>104</v>
      </c>
      <c s="34" t="s">
        <v>564</v>
      </c>
      <c s="35" t="s">
        <v>51</v>
      </c>
      <c s="6" t="s">
        <v>565</v>
      </c>
      <c s="36" t="s">
        <v>146</v>
      </c>
      <c s="37">
        <v>6.39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520</v>
      </c>
      <c>
        <f>(M63*21)/100</f>
      </c>
      <c t="s">
        <v>27</v>
      </c>
    </row>
    <row r="64" spans="1:5" ht="12.75">
      <c r="A64" s="35" t="s">
        <v>55</v>
      </c>
      <c r="E64" s="39" t="s">
        <v>566</v>
      </c>
    </row>
    <row r="65" spans="1:5" ht="12.75">
      <c r="A65" s="35" t="s">
        <v>56</v>
      </c>
      <c r="E65" s="40" t="s">
        <v>567</v>
      </c>
    </row>
    <row r="66" spans="1:5" ht="63.75">
      <c r="A66" t="s">
        <v>58</v>
      </c>
      <c r="E66" s="39" t="s">
        <v>568</v>
      </c>
    </row>
    <row r="67" spans="1:16" ht="25.5">
      <c r="A67" t="s">
        <v>49</v>
      </c>
      <c s="34" t="s">
        <v>108</v>
      </c>
      <c s="34" t="s">
        <v>569</v>
      </c>
      <c s="35" t="s">
        <v>51</v>
      </c>
      <c s="6" t="s">
        <v>570</v>
      </c>
      <c s="36" t="s">
        <v>472</v>
      </c>
      <c s="37">
        <v>345.06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520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571</v>
      </c>
    </row>
    <row r="70" spans="1:5" ht="25.5">
      <c r="A70" t="s">
        <v>58</v>
      </c>
      <c r="E70" s="39" t="s">
        <v>572</v>
      </c>
    </row>
    <row r="71" spans="1:16" ht="12.75">
      <c r="A71" t="s">
        <v>49</v>
      </c>
      <c s="34" t="s">
        <v>112</v>
      </c>
      <c s="34" t="s">
        <v>573</v>
      </c>
      <c s="35" t="s">
        <v>51</v>
      </c>
      <c s="6" t="s">
        <v>574</v>
      </c>
      <c s="36" t="s">
        <v>575</v>
      </c>
      <c s="37">
        <v>72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520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56</v>
      </c>
      <c r="E73" s="40" t="s">
        <v>576</v>
      </c>
    </row>
    <row r="74" spans="1:5" ht="25.5">
      <c r="A74" t="s">
        <v>58</v>
      </c>
      <c r="E74" s="39" t="s">
        <v>577</v>
      </c>
    </row>
    <row r="75" spans="1:16" ht="12.75">
      <c r="A75" t="s">
        <v>49</v>
      </c>
      <c s="34" t="s">
        <v>115</v>
      </c>
      <c s="34" t="s">
        <v>578</v>
      </c>
      <c s="35" t="s">
        <v>51</v>
      </c>
      <c s="6" t="s">
        <v>579</v>
      </c>
      <c s="36" t="s">
        <v>288</v>
      </c>
      <c s="37">
        <v>158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520</v>
      </c>
      <c>
        <f>(M75*21)/100</f>
      </c>
      <c t="s">
        <v>27</v>
      </c>
    </row>
    <row r="76" spans="1:5" ht="12.75">
      <c r="A76" s="35" t="s">
        <v>55</v>
      </c>
      <c r="E76" s="39" t="s">
        <v>580</v>
      </c>
    </row>
    <row r="77" spans="1:5" ht="12.75">
      <c r="A77" s="35" t="s">
        <v>56</v>
      </c>
      <c r="E77" s="40" t="s">
        <v>581</v>
      </c>
    </row>
    <row r="78" spans="1:5" ht="38.25">
      <c r="A78" t="s">
        <v>58</v>
      </c>
      <c r="E78" s="39" t="s">
        <v>582</v>
      </c>
    </row>
    <row r="79" spans="1:16" ht="12.75">
      <c r="A79" t="s">
        <v>49</v>
      </c>
      <c s="34" t="s">
        <v>119</v>
      </c>
      <c s="34" t="s">
        <v>379</v>
      </c>
      <c s="35" t="s">
        <v>51</v>
      </c>
      <c s="6" t="s">
        <v>380</v>
      </c>
      <c s="36" t="s">
        <v>146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520</v>
      </c>
      <c>
        <f>(M79*21)/100</f>
      </c>
      <c t="s">
        <v>27</v>
      </c>
    </row>
    <row r="80" spans="1:5" ht="12.75">
      <c r="A80" s="35" t="s">
        <v>55</v>
      </c>
      <c r="E80" s="39" t="s">
        <v>583</v>
      </c>
    </row>
    <row r="81" spans="1:5" ht="38.25">
      <c r="A81" s="35" t="s">
        <v>56</v>
      </c>
      <c r="E81" s="40" t="s">
        <v>584</v>
      </c>
    </row>
    <row r="82" spans="1:5" ht="229.5">
      <c r="A82" t="s">
        <v>58</v>
      </c>
      <c r="E82" s="39" t="s">
        <v>585</v>
      </c>
    </row>
    <row r="83" spans="1:16" ht="12.75">
      <c r="A83" t="s">
        <v>49</v>
      </c>
      <c s="34" t="s">
        <v>122</v>
      </c>
      <c s="34" t="s">
        <v>586</v>
      </c>
      <c s="35" t="s">
        <v>51</v>
      </c>
      <c s="6" t="s">
        <v>587</v>
      </c>
      <c s="36" t="s">
        <v>288</v>
      </c>
      <c s="37">
        <v>7.54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520</v>
      </c>
      <c>
        <f>(M83*21)/100</f>
      </c>
      <c t="s">
        <v>27</v>
      </c>
    </row>
    <row r="84" spans="1:5" ht="12.75">
      <c r="A84" s="35" t="s">
        <v>55</v>
      </c>
      <c r="E84" s="39" t="s">
        <v>588</v>
      </c>
    </row>
    <row r="85" spans="1:5" ht="12.75">
      <c r="A85" s="35" t="s">
        <v>56</v>
      </c>
      <c r="E85" s="40" t="s">
        <v>589</v>
      </c>
    </row>
    <row r="86" spans="1:5" ht="63.75">
      <c r="A86" t="s">
        <v>58</v>
      </c>
      <c r="E86" s="39" t="s">
        <v>568</v>
      </c>
    </row>
    <row r="87" spans="1:16" ht="12.75">
      <c r="A87" t="s">
        <v>49</v>
      </c>
      <c s="34" t="s">
        <v>126</v>
      </c>
      <c s="34" t="s">
        <v>590</v>
      </c>
      <c s="35" t="s">
        <v>51</v>
      </c>
      <c s="6" t="s">
        <v>591</v>
      </c>
      <c s="36" t="s">
        <v>288</v>
      </c>
      <c s="37">
        <v>33.76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520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592</v>
      </c>
    </row>
    <row r="90" spans="1:5" ht="63.75">
      <c r="A90" t="s">
        <v>58</v>
      </c>
      <c r="E90" s="39" t="s">
        <v>568</v>
      </c>
    </row>
    <row r="91" spans="1:16" ht="12.75">
      <c r="A91" t="s">
        <v>49</v>
      </c>
      <c s="34" t="s">
        <v>129</v>
      </c>
      <c s="34" t="s">
        <v>593</v>
      </c>
      <c s="35" t="s">
        <v>51</v>
      </c>
      <c s="6" t="s">
        <v>594</v>
      </c>
      <c s="36" t="s">
        <v>472</v>
      </c>
      <c s="37">
        <v>28.258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520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56</v>
      </c>
      <c r="E93" s="40" t="s">
        <v>595</v>
      </c>
    </row>
    <row r="94" spans="1:5" ht="25.5">
      <c r="A94" t="s">
        <v>58</v>
      </c>
      <c r="E94" s="39" t="s">
        <v>572</v>
      </c>
    </row>
    <row r="95" spans="1:13" ht="12.75">
      <c r="A95" t="s">
        <v>46</v>
      </c>
      <c r="C95" s="31" t="s">
        <v>27</v>
      </c>
      <c r="E95" s="33" t="s">
        <v>596</v>
      </c>
      <c r="J95" s="32">
        <f>0</f>
      </c>
      <c s="32">
        <f>0</f>
      </c>
      <c s="32">
        <f>0+L96</f>
      </c>
      <c s="32">
        <f>0+M96</f>
      </c>
    </row>
    <row r="96" spans="1:16" ht="12.75">
      <c r="A96" t="s">
        <v>49</v>
      </c>
      <c s="34" t="s">
        <v>133</v>
      </c>
      <c s="34" t="s">
        <v>597</v>
      </c>
      <c s="35" t="s">
        <v>51</v>
      </c>
      <c s="6" t="s">
        <v>598</v>
      </c>
      <c s="36" t="s">
        <v>146</v>
      </c>
      <c s="37">
        <v>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520</v>
      </c>
      <c>
        <f>(M96*21)/100</f>
      </c>
      <c t="s">
        <v>27</v>
      </c>
    </row>
    <row r="97" spans="1:5" ht="12.75">
      <c r="A97" s="35" t="s">
        <v>55</v>
      </c>
      <c r="E97" s="39" t="s">
        <v>599</v>
      </c>
    </row>
    <row r="98" spans="1:5" ht="12.75">
      <c r="A98" s="35" t="s">
        <v>56</v>
      </c>
      <c r="E98" s="40" t="s">
        <v>600</v>
      </c>
    </row>
    <row r="99" spans="1:5" ht="369.75">
      <c r="A99" t="s">
        <v>58</v>
      </c>
      <c r="E99" s="39" t="s">
        <v>601</v>
      </c>
    </row>
    <row r="100" spans="1:13" ht="12.75">
      <c r="A100" t="s">
        <v>46</v>
      </c>
      <c r="C100" s="31" t="s">
        <v>68</v>
      </c>
      <c r="E100" s="33" t="s">
        <v>602</v>
      </c>
      <c r="J100" s="32">
        <f>0</f>
      </c>
      <c s="32">
        <f>0</f>
      </c>
      <c s="32">
        <f>0+L101</f>
      </c>
      <c s="32">
        <f>0+M101</f>
      </c>
    </row>
    <row r="101" spans="1:16" ht="12.75">
      <c r="A101" t="s">
        <v>49</v>
      </c>
      <c s="34" t="s">
        <v>603</v>
      </c>
      <c s="34" t="s">
        <v>604</v>
      </c>
      <c s="35" t="s">
        <v>51</v>
      </c>
      <c s="6" t="s">
        <v>605</v>
      </c>
      <c s="36" t="s">
        <v>146</v>
      </c>
      <c s="37">
        <v>0.72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520</v>
      </c>
      <c>
        <f>(M101*21)/100</f>
      </c>
      <c t="s">
        <v>27</v>
      </c>
    </row>
    <row r="102" spans="1:5" ht="12.75">
      <c r="A102" s="35" t="s">
        <v>55</v>
      </c>
      <c r="E102" s="39" t="s">
        <v>606</v>
      </c>
    </row>
    <row r="103" spans="1:5" ht="12.75">
      <c r="A103" s="35" t="s">
        <v>56</v>
      </c>
      <c r="E103" s="40" t="s">
        <v>607</v>
      </c>
    </row>
    <row r="104" spans="1:5" ht="395.25">
      <c r="A104" t="s">
        <v>58</v>
      </c>
      <c r="E104" s="39" t="s">
        <v>608</v>
      </c>
    </row>
    <row r="105" spans="1:13" ht="12.75">
      <c r="A105" t="s">
        <v>46</v>
      </c>
      <c r="C105" s="31" t="s">
        <v>73</v>
      </c>
      <c r="E105" s="33" t="s">
        <v>609</v>
      </c>
      <c r="J105" s="32">
        <f>0</f>
      </c>
      <c s="32">
        <f>0</f>
      </c>
      <c s="32">
        <f>0+L106+L110+L114+L118+L122+L126+L130+L134+L138+L142+L146+L150+L154+L158+L162</f>
      </c>
      <c s="32">
        <f>0+M106+M110+M114+M118+M122+M126+M130+M134+M138+M142+M146+M150+M154+M158+M162</f>
      </c>
    </row>
    <row r="106" spans="1:16" ht="12.75">
      <c r="A106" t="s">
        <v>49</v>
      </c>
      <c s="34" t="s">
        <v>610</v>
      </c>
      <c s="34" t="s">
        <v>611</v>
      </c>
      <c s="35" t="s">
        <v>51</v>
      </c>
      <c s="6" t="s">
        <v>612</v>
      </c>
      <c s="36" t="s">
        <v>53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520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25.5">
      <c r="A109" t="s">
        <v>58</v>
      </c>
      <c r="E109" s="39" t="s">
        <v>613</v>
      </c>
    </row>
    <row r="110" spans="1:16" ht="12.75">
      <c r="A110" t="s">
        <v>49</v>
      </c>
      <c s="34" t="s">
        <v>614</v>
      </c>
      <c s="34" t="s">
        <v>615</v>
      </c>
      <c s="35" t="s">
        <v>51</v>
      </c>
      <c s="6" t="s">
        <v>616</v>
      </c>
      <c s="36" t="s">
        <v>172</v>
      </c>
      <c s="37">
        <v>25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520</v>
      </c>
      <c>
        <f>(M110*21)/100</f>
      </c>
      <c t="s">
        <v>27</v>
      </c>
    </row>
    <row r="111" spans="1:5" ht="12.75">
      <c r="A111" s="35" t="s">
        <v>55</v>
      </c>
      <c r="E111" s="39" t="s">
        <v>617</v>
      </c>
    </row>
    <row r="112" spans="1:5" ht="12.75">
      <c r="A112" s="35" t="s">
        <v>56</v>
      </c>
      <c r="E112" s="40" t="s">
        <v>51</v>
      </c>
    </row>
    <row r="113" spans="1:5" ht="306">
      <c r="A113" t="s">
        <v>58</v>
      </c>
      <c r="E113" s="39" t="s">
        <v>618</v>
      </c>
    </row>
    <row r="114" spans="1:16" ht="12.75">
      <c r="A114" t="s">
        <v>49</v>
      </c>
      <c s="34" t="s">
        <v>619</v>
      </c>
      <c s="34" t="s">
        <v>620</v>
      </c>
      <c s="35" t="s">
        <v>51</v>
      </c>
      <c s="6" t="s">
        <v>621</v>
      </c>
      <c s="36" t="s">
        <v>146</v>
      </c>
      <c s="37">
        <v>33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520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622</v>
      </c>
    </row>
    <row r="117" spans="1:5" ht="89.25">
      <c r="A117" t="s">
        <v>58</v>
      </c>
      <c r="E117" s="39" t="s">
        <v>623</v>
      </c>
    </row>
    <row r="118" spans="1:16" ht="12.75">
      <c r="A118" t="s">
        <v>49</v>
      </c>
      <c s="34" t="s">
        <v>136</v>
      </c>
      <c s="34" t="s">
        <v>624</v>
      </c>
      <c s="35" t="s">
        <v>51</v>
      </c>
      <c s="6" t="s">
        <v>625</v>
      </c>
      <c s="36" t="s">
        <v>146</v>
      </c>
      <c s="37">
        <v>52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520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38.25">
      <c r="A120" s="35" t="s">
        <v>56</v>
      </c>
      <c r="E120" s="40" t="s">
        <v>626</v>
      </c>
    </row>
    <row r="121" spans="1:5" ht="89.25">
      <c r="A121" t="s">
        <v>58</v>
      </c>
      <c r="E121" s="39" t="s">
        <v>623</v>
      </c>
    </row>
    <row r="122" spans="1:16" ht="25.5">
      <c r="A122" t="s">
        <v>49</v>
      </c>
      <c s="34" t="s">
        <v>140</v>
      </c>
      <c s="34" t="s">
        <v>627</v>
      </c>
      <c s="35" t="s">
        <v>51</v>
      </c>
      <c s="6" t="s">
        <v>628</v>
      </c>
      <c s="36" t="s">
        <v>172</v>
      </c>
      <c s="37">
        <v>102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629</v>
      </c>
      <c>
        <f>(M122*21)/100</f>
      </c>
      <c t="s">
        <v>27</v>
      </c>
    </row>
    <row r="123" spans="1:5" ht="12.75">
      <c r="A123" s="35" t="s">
        <v>55</v>
      </c>
      <c r="E123" s="39" t="s">
        <v>630</v>
      </c>
    </row>
    <row r="124" spans="1:5" ht="12.75">
      <c r="A124" s="35" t="s">
        <v>56</v>
      </c>
      <c r="E124" s="40" t="s">
        <v>51</v>
      </c>
    </row>
    <row r="125" spans="1:5" ht="114.75">
      <c r="A125" t="s">
        <v>58</v>
      </c>
      <c r="E125" s="39" t="s">
        <v>631</v>
      </c>
    </row>
    <row r="126" spans="1:16" ht="12.75">
      <c r="A126" t="s">
        <v>49</v>
      </c>
      <c s="34" t="s">
        <v>143</v>
      </c>
      <c s="34" t="s">
        <v>632</v>
      </c>
      <c s="35" t="s">
        <v>51</v>
      </c>
      <c s="6" t="s">
        <v>633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520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267.75">
      <c r="A129" t="s">
        <v>58</v>
      </c>
      <c r="E129" s="39" t="s">
        <v>634</v>
      </c>
    </row>
    <row r="130" spans="1:16" ht="12.75">
      <c r="A130" t="s">
        <v>49</v>
      </c>
      <c s="34" t="s">
        <v>148</v>
      </c>
      <c s="34" t="s">
        <v>635</v>
      </c>
      <c s="35" t="s">
        <v>51</v>
      </c>
      <c s="6" t="s">
        <v>636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520</v>
      </c>
      <c>
        <f>(M130*21)/100</f>
      </c>
      <c t="s">
        <v>27</v>
      </c>
    </row>
    <row r="131" spans="1:5" ht="12.75">
      <c r="A131" s="35" t="s">
        <v>55</v>
      </c>
      <c r="E131" s="39" t="s">
        <v>637</v>
      </c>
    </row>
    <row r="132" spans="1:5" ht="12.75">
      <c r="A132" s="35" t="s">
        <v>56</v>
      </c>
      <c r="E132" s="40" t="s">
        <v>51</v>
      </c>
    </row>
    <row r="133" spans="1:5" ht="178.5">
      <c r="A133" t="s">
        <v>58</v>
      </c>
      <c r="E133" s="39" t="s">
        <v>638</v>
      </c>
    </row>
    <row r="134" spans="1:16" ht="25.5">
      <c r="A134" t="s">
        <v>49</v>
      </c>
      <c s="34" t="s">
        <v>152</v>
      </c>
      <c s="34" t="s">
        <v>639</v>
      </c>
      <c s="35" t="s">
        <v>51</v>
      </c>
      <c s="6" t="s">
        <v>640</v>
      </c>
      <c s="36" t="s">
        <v>172</v>
      </c>
      <c s="37">
        <v>77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520</v>
      </c>
      <c>
        <f>(M134*21)/100</f>
      </c>
      <c t="s">
        <v>27</v>
      </c>
    </row>
    <row r="135" spans="1:5" ht="12.75">
      <c r="A135" s="35" t="s">
        <v>55</v>
      </c>
      <c r="E135" s="39" t="s">
        <v>641</v>
      </c>
    </row>
    <row r="136" spans="1:5" ht="12.75">
      <c r="A136" s="35" t="s">
        <v>56</v>
      </c>
      <c r="E136" s="40" t="s">
        <v>51</v>
      </c>
    </row>
    <row r="137" spans="1:5" ht="191.25">
      <c r="A137" t="s">
        <v>58</v>
      </c>
      <c r="E137" s="39" t="s">
        <v>642</v>
      </c>
    </row>
    <row r="138" spans="1:16" ht="12.75">
      <c r="A138" t="s">
        <v>49</v>
      </c>
      <c s="34" t="s">
        <v>155</v>
      </c>
      <c s="34" t="s">
        <v>643</v>
      </c>
      <c s="35" t="s">
        <v>51</v>
      </c>
      <c s="6" t="s">
        <v>644</v>
      </c>
      <c s="36" t="s">
        <v>288</v>
      </c>
      <c s="37">
        <v>29.5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520</v>
      </c>
      <c>
        <f>(M138*21)/100</f>
      </c>
      <c t="s">
        <v>27</v>
      </c>
    </row>
    <row r="139" spans="1:5" ht="12.75">
      <c r="A139" s="35" t="s">
        <v>55</v>
      </c>
      <c r="E139" s="39" t="s">
        <v>645</v>
      </c>
    </row>
    <row r="140" spans="1:5" ht="12.75">
      <c r="A140" s="35" t="s">
        <v>56</v>
      </c>
      <c r="E140" s="40" t="s">
        <v>646</v>
      </c>
    </row>
    <row r="141" spans="1:5" ht="51">
      <c r="A141" t="s">
        <v>58</v>
      </c>
      <c r="E141" s="39" t="s">
        <v>647</v>
      </c>
    </row>
    <row r="142" spans="1:16" ht="12.75">
      <c r="A142" t="s">
        <v>49</v>
      </c>
      <c s="34" t="s">
        <v>158</v>
      </c>
      <c s="34" t="s">
        <v>648</v>
      </c>
      <c s="35" t="s">
        <v>51</v>
      </c>
      <c s="6" t="s">
        <v>649</v>
      </c>
      <c s="36" t="s">
        <v>288</v>
      </c>
      <c s="37">
        <v>29.5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520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650</v>
      </c>
    </row>
    <row r="145" spans="1:5" ht="102">
      <c r="A145" t="s">
        <v>58</v>
      </c>
      <c r="E145" s="39" t="s">
        <v>651</v>
      </c>
    </row>
    <row r="146" spans="1:16" ht="12.75">
      <c r="A146" t="s">
        <v>49</v>
      </c>
      <c s="34" t="s">
        <v>162</v>
      </c>
      <c s="34" t="s">
        <v>652</v>
      </c>
      <c s="35" t="s">
        <v>51</v>
      </c>
      <c s="6" t="s">
        <v>653</v>
      </c>
      <c s="36" t="s">
        <v>288</v>
      </c>
      <c s="37">
        <v>29.5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520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650</v>
      </c>
    </row>
    <row r="149" spans="1:5" ht="51">
      <c r="A149" t="s">
        <v>58</v>
      </c>
      <c r="E149" s="39" t="s">
        <v>654</v>
      </c>
    </row>
    <row r="150" spans="1:16" ht="12.75">
      <c r="A150" t="s">
        <v>49</v>
      </c>
      <c s="34" t="s">
        <v>166</v>
      </c>
      <c s="34" t="s">
        <v>655</v>
      </c>
      <c s="35" t="s">
        <v>51</v>
      </c>
      <c s="6" t="s">
        <v>656</v>
      </c>
      <c s="36" t="s">
        <v>288</v>
      </c>
      <c s="37">
        <v>37.3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520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657</v>
      </c>
    </row>
    <row r="153" spans="1:5" ht="51">
      <c r="A153" t="s">
        <v>58</v>
      </c>
      <c r="E153" s="39" t="s">
        <v>654</v>
      </c>
    </row>
    <row r="154" spans="1:16" ht="12.75">
      <c r="A154" t="s">
        <v>49</v>
      </c>
      <c s="34" t="s">
        <v>169</v>
      </c>
      <c s="34" t="s">
        <v>658</v>
      </c>
      <c s="35" t="s">
        <v>51</v>
      </c>
      <c s="6" t="s">
        <v>659</v>
      </c>
      <c s="36" t="s">
        <v>288</v>
      </c>
      <c s="37">
        <v>37.3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520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657</v>
      </c>
    </row>
    <row r="157" spans="1:5" ht="140.25">
      <c r="A157" t="s">
        <v>58</v>
      </c>
      <c r="E157" s="39" t="s">
        <v>660</v>
      </c>
    </row>
    <row r="158" spans="1:16" ht="12.75">
      <c r="A158" t="s">
        <v>49</v>
      </c>
      <c s="34" t="s">
        <v>174</v>
      </c>
      <c s="34" t="s">
        <v>661</v>
      </c>
      <c s="35" t="s">
        <v>51</v>
      </c>
      <c s="6" t="s">
        <v>662</v>
      </c>
      <c s="36" t="s">
        <v>172</v>
      </c>
      <c s="37">
        <v>17.5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520</v>
      </c>
      <c>
        <f>(M158*21)/100</f>
      </c>
      <c t="s">
        <v>27</v>
      </c>
    </row>
    <row r="159" spans="1:5" ht="12.75">
      <c r="A159" s="35" t="s">
        <v>55</v>
      </c>
      <c r="E159" s="39" t="s">
        <v>663</v>
      </c>
    </row>
    <row r="160" spans="1:5" ht="12.75">
      <c r="A160" s="35" t="s">
        <v>56</v>
      </c>
      <c r="E160" s="40" t="s">
        <v>664</v>
      </c>
    </row>
    <row r="161" spans="1:5" ht="51">
      <c r="A161" t="s">
        <v>58</v>
      </c>
      <c r="E161" s="39" t="s">
        <v>665</v>
      </c>
    </row>
    <row r="162" spans="1:16" ht="25.5">
      <c r="A162" t="s">
        <v>49</v>
      </c>
      <c s="34" t="s">
        <v>178</v>
      </c>
      <c s="34" t="s">
        <v>666</v>
      </c>
      <c s="35" t="s">
        <v>51</v>
      </c>
      <c s="6" t="s">
        <v>667</v>
      </c>
      <c s="36" t="s">
        <v>172</v>
      </c>
      <c s="37">
        <v>77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520</v>
      </c>
      <c>
        <f>(M162*21)/100</f>
      </c>
      <c t="s">
        <v>27</v>
      </c>
    </row>
    <row r="163" spans="1:5" ht="12.75">
      <c r="A163" s="35" t="s">
        <v>55</v>
      </c>
      <c r="E163" s="39" t="s">
        <v>668</v>
      </c>
    </row>
    <row r="164" spans="1:5" ht="12.75">
      <c r="A164" s="35" t="s">
        <v>56</v>
      </c>
      <c r="E164" s="40" t="s">
        <v>51</v>
      </c>
    </row>
    <row r="165" spans="1:5" ht="127.5">
      <c r="A165" t="s">
        <v>58</v>
      </c>
      <c r="E165" s="39" t="s">
        <v>669</v>
      </c>
    </row>
    <row r="166" spans="1:13" ht="12.75">
      <c r="A166" t="s">
        <v>46</v>
      </c>
      <c r="C166" s="31" t="s">
        <v>80</v>
      </c>
      <c r="E166" s="33" t="s">
        <v>670</v>
      </c>
      <c r="J166" s="32">
        <f>0</f>
      </c>
      <c s="32">
        <f>0</f>
      </c>
      <c s="32">
        <f>0+L167</f>
      </c>
      <c s="32">
        <f>0+M167</f>
      </c>
    </row>
    <row r="167" spans="1:16" ht="12.75">
      <c r="A167" t="s">
        <v>49</v>
      </c>
      <c s="34" t="s">
        <v>182</v>
      </c>
      <c s="34" t="s">
        <v>671</v>
      </c>
      <c s="35" t="s">
        <v>51</v>
      </c>
      <c s="6" t="s">
        <v>672</v>
      </c>
      <c s="36" t="s">
        <v>288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520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673</v>
      </c>
    </row>
    <row r="170" spans="1:5" ht="89.25">
      <c r="A170" t="s">
        <v>58</v>
      </c>
      <c r="E170" s="39" t="s">
        <v>674</v>
      </c>
    </row>
    <row r="171" spans="1:13" ht="12.75">
      <c r="A171" t="s">
        <v>46</v>
      </c>
      <c r="C171" s="31" t="s">
        <v>87</v>
      </c>
      <c r="E171" s="33" t="s">
        <v>675</v>
      </c>
      <c r="J171" s="32">
        <f>0</f>
      </c>
      <c s="32">
        <f>0</f>
      </c>
      <c s="32">
        <f>0+L172+L176+L180+L184+L188+L192+L196+L200+L204+L208+L212+L216+L220+L224</f>
      </c>
      <c s="32">
        <f>0+M172+M176+M180+M184+M188+M192+M196+M200+M204+M208+M212+M216+M220+M224</f>
      </c>
    </row>
    <row r="172" spans="1:16" ht="12.75">
      <c r="A172" t="s">
        <v>49</v>
      </c>
      <c s="34" t="s">
        <v>185</v>
      </c>
      <c s="34" t="s">
        <v>676</v>
      </c>
      <c s="35" t="s">
        <v>51</v>
      </c>
      <c s="6" t="s">
        <v>677</v>
      </c>
      <c s="36" t="s">
        <v>172</v>
      </c>
      <c s="37">
        <v>22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520</v>
      </c>
      <c>
        <f>(M172*21)/100</f>
      </c>
      <c t="s">
        <v>27</v>
      </c>
    </row>
    <row r="173" spans="1:5" ht="12.75">
      <c r="A173" s="35" t="s">
        <v>55</v>
      </c>
      <c r="E173" s="39" t="s">
        <v>678</v>
      </c>
    </row>
    <row r="174" spans="1:5" ht="12.75">
      <c r="A174" s="35" t="s">
        <v>56</v>
      </c>
      <c r="E174" s="40" t="s">
        <v>51</v>
      </c>
    </row>
    <row r="175" spans="1:5" ht="178.5">
      <c r="A175" t="s">
        <v>58</v>
      </c>
      <c r="E175" s="39" t="s">
        <v>679</v>
      </c>
    </row>
    <row r="176" spans="1:16" ht="25.5">
      <c r="A176" t="s">
        <v>49</v>
      </c>
      <c s="34" t="s">
        <v>189</v>
      </c>
      <c s="34" t="s">
        <v>680</v>
      </c>
      <c s="35" t="s">
        <v>51</v>
      </c>
      <c s="6" t="s">
        <v>681</v>
      </c>
      <c s="36" t="s">
        <v>472</v>
      </c>
      <c s="37">
        <v>70.2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520</v>
      </c>
      <c>
        <f>(M176*21)/100</f>
      </c>
      <c t="s">
        <v>27</v>
      </c>
    </row>
    <row r="177" spans="1:5" ht="12.75">
      <c r="A177" s="35" t="s">
        <v>55</v>
      </c>
      <c r="E177" s="39" t="s">
        <v>682</v>
      </c>
    </row>
    <row r="178" spans="1:5" ht="38.25">
      <c r="A178" s="35" t="s">
        <v>56</v>
      </c>
      <c r="E178" s="40" t="s">
        <v>683</v>
      </c>
    </row>
    <row r="179" spans="1:5" ht="140.25">
      <c r="A179" t="s">
        <v>58</v>
      </c>
      <c r="E179" s="39" t="s">
        <v>684</v>
      </c>
    </row>
    <row r="180" spans="1:16" ht="25.5">
      <c r="A180" t="s">
        <v>49</v>
      </c>
      <c s="34" t="s">
        <v>192</v>
      </c>
      <c s="34" t="s">
        <v>685</v>
      </c>
      <c s="35" t="s">
        <v>51</v>
      </c>
      <c s="6" t="s">
        <v>686</v>
      </c>
      <c s="36" t="s">
        <v>472</v>
      </c>
      <c s="37">
        <v>189.6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520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38.25">
      <c r="A182" s="35" t="s">
        <v>56</v>
      </c>
      <c r="E182" s="40" t="s">
        <v>687</v>
      </c>
    </row>
    <row r="183" spans="1:5" ht="114.75">
      <c r="A183" t="s">
        <v>58</v>
      </c>
      <c r="E183" s="39" t="s">
        <v>688</v>
      </c>
    </row>
    <row r="184" spans="1:16" ht="12.75">
      <c r="A184" t="s">
        <v>49</v>
      </c>
      <c s="34" t="s">
        <v>196</v>
      </c>
      <c s="34" t="s">
        <v>689</v>
      </c>
      <c s="35" t="s">
        <v>51</v>
      </c>
      <c s="6" t="s">
        <v>690</v>
      </c>
      <c s="36" t="s">
        <v>146</v>
      </c>
      <c s="37">
        <v>50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520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56</v>
      </c>
      <c r="E186" s="40" t="s">
        <v>691</v>
      </c>
    </row>
    <row r="187" spans="1:5" ht="140.25">
      <c r="A187" t="s">
        <v>58</v>
      </c>
      <c r="E187" s="39" t="s">
        <v>692</v>
      </c>
    </row>
    <row r="188" spans="1:16" ht="25.5">
      <c r="A188" t="s">
        <v>49</v>
      </c>
      <c s="34" t="s">
        <v>200</v>
      </c>
      <c s="34" t="s">
        <v>693</v>
      </c>
      <c s="35" t="s">
        <v>51</v>
      </c>
      <c s="6" t="s">
        <v>694</v>
      </c>
      <c s="36" t="s">
        <v>575</v>
      </c>
      <c s="37">
        <v>1500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520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56</v>
      </c>
      <c r="E190" s="40" t="s">
        <v>695</v>
      </c>
    </row>
    <row r="191" spans="1:5" ht="140.25">
      <c r="A191" t="s">
        <v>58</v>
      </c>
      <c r="E191" s="39" t="s">
        <v>696</v>
      </c>
    </row>
    <row r="192" spans="1:16" ht="12.75">
      <c r="A192" t="s">
        <v>49</v>
      </c>
      <c s="34" t="s">
        <v>204</v>
      </c>
      <c s="34" t="s">
        <v>697</v>
      </c>
      <c s="35" t="s">
        <v>51</v>
      </c>
      <c s="6" t="s">
        <v>698</v>
      </c>
      <c s="36" t="s">
        <v>172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520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140.25">
      <c r="A195" t="s">
        <v>58</v>
      </c>
      <c r="E195" s="39" t="s">
        <v>699</v>
      </c>
    </row>
    <row r="196" spans="1:16" ht="12.75">
      <c r="A196" t="s">
        <v>49</v>
      </c>
      <c s="34" t="s">
        <v>208</v>
      </c>
      <c s="34" t="s">
        <v>700</v>
      </c>
      <c s="35" t="s">
        <v>51</v>
      </c>
      <c s="6" t="s">
        <v>701</v>
      </c>
      <c s="36" t="s">
        <v>172</v>
      </c>
      <c s="37">
        <v>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520</v>
      </c>
      <c>
        <f>(M196*21)/100</f>
      </c>
      <c t="s">
        <v>27</v>
      </c>
    </row>
    <row r="197" spans="1:5" ht="12.75">
      <c r="A197" s="35" t="s">
        <v>55</v>
      </c>
      <c r="E197" s="39" t="s">
        <v>702</v>
      </c>
    </row>
    <row r="198" spans="1:5" ht="12.75">
      <c r="A198" s="35" t="s">
        <v>56</v>
      </c>
      <c r="E198" s="40" t="s">
        <v>51</v>
      </c>
    </row>
    <row r="199" spans="1:5" ht="178.5">
      <c r="A199" t="s">
        <v>58</v>
      </c>
      <c r="E199" s="39" t="s">
        <v>679</v>
      </c>
    </row>
    <row r="200" spans="1:16" ht="25.5">
      <c r="A200" t="s">
        <v>49</v>
      </c>
      <c s="34" t="s">
        <v>212</v>
      </c>
      <c s="34" t="s">
        <v>703</v>
      </c>
      <c s="35" t="s">
        <v>51</v>
      </c>
      <c s="6" t="s">
        <v>704</v>
      </c>
      <c s="36" t="s">
        <v>472</v>
      </c>
      <c s="37">
        <v>40.5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520</v>
      </c>
      <c>
        <f>(M200*21)/100</f>
      </c>
      <c t="s">
        <v>27</v>
      </c>
    </row>
    <row r="201" spans="1:5" ht="12.75">
      <c r="A201" s="35" t="s">
        <v>55</v>
      </c>
      <c r="E201" s="39" t="s">
        <v>705</v>
      </c>
    </row>
    <row r="202" spans="1:5" ht="12.75">
      <c r="A202" s="35" t="s">
        <v>56</v>
      </c>
      <c r="E202" s="40" t="s">
        <v>706</v>
      </c>
    </row>
    <row r="203" spans="1:5" ht="114.75">
      <c r="A203" t="s">
        <v>58</v>
      </c>
      <c r="E203" s="39" t="s">
        <v>688</v>
      </c>
    </row>
    <row r="204" spans="1:16" ht="12.75">
      <c r="A204" t="s">
        <v>49</v>
      </c>
      <c s="34" t="s">
        <v>216</v>
      </c>
      <c s="34" t="s">
        <v>707</v>
      </c>
      <c s="35" t="s">
        <v>51</v>
      </c>
      <c s="6" t="s">
        <v>708</v>
      </c>
      <c s="36" t="s">
        <v>288</v>
      </c>
      <c s="37">
        <v>5.85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520</v>
      </c>
      <c>
        <f>(M204*21)/100</f>
      </c>
      <c t="s">
        <v>27</v>
      </c>
    </row>
    <row r="205" spans="1:5" ht="12.75">
      <c r="A205" s="35" t="s">
        <v>55</v>
      </c>
      <c r="E205" s="39" t="s">
        <v>709</v>
      </c>
    </row>
    <row r="206" spans="1:5" ht="12.75">
      <c r="A206" s="35" t="s">
        <v>56</v>
      </c>
      <c r="E206" s="40" t="s">
        <v>710</v>
      </c>
    </row>
    <row r="207" spans="1:5" ht="178.5">
      <c r="A207" t="s">
        <v>58</v>
      </c>
      <c r="E207" s="39" t="s">
        <v>711</v>
      </c>
    </row>
    <row r="208" spans="1:16" ht="25.5">
      <c r="A208" t="s">
        <v>49</v>
      </c>
      <c s="34" t="s">
        <v>220</v>
      </c>
      <c s="34" t="s">
        <v>712</v>
      </c>
      <c s="35" t="s">
        <v>51</v>
      </c>
      <c s="6" t="s">
        <v>713</v>
      </c>
      <c s="36" t="s">
        <v>472</v>
      </c>
      <c s="37">
        <v>65.775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520</v>
      </c>
      <c>
        <f>(M208*21)/100</f>
      </c>
      <c t="s">
        <v>27</v>
      </c>
    </row>
    <row r="209" spans="1:5" ht="12.75">
      <c r="A209" s="35" t="s">
        <v>55</v>
      </c>
      <c r="E209" s="39" t="s">
        <v>714</v>
      </c>
    </row>
    <row r="210" spans="1:5" ht="12.75">
      <c r="A210" s="35" t="s">
        <v>56</v>
      </c>
      <c r="E210" s="40" t="s">
        <v>715</v>
      </c>
    </row>
    <row r="211" spans="1:5" ht="140.25">
      <c r="A211" t="s">
        <v>58</v>
      </c>
      <c r="E211" s="39" t="s">
        <v>684</v>
      </c>
    </row>
    <row r="212" spans="1:16" ht="12.75">
      <c r="A212" t="s">
        <v>49</v>
      </c>
      <c s="34" t="s">
        <v>224</v>
      </c>
      <c s="34" t="s">
        <v>716</v>
      </c>
      <c s="35" t="s">
        <v>51</v>
      </c>
      <c s="6" t="s">
        <v>717</v>
      </c>
      <c s="36" t="s">
        <v>146</v>
      </c>
      <c s="37">
        <v>0.4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520</v>
      </c>
      <c>
        <f>(M212*21)/100</f>
      </c>
      <c t="s">
        <v>27</v>
      </c>
    </row>
    <row r="213" spans="1:5" ht="12.75">
      <c r="A213" s="35" t="s">
        <v>55</v>
      </c>
      <c r="E213" s="39" t="s">
        <v>718</v>
      </c>
    </row>
    <row r="214" spans="1:5" ht="12.75">
      <c r="A214" s="35" t="s">
        <v>56</v>
      </c>
      <c r="E214" s="40" t="s">
        <v>719</v>
      </c>
    </row>
    <row r="215" spans="1:5" ht="102">
      <c r="A215" t="s">
        <v>58</v>
      </c>
      <c r="E215" s="39" t="s">
        <v>720</v>
      </c>
    </row>
    <row r="216" spans="1:16" ht="12.75">
      <c r="A216" t="s">
        <v>49</v>
      </c>
      <c s="34" t="s">
        <v>228</v>
      </c>
      <c s="34" t="s">
        <v>721</v>
      </c>
      <c s="35" t="s">
        <v>51</v>
      </c>
      <c s="6" t="s">
        <v>722</v>
      </c>
      <c s="36" t="s">
        <v>172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520</v>
      </c>
      <c>
        <f>(M216*21)/100</f>
      </c>
      <c t="s">
        <v>27</v>
      </c>
    </row>
    <row r="217" spans="1:5" ht="12.75">
      <c r="A217" s="35" t="s">
        <v>55</v>
      </c>
      <c r="E217" s="39" t="s">
        <v>51</v>
      </c>
    </row>
    <row r="218" spans="1:5" ht="12.75">
      <c r="A218" s="35" t="s">
        <v>56</v>
      </c>
      <c r="E218" s="40" t="s">
        <v>51</v>
      </c>
    </row>
    <row r="219" spans="1:5" ht="114.75">
      <c r="A219" t="s">
        <v>58</v>
      </c>
      <c r="E219" s="39" t="s">
        <v>723</v>
      </c>
    </row>
    <row r="220" spans="1:16" ht="12.75">
      <c r="A220" t="s">
        <v>49</v>
      </c>
      <c s="34" t="s">
        <v>232</v>
      </c>
      <c s="34" t="s">
        <v>724</v>
      </c>
      <c s="35" t="s">
        <v>51</v>
      </c>
      <c s="6" t="s">
        <v>725</v>
      </c>
      <c s="36" t="s">
        <v>288</v>
      </c>
      <c s="37">
        <v>20.88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520</v>
      </c>
      <c>
        <f>(M220*21)/100</f>
      </c>
      <c t="s">
        <v>27</v>
      </c>
    </row>
    <row r="221" spans="1:5" ht="12.75">
      <c r="A221" s="35" t="s">
        <v>55</v>
      </c>
      <c r="E221" s="39" t="s">
        <v>726</v>
      </c>
    </row>
    <row r="222" spans="1:5" ht="12.75">
      <c r="A222" s="35" t="s">
        <v>56</v>
      </c>
      <c r="E222" s="40" t="s">
        <v>727</v>
      </c>
    </row>
    <row r="223" spans="1:5" ht="280.5">
      <c r="A223" t="s">
        <v>58</v>
      </c>
      <c r="E223" s="39" t="s">
        <v>728</v>
      </c>
    </row>
    <row r="224" spans="1:16" ht="12.75">
      <c r="A224" t="s">
        <v>49</v>
      </c>
      <c s="34" t="s">
        <v>235</v>
      </c>
      <c s="34" t="s">
        <v>729</v>
      </c>
      <c s="35" t="s">
        <v>51</v>
      </c>
      <c s="6" t="s">
        <v>730</v>
      </c>
      <c s="36" t="s">
        <v>172</v>
      </c>
      <c s="37">
        <v>7.5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520</v>
      </c>
      <c>
        <f>(M224*21)/100</f>
      </c>
      <c t="s">
        <v>27</v>
      </c>
    </row>
    <row r="225" spans="1:5" ht="12.75">
      <c r="A225" s="35" t="s">
        <v>55</v>
      </c>
      <c r="E225" s="39" t="s">
        <v>731</v>
      </c>
    </row>
    <row r="226" spans="1:5" ht="12.75">
      <c r="A226" s="35" t="s">
        <v>56</v>
      </c>
      <c r="E226" s="40" t="s">
        <v>732</v>
      </c>
    </row>
    <row r="227" spans="1:5" ht="25.5">
      <c r="A227" t="s">
        <v>58</v>
      </c>
      <c r="E227" s="39" t="s">
        <v>733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