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DolejsiS" reservationPassword="0"/>
  <workbookPr/>
  <bookViews>
    <workbookView xWindow="240" yWindow="120" windowWidth="14940" windowHeight="9225" activeTab="0"/>
  </bookViews>
  <sheets>
    <sheet name="Rekapitulace" sheetId="1" r:id="rId1"/>
    <sheet name="OST" sheetId="2" r:id="rId2"/>
    <sheet name="SO01-71D0.1" sheetId="3" r:id="rId3"/>
    <sheet name="SO01-71D1.1.1" sheetId="4" r:id="rId4"/>
    <sheet name="SO01-71D1.1.1P" sheetId="5" r:id="rId5"/>
    <sheet name="SO01-71D1.4.1.1" sheetId="6" r:id="rId6"/>
    <sheet name="SO01-71D1.4.1.2" sheetId="7" r:id="rId7"/>
    <sheet name="SO01-71D1.4.2" sheetId="8" r:id="rId8"/>
    <sheet name="SO01-71D1.4.3" sheetId="9" r:id="rId9"/>
    <sheet name="SO01-71D1.4.4" sheetId="10" r:id="rId10"/>
    <sheet name="SO01-71D1.4.5" sheetId="11" r:id="rId11"/>
    <sheet name="SO01-71D1.4.6.1" sheetId="12" r:id="rId12"/>
    <sheet name="SO01-71D1.4.6.2" sheetId="13" r:id="rId13"/>
    <sheet name="SO01-71D1.4.6.3" sheetId="14" r:id="rId14"/>
    <sheet name="SO01-71D1.4.6.4" sheetId="15" r:id="rId15"/>
    <sheet name="SO01-71D1.4.6.5" sheetId="16" r:id="rId16"/>
    <sheet name="SO01-71D1.4.6.6" sheetId="17" r:id="rId17"/>
    <sheet name="SO01-71D1.4.6.7" sheetId="18" r:id="rId18"/>
    <sheet name="SO01-71D1.4.6.8" sheetId="19" r:id="rId19"/>
    <sheet name="SO01-71D1.5.1" sheetId="20" r:id="rId20"/>
    <sheet name="SO01-71D1.5.1.A" sheetId="21" r:id="rId21"/>
    <sheet name="SO01-71D1.5.2" sheetId="22" r:id="rId22"/>
    <sheet name="SO01-71D2.4.1" sheetId="23" r:id="rId23"/>
    <sheet name="SO01-71D2.4.2" sheetId="24" r:id="rId24"/>
    <sheet name="SO01-71D2.4.3" sheetId="25" r:id="rId25"/>
    <sheet name="SO01-71D2.4.3E" sheetId="26" r:id="rId26"/>
    <sheet name="SO01-71D2.4.4" sheetId="27" r:id="rId27"/>
    <sheet name="SO01-71D2.4.5" sheetId="28" r:id="rId28"/>
    <sheet name="SO01-71D3" sheetId="29" r:id="rId29"/>
    <sheet name="SO 90-90" sheetId="30" r:id="rId30"/>
    <sheet name="SO 98-98" sheetId="31" r:id="rId31"/>
  </sheets>
  <definedNames/>
  <calcPr/>
  <webPublishing/>
</workbook>
</file>

<file path=xl/sharedStrings.xml><?xml version="1.0" encoding="utf-8"?>
<sst xmlns="http://schemas.openxmlformats.org/spreadsheetml/2006/main" count="25062" uniqueCount="4377">
  <si>
    <t>Aspe</t>
  </si>
  <si>
    <t>Rekapitulace ceny</t>
  </si>
  <si>
    <t>5413520028</t>
  </si>
  <si>
    <t>Rekonstrukce výpravní budovy v žst. Chodov_ZM_08</t>
  </si>
  <si>
    <t>var. 1</t>
  </si>
  <si>
    <t/>
  </si>
  <si>
    <t>Celková cena bez DPH:</t>
  </si>
  <si>
    <t>Celková cena s DPH:</t>
  </si>
  <si>
    <t>Objekt</t>
  </si>
  <si>
    <t>Popis</t>
  </si>
  <si>
    <t>Cena bez DPH</t>
  </si>
  <si>
    <t>DPH</t>
  </si>
  <si>
    <t>Cena s DPH</t>
  </si>
  <si>
    <t>Počet neoceněných položek</t>
  </si>
  <si>
    <t>E.2</t>
  </si>
  <si>
    <t>Pozemní stavební objekty</t>
  </si>
  <si>
    <t xml:space="preserve">  OST</t>
  </si>
  <si>
    <t>Ostatní náklady</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</si>
  <si>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</si>
  <si>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</si>
  <si>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</si>
  <si>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</si>
  <si>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</si>
  <si>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</si>
  <si>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</si>
  <si>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</si>
  <si>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</si>
  <si>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</si>
  <si>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</si>
  <si>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</si>
  <si>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</si>
  <si>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</si>
  <si>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</si>
  <si>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</si>
  <si>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</si>
  <si>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</si>
  <si>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</si>
  <si>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</si>
  <si>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</si>
  <si>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</si>
  <si>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</si>
  <si>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</si>
  <si>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</si>
  <si>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</si>
  <si>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</si>
  <si>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</si>
  <si>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OST</t>
  </si>
  <si>
    <t>SD</t>
  </si>
  <si>
    <t>VRN1</t>
  </si>
  <si>
    <t>Průzkumné, geodetické a projektové práce</t>
  </si>
  <si>
    <t>P</t>
  </si>
  <si>
    <t>1</t>
  </si>
  <si>
    <t>012103000</t>
  </si>
  <si>
    <t>Geodetické práce před výstavbou</t>
  </si>
  <si>
    <t>KPL</t>
  </si>
  <si>
    <t>CS ÚRS 2021 02</t>
  </si>
  <si>
    <t>PP</t>
  </si>
  <si>
    <t>VV</t>
  </si>
  <si>
    <t>TS</t>
  </si>
  <si>
    <t>012203000</t>
  </si>
  <si>
    <t>Geodetické práce při provádění stavby</t>
  </si>
  <si>
    <t>1. Více informací o volbě, obsahu a způsobu ocenění jednotlivých titulů viz Příloha 01 Průzkumné, geodetické a projektové práce.</t>
  </si>
  <si>
    <t>VRN4</t>
  </si>
  <si>
    <t>Inženýrská činnost</t>
  </si>
  <si>
    <t>045203000</t>
  </si>
  <si>
    <t>Kompletační činnost</t>
  </si>
  <si>
    <t>4</t>
  </si>
  <si>
    <t>045303000</t>
  </si>
  <si>
    <t>Koordinační činnost</t>
  </si>
  <si>
    <t>VRN7</t>
  </si>
  <si>
    <t>Provozní vlivy</t>
  </si>
  <si>
    <t>5</t>
  </si>
  <si>
    <t>071103000</t>
  </si>
  <si>
    <t>Provoz investora</t>
  </si>
  <si>
    <t>1. Více informací o volbě, obsahu a způsobu ocenění jednotlivých titulů viz Příloha 07 Provozní vlivy.  
práce v blízskosti kolejí 
práce v blízskosti kolejí</t>
  </si>
  <si>
    <t>VRN9</t>
  </si>
  <si>
    <t>090001000</t>
  </si>
  <si>
    <t>odpojení objektu od stávajících sítí  
ostatní náklady s provozem na staveništi 
odpojení objektu od stávajících sítí  
ostatní náklady s provozem na staveništi</t>
  </si>
  <si>
    <t xml:space="preserve">  SO01-71D0.1</t>
  </si>
  <si>
    <t>Demolice výpravní budovy ŽST Chodov</t>
  </si>
  <si>
    <t>SO01-71D0.1</t>
  </si>
  <si>
    <t>Zemní práce</t>
  </si>
  <si>
    <t>113107424</t>
  </si>
  <si>
    <t>Odstranění podkladů nebo krytů při překopech inženýrských sítí s přemístěním hmot na skládku ve vzdálenosti do 3 m nebo s naložením na dopravní prostředek stroj</t>
  </si>
  <si>
    <t>M2</t>
  </si>
  <si>
    <t>Odstranění podkladů nebo krytů při překopech inženýrských sítí s přemístěním hmot na skládku ve vzdálenosti do 3 m nebo s naložením na dopravní prostředek strojně plochy jednotlivě do 15 m2 z kameniva hrubého drceného, o tl. vrstvy přes 300 do 400 mm</t>
  </si>
  <si>
    <t>'''' pro šachty pro odpojení a zaslepení přípojek '  
 přípojka vody PE 32 na řadu PE 500 v Nádražní ulici  2.0*2.0=4.000 [A] 
 přípojka kanalizace KT 200 4 KT 150 je napojena na KT DN300 - zaslepena u nejbližší šachty  2.0*2.0=4.000 [B] 
 přípojka STL plynovodu OC 50 - zaslepena v Nádražní ulici na STL plynovodu OC150  2.0*2.0=4.000 [C] 
 odstranění stávající přípojky plynu v silnici  5.0*1.0=5.000 [D] 
Celkem: 4+4+4+5=17.000 [E]</t>
  </si>
  <si>
    <t>1. Pro volbu cen zhlediska množství se uvažuje každá souvisle odstraňovaná plocha krytu nebo podkladu stejného druhu samostatně. Odstraňuje-li se několik vrstev vozovky najednou, jednotlivé vrstvy se oceňují každá samostatně.  
2. Ceny jsou určeny pouze pro případy havárií a přeložek.  
3. Ceny nelze použít v rámci výstavby nových inženýrských sítí.  
4. Ceny  
a) –7011 až –7013, -7411 až -7413 a -7511 až -7513 lze použít i pro odstranění podkladů nebo krytů ze štěrkopísku, škváry, strusky nebo z mechanicky zpevněných zemin,  
b) –7021 až 7025, -7421 až -7425 a -7521 až -7525 lze použít i pro odstranění podkladů nebo krytů ze zemin stabilizovaných vápnem,  
c) –7030 až -7034, -7430 až -7434 a -7530 až -7534 lze použít i pro odstranění dlažeb uložených do betonového lože a dlažeb zmozaiky uložených do cementové malty nebo podkladu ze zemin stabilizovaných cementem.  
5. Ceny lze použít i pro odstranění podkladů nebo krytů opatřených živičnými postřiky nebo nátěry.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  
7. Přemístění vybouraného materiálu na vzdálenost přes 3 m se oceňuje cenami souborů cen 997 22-1 Vodorovná doprava suti.  
8. Cenypro odstranění živičných podkladů nebo krytů -704 ., -744 . a -754 . nelze použít pro odstranění podkladu nebo krytu frézováním.</t>
  </si>
  <si>
    <t>113107442</t>
  </si>
  <si>
    <t>Odstranění podkladů nebo krytů při překopech inženýrských sítí s přemístěním hmot na skládku ve vzdálenosti do 3 m nebo s naložením na dopravní prostředek strojně plochy jednotlivě do 15 m2 živičných, o tl. vrstvy přes 50 do 100 mm</t>
  </si>
  <si>
    <t>132251101</t>
  </si>
  <si>
    <t>Hloubení nezapažených rýh šířky do 800 mm strojně s urovnáním dna do předepsaného profilu a spádu v hornině třídy těžitelnosti I skupiny 3 do 20 m3</t>
  </si>
  <si>
    <t>M3</t>
  </si>
  <si>
    <t>odstranění stávající přípojky plynu  20.3*0.8*1.2=19.488 [A] 
Celkem: 19.488=19.488 [B]</t>
  </si>
  <si>
    <t>1. V cenách jsou započteny i náklady na přehození výkopku na přilehlém terénu na vzdálenost do 3 m od podélné osy rýhy nebo naložení na dopravní prostředek.</t>
  </si>
  <si>
    <t>133251101</t>
  </si>
  <si>
    <t>Hloubení nezapažených šachet strojně v hornině třídy těžitelnosti I skupiny 3 do 20 m3</t>
  </si>
  <si>
    <t>'''' šachty pro odpojení a zaslepení přípojek '  
 přípojka vody PE 32 na řadu PE 500 v Nádražní ulici  2.0*2.0*1.5=6.000 [A] 
 přípojka kanalizace KT 200 6 KT 150 je napojena na KT DN300 - zaslepena u nejbližší šachty  2.0*2.0*1.5=6.000 [B] 
 přípojka STL plynovodu OC 50 - zaslepena v Nádražní ulici na STL plynovodu OC150  2.0*2.0*1.5=6.000 [C] 
Celkem: 6+6+6=18.000 [D]</t>
  </si>
  <si>
    <t>1. Ceny jsou určeny pro šachty hloubky do 12 m. Šachty větších hloubek se oceňují individuálně.  
2. V cenách jsou započteny i náklady na:  
a) svislé přemístění výkopku,  
b) urovnání dna do předepsaného profilu a spádu.  
c) přehození výkopku na přilehlém terénu na vzdálenost do 3 m od hrany šachty nebo naložení na dopravní prostředek.</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</si>
  <si>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</si>
  <si>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</si>
  <si>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</si>
  <si>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 přemístění na meziskládku a zpět pro zásyp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 
37.488 * 2Koeficient množství=74.976 [F]</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</si>
  <si>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</si>
  <si>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167151101</t>
  </si>
  <si>
    <t>Nakládání, skládání a překládání neulehlého výkopku nebo sypaniny strojně nakládání, množství do 100 m3, z horniny třídy těžitelnosti I, skupiny 1 až 3</t>
  </si>
  <si>
    <t>'''' naložení na meziskládce pro zásyp zpět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t>
  </si>
  <si>
    <t>1. Ceny -1131 až -1133 jsou určeny pro nakládání, překládání a vykládání na vzdálenost  
a) do 20 m vodorovně; vodorovná vzdálenost se měří od těžnice lodi k těžnici druhé lodi, nebo ktěžišti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</si>
  <si>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7</t>
  </si>
  <si>
    <t>171251201</t>
  </si>
  <si>
    <t>Uložení sypaniny na skládky nebo meziskládky bez hutnění s upravením uložené sypaniny do předepsaného tvaru</t>
  </si>
  <si>
    <t>'''' přemístění na meziskládku a zpět pro zásyp '  
 výkop rýhy pro odstranění stávající přípojky plynu  20.3*0.8*1.2=19.488 [A] 
''''' šachty pro odpojení a zaslepení přípojek '  
 přípojka vody PE 32 na řadu PE 500 v Nádražní ulici  2.0*2.0*1.5=6.000 [B] 
 přípojka kanalizace KT 200 19.488 KT 150 je napojena na KT DN300 - zaslepena u nejbližší šachty  2.0*2.0*1.5=6.000 [C] 
 přípojka STL plynovodu OC 50 - zaslepena v Nádražní ulici na STL plynovodu OC150  2.0*2.0*1.5=6.000 [D] 
Celkem: 19.488+6+6+6=37.488 [E]</t>
  </si>
  <si>
    <t>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Vceně jsou započteny i náklady na rozprostření sypaniny ve vrstvách s hrubým urovnáním na skládce.  
4. Vceně nejsou započteny náklady na získání skládek ani na poplatky za skládku.  
5. Množství jednotek uložení výkopku (sypaniny) se určí v m3 uloženého výkopku (sypaniny), v rostlém stavu zpravidla ve výkopišti.</t>
  </si>
  <si>
    <t>8</t>
  </si>
  <si>
    <t>174151101</t>
  </si>
  <si>
    <t>Zásyp sypaninou z jakékoliv horniny strojně s uložením výkopku ve vrstvách se zhutněním jam, šachet, rýh nebo kolem objektů v těchto vykopávkách</t>
  </si>
  <si>
    <t>'''' zásyp suterénu stávající budovy nadrceným materiále z demolice '  
6.0*1.1*2.2/2+(20.7+43.9+29.46)*2.2 =214.192 [A] 
''''' zásypy vykopanou zeminou zpět ' 
 výkopů rýhy pro odstranění stávající přípojky plynu  20.3*0.8*1.2=19.488 [B] 
''''' šachty pro odpojení a zaslepení přípojek '  
 přípojka vody PE 32 na řadu PE 500 v Nádražní ulici  2.0*2.0*1.5=6.000 [C] 
 přípojka kanalizace KT 200 214.192 KT 150 je napojena na KT DN300 - zaslepena u nejbližší šachty  2.0*2.0*1.5=6.000 [D] 
 přípojka STL plynovodu OC 50 - zaslepena v Nádražní ulici na STL plynovodu OC150  2.0*2.0*1.5=6.000 [E] 
Celkem: 214.192+19.488+6+6+6=251.680 [F]</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</si>
  <si>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t>
  </si>
  <si>
    <t>9</t>
  </si>
  <si>
    <t>553R</t>
  </si>
  <si>
    <t>Nadrcený materiál z demolice na místě</t>
  </si>
  <si>
    <t>T</t>
  </si>
  <si>
    <t>[bez vazby na CS]</t>
  </si>
  <si>
    <t>'''' zásyp suterénu stávající budovy nadrceným materiálem z demolice '  
(6.0*1.1*2.2/2+(20.7+43.9+29.46)*2.2)*2.0 =428.384 [A] 
Celkem: 428.384=428.384 [B]</t>
  </si>
  <si>
    <t>21-M</t>
  </si>
  <si>
    <t>Elektromontáže</t>
  </si>
  <si>
    <t>27</t>
  </si>
  <si>
    <t>21096001R</t>
  </si>
  <si>
    <t>Zřízení sloupu nadzemní kabelové přípojky slaboproudu a přepojení kabelů z odstraňované stavby</t>
  </si>
  <si>
    <t>dle PD - DSP - demolice stávající budovy nádraží 
dle PD - DSP - demolice stávající budovy nádraží</t>
  </si>
  <si>
    <t>28</t>
  </si>
  <si>
    <t>21096002R</t>
  </si>
  <si>
    <t>Přeložení 1 stožáru VO v souvislostí s demolicí stávající budovy nádraží</t>
  </si>
  <si>
    <t>KS</t>
  </si>
  <si>
    <t>23-M</t>
  </si>
  <si>
    <t>Montáže potrubí</t>
  </si>
  <si>
    <t>29</t>
  </si>
  <si>
    <t>230081037</t>
  </si>
  <si>
    <t>Demontáž ocelového potrubí do šrotu hmotnosti do 10 kg připojovací rozměr O 51, tl. 2,6 mm</t>
  </si>
  <si>
    <t>KUS</t>
  </si>
  <si>
    <t>odstranění stávající přípojky plynu OC 50 -  20,3m 3kg/m   6=6.000 [A] 
Celkem: 6=6.000 [B]</t>
  </si>
  <si>
    <t>Komunikace pozemní</t>
  </si>
  <si>
    <t>10</t>
  </si>
  <si>
    <t>566901133</t>
  </si>
  <si>
    <t>Vyspravení podkladu po překopech inženýrských sítí plochy do 15 m2 s rozprostřením a zhutněním štěrkodrtí tl. 200 mm</t>
  </si>
  <si>
    <t>'''' po odpojení a zaslepení přípojek - úprava zpět v ulici Nádražní '  
 přípojka vody PE 32 na řadu PE 500 v Nádražní ulici  2.0*2.0=4.000 [A] 
 přípojka kanalizace KT 200 4 KT 150 je napojena na KT DN300 - zaslepena u nejbližší šachty  2.0*2.0=4.000 [B] 
 přípojka STL plynovodu OC 50 - zaslepena v Nádražní ulici na STL plynovodu OC150  2.0*2.0=4.000 [C] 
 odstranění stávající přípojky plynu v silnici  5.0*1.0=5.000 [D] 
Celkem: 4+4+4+5=17.000 [E]</t>
  </si>
  <si>
    <t>1. Ceny jsou určeny pro vyspravení podkladů po překopech pro inženýrské sítětrvalé i dočasné (předepíše-li je projekt).  
2. Ceny jsou určeny pouze pro případy havárií, přeložek nebo běžných oprav inženýrských sítí.  
3. Ceny nelze použít v rámci výstavby nových inženýrských sítí.  
4. V cenách nejsou započteny náklady na příp. nutný spojovací postřik, který se oceňuje cenami souboru cen 573 2.-11 Postřik živičný spojovací části A01 tohoto katalogu.</t>
  </si>
  <si>
    <t>11</t>
  </si>
  <si>
    <t>566901143</t>
  </si>
  <si>
    <t>Vyspravení podkladu po překopech inženýrských sítí plochy do 15 m2 s rozprostřením a zhutněním kamenivem hrubým drceným tl. 200 mm</t>
  </si>
  <si>
    <t>12</t>
  </si>
  <si>
    <t>572330111</t>
  </si>
  <si>
    <t>Vyspravení krytu komunikací po překopech inženýrských sítí plochy do 15 m2 živičnou směsí z kameniva těženého nebo ze štěrkopísku obaleného asfaltem po zhutnění</t>
  </si>
  <si>
    <t>Vyspravení krytu komunikací po překopech inženýrských sítí plochy do 15 m2 živičnou směsí z kameniva těženého nebo ze štěrkopísku obaleného asfaltem po zhutnění tl. přes 20 do 50 mm</t>
  </si>
  <si>
    <t>1. Ceny jsou určeny pro vyspravení krytů po překopech pro inženýrské sítě trvalé i dočasné (předepíše-li to projekt).  
2. Ceny jsou určeny pouze pro případy havárií, přeložek nebo běžných oprav inženýrských sítí.  
3. Ceny nelze použít v rámci výstavby nových inženýrských sítí.  
4. V cenách nejsou započteny náklady na:  
a) postřik živičný spojovací, který se oceňuje cenami souboru cen 573 2.-11 Postřik živičný spojovací části A 01 tohoto katalogu,  
b) zdrsňovací posyp, který se oceňuje cenami578 90-112 Zdrsňovací posyp litého asfaltu z kameniva drobného drceného obaleného asfaltem při překopech inženýrských sítí, 572 40-41 Posyp živičného podkladu nebo krytu části C 01 tohoto katalogu.</t>
  </si>
  <si>
    <t>13</t>
  </si>
  <si>
    <t>572340112</t>
  </si>
  <si>
    <t>Vyspravení krytu komunikací po překopech inženýrských sítí plochy do 15 m2 asfaltovým betonem ACO (AB), po zhutnění tl. přes 50 do 70 mm</t>
  </si>
  <si>
    <t>Ostatní konstrukce a práce, bourání</t>
  </si>
  <si>
    <t>14</t>
  </si>
  <si>
    <t>919735112</t>
  </si>
  <si>
    <t>Řezání stávajícího živičného krytu nebo podkladu hloubky přes 50 do 100 mm</t>
  </si>
  <si>
    <t>M</t>
  </si>
  <si>
    <t>'''' pro šachty pro odpojení a zaslepení přípojek '  
 přípojka vody PE 32 na řadu PE 500 v Nádražní ulici  2.0*4=8.000 [A] 
 přípojka kanalizace KT 200 8 KT 150 je napojena na KT DN300 - zaslepena u nejbližší šachty  2.0*4=8.000 [B] 
 přípojka STL plynovodu OC 50 - zaslepena v Nádražní ulici na STL plynovodu OC150  2.0*4=8.000 [C] 
 odstranění stávající přípojky plynu v silnici  5.0*2=10.000 [D] 
Celkem: 8+8+8+10=34.000 [E]</t>
  </si>
  <si>
    <t>1. V cenách jsou započteny i náklady na spotřebu vody.</t>
  </si>
  <si>
    <t>15</t>
  </si>
  <si>
    <t>981011313</t>
  </si>
  <si>
    <t>Demolice budov postupným rozebíráním z cihel, kamene, smíšeného nebo hrázděného zdiva, tvárnic na maltu vápennou nebo vápenocementovou s podílem konstrukcí přes</t>
  </si>
  <si>
    <t>Demolice budov postupným rozebíráním z cihel, kamene, smíšeného nebo hrázděného zdiva, tvárnic na maltu vápennou nebo vápenocementovou s podílem konstrukcí přes 15 do 20 %</t>
  </si>
  <si>
    <t>'''' demolice stávající budovy nádraží '  
 1.pp na úroveň -1,0  (14.52*10.55+4.45*2.97)*0.8=133.122 [A] 
 1.np 133.122 2.np  (32.56*9.7+12.61*3.36)*9.1=3 259.635 [B] 
 půda  (34.25*14.96+14.68*3.15)*3.385/2=945.468 [C] 
 přístavba ve štítu 1.np  10.43*6.64*4.15=287.409 [D] 
Celkem: 133.122+3259.635+945.468+287.409=4 625.634 [E]</t>
  </si>
  <si>
    <t>1. Ceny jsou stanoveny na měrnou jednotku m3 obestavěného prostoru.  
2. Procentuální podíl konstrukcí se stanoví podle článku 3503 Všeobecných podmínek části B01.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sviditelnými trámy se objem trámů jednotlivě připočítává kobjemu stropů. Totéž platí pro průvlaky a samostatné trámy. Objem stropů schodiště se započítává objemem daným součinem půdorysné plochy schodiště a tloušťky patrové podesty.  
4. Pro volbu cen je rozhodující objemově převažující druh zdiva svislých nosných konstrukcí demolovaného objektu.  
5. Ceny jsou určeny pro demolice budov výšky do 35 m. Tato výška je určena svislou vzdáleností nejvyšší hrany římsy, popř. atiky a nejnižšího bodu přilehlého terénu.</t>
  </si>
  <si>
    <t>997</t>
  </si>
  <si>
    <t>Přesun sutě</t>
  </si>
  <si>
    <t>16</t>
  </si>
  <si>
    <t>997006002</t>
  </si>
  <si>
    <t>Úprava stavebního odpadu třídění na jednotlivé druhy</t>
  </si>
  <si>
    <t>materiálu z demolice  1632.572=1 632.572 [A] 
Celkem: 1632.572=1 632.572 [B]</t>
  </si>
  <si>
    <t>1. Množství měrných jednotek u ceny -6002 se určuje v t odpadu před roztříděním.  
2. V ceně -6003 jsou započteny náklady na pytlování závadného odpadu, např. trusu, dřeva napadeného škůdci nebo hnilobou, apod.</t>
  </si>
  <si>
    <t>17</t>
  </si>
  <si>
    <t>997006005</t>
  </si>
  <si>
    <t>Úprava stavebního odpadu drcení s dopravou na vzdálenost do 100 m a naložením do drtícího zařízení ze zdiva cihelného, kamenného a smíšeného</t>
  </si>
  <si>
    <t>18</t>
  </si>
  <si>
    <t>997006006</t>
  </si>
  <si>
    <t>Úprava stavebního odpadu drcení s dopravou na vzdálenost do 100 m a naložením do drtícího zařízení ze zdiva betonového</t>
  </si>
  <si>
    <t>19</t>
  </si>
  <si>
    <t>R015997.903</t>
  </si>
  <si>
    <t>903</t>
  </si>
  <si>
    <t>Likvidace odpadů včetně dopravy stavebního odpadu betonového kód odpadu 17 01 01 z demolice</t>
  </si>
  <si>
    <t>Likvidace odpadů včetně dopravy stavebního odpadu betonového kód odpadu 17 01 01 z demolice  
Evidenční položka. Neoceňovat v objektu SO/PS, položka se oceňuje pouze v objektu SO 90-90.</t>
  </si>
  <si>
    <t>nadrcený beton - celé množství  502.0=502.000 [A] 
 odpočet použitého materiálu pro zásyp sklepních prostor  -428.384=- 428.384 [B] 
Celkem: 502+-428.384=73.616 [C]</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</si>
  <si>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</si>
  <si>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20</t>
  </si>
  <si>
    <t>R015997.904</t>
  </si>
  <si>
    <t>904</t>
  </si>
  <si>
    <t>Likvidace odpadů včetně dopravy stavebního odpadu cihelného kód odpadu 17 01 02 z demolice</t>
  </si>
  <si>
    <t>Likvidace odpadů včetně dopravy stavebního odpadu cihelného kód odpadu 17 01 02 z demolice  
Evidenční položka. Neoceňovat v objektu SO/PS, položka se oceňuje pouze v objektu SO 90-90.</t>
  </si>
  <si>
    <t>21</t>
  </si>
  <si>
    <t>R015997.905</t>
  </si>
  <si>
    <t>905</t>
  </si>
  <si>
    <t>Likvidace odpadů včetně dopravy stavebního odpadu keramického kód odpadu 17 01 03 z demilice</t>
  </si>
  <si>
    <t>Likvidace odpadů včetně dopravy stavebního odpadu keramického kód odpadu 17 01 03 z demilice  
Evidenční položka. Neoceňovat v objektu SO/PS, položka se oceňuje pouze v objektu SO 90-90.</t>
  </si>
  <si>
    <t>22</t>
  </si>
  <si>
    <t>R015997.907</t>
  </si>
  <si>
    <t>907</t>
  </si>
  <si>
    <t>Likvidace odpadu včetně dopravy stavebního odpadu dřevěného kód odpadu 17 02 01 - z demolice</t>
  </si>
  <si>
    <t>Likvidace odpadu stavebního odpadu dřevěného kód odpadu 17 02 01 - z demolice  
Evidenční položka. Neoceňovat v objektu SO/PS, položka se oceňuje pouze v objektu SO 90-90.</t>
  </si>
  <si>
    <t>23</t>
  </si>
  <si>
    <t>R015997.909</t>
  </si>
  <si>
    <t>909</t>
  </si>
  <si>
    <t>Likvidace odpadu včetně dopravy asfaltového bez obsahu dehtu zatříděného do Katalogu odpadů pod kódem 17 03 02 z demolice</t>
  </si>
  <si>
    <t>Likvidace odpadu včetně dopravy asfaltového bez obsahu dehtu zatříděného do Katalogu odpadů pod kódem 17 03 02 z demolice  
Evidenční položka. Neoceňovat v objektu SO/PS, položka se oceňuje pouze v objektu SO 90-90.</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</si>
  <si>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</si>
  <si>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24</t>
  </si>
  <si>
    <t>R015997.910</t>
  </si>
  <si>
    <t>910</t>
  </si>
  <si>
    <t>Likvidace odpadů včetně dopravy zeminy a kamení kód odpadu 17 05 04 z demolice</t>
  </si>
  <si>
    <t>Likvidace odpadů včetně dopravy zeminy a kamení kód odpadu 17 05 04 z demolice  
Evidenční položka. Neoceňovat v objektu SO/PS, položka se oceňuje pouze v objektu SO 90-90.</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</si>
  <si>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</si>
  <si>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25</t>
  </si>
  <si>
    <t>R015997.913</t>
  </si>
  <si>
    <t>913</t>
  </si>
  <si>
    <t>Likvidace odpadu včetně dopravy sklo do recyklace z demolice</t>
  </si>
  <si>
    <t>Likvidace odpadu včetně dopravy sklo do recyklace z demolice  
Evidenční položka. Neoceňovat v objektu SO/PS, položka se oceňuje pouze v objektu SO 90-90.</t>
  </si>
  <si>
    <t>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 
Evidenční položka. Neoceňovat v objektu SO/PS, položka se oceňuje pouze v objektu SO 90-90.  
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[měrná jednotka – nejčastěji Tuna] určující množství odpadu vytříděného v souladu se zákonem č. 185/2001 Sb., o nakládání s odpady, v platném znění</t>
  </si>
  <si>
    <t>26</t>
  </si>
  <si>
    <t>R015997.906</t>
  </si>
  <si>
    <t>906</t>
  </si>
  <si>
    <t>Likvidace odpadů vč.dopravy stavebního odpadu směsného kód odpadu 17 09 04 z demolice</t>
  </si>
  <si>
    <t>Likvidace odpadů vč.dopravy stavebního odpadu směsného kód odpadu 17 09 04 z demolice  
Evidenční položka. Neoceňovat v objektu SO/PS, položka se oceňuje pouze v objektu SO 90-90.</t>
  </si>
  <si>
    <t>všechno  1632.572=1 632.572 [A] 
 odpočet vytříděného odpadu  -(73.616+1004.0+19.0+80.0+3.74+9.86+0.5)=-1 190.716 [B] 
 odpočet použitého materiálu pro zásyp sklepních prostor  -428.384=- 428.384 [C] 
Celkem: 1632.572+-1190.716+-428.384=13.472 [D]</t>
  </si>
  <si>
    <t xml:space="preserve">  SO01-71D1.1.1</t>
  </si>
  <si>
    <t>Architektonicko - stavební a konstrukční část</t>
  </si>
  <si>
    <t>SO01-71D1.1.1</t>
  </si>
  <si>
    <t>121151115</t>
  </si>
  <si>
    <t>Sejmutí ornice strojně při souvislé ploše přes 100 do 500 m2, tl. vrstvy přes 250 do 300 mm</t>
  </si>
  <si>
    <t>20.5*10.0=205.000 [A] 
Celkem: 205=205.000 [B]</t>
  </si>
  <si>
    <t>1. V cenách jsou započteny i náklady na  
a) naložení sejmuté ornice na dopravní prostředek.  
b) vodorovné přemístění na hromady v místě upotřebení nebo na dočasné či trvalé skládky na vzdálenost do 50 m a se složením.  
2. Ceny lze použít i pro sejmutí podorničí.  
3. V cenách nejsou započteny náklady na odstranění nevhodných přimísenin (kamenů, kořenů apod.); tyto práce se ocení individuálně.</t>
  </si>
  <si>
    <t>131251104</t>
  </si>
  <si>
    <t>Hloubení nezapažených jam a zářezů strojně s urovnáním dna do předepsaného profilu a spádu v hornině třídy těžitelnosti I skupiny 3 přes 100 do 500 m3</t>
  </si>
  <si>
    <t>jáma na úroveň -0,59 pod podkladní desku   19.5*9.5*(0.4+0.8)/2  =111.150 [A] 
Celkem: 111.15=111.150 [B]</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</si>
  <si>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</si>
  <si>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132251102</t>
  </si>
  <si>
    <t>Hloubení nezapažených rýh šířky do 800 mm strojně s urovnáním dna do předepsaného profilu a spádu v hornině třídy těžitelnosti I skupiny 3 přes 20 do 50 m3</t>
  </si>
  <si>
    <t>prohloubení rýh ze dna jámy  6.3*2*0.8*0.78+6.3*0.4*0.38 =8.820 [A] 
Celkem: 8.82=8.820 [B]</t>
  </si>
  <si>
    <t>132251252</t>
  </si>
  <si>
    <t>Hloubení nezapažených rýh šířky přes 800 do 2 000 mm strojně s urovnáním dna do předepsaného profilu a spádu v hornině třídy těžitelnosti I skupiny 3 přes 20 do</t>
  </si>
  <si>
    <t>Hloubení nezapažených rýh šířky přes 800 do 2 000 mm strojně s urovnáním dna do předepsaného profilu a spádu v hornině třídy těžitelnosti I skupiny 3 přes 20 do 50 m3</t>
  </si>
  <si>
    <t>prohloubení rýh ze dna jámy  18.3*2*1.2*0.78=34.258 [A] 
 rozšíření rýhy pro drenáž  (2*19.0+9.5)*0.4*0.3=5.700 [B] 
Celkem: 34.258+5.7=39.958 [C]</t>
  </si>
  <si>
    <t>1. V cenách jsou započteny i náklady na případné nutné přemístění výkopku ve výkopišti na vzdálenost do 3 m a na přehození výkopku na přilehlém terénu na vzdálenost do 3 m od osy rýhy nebo naložení na dopravní prostředek.</t>
  </si>
  <si>
    <t>139001101</t>
  </si>
  <si>
    <t>Příplatek k cenám hloubených vykopávek za ztížení vykopávky v blízkosti podzemního vedení nebo výbušnin pro jakoukoliv třídu horniny</t>
  </si>
  <si>
    <t>'''' ztížené vykopávky z 50% '  
 jáma na úroveň -0,59 pod podkladní desku   19.5*9.5*(0.4+0.8)/2  =111.150 [A] 
 prohloubení rýh ze dna jámy  18.3*2*1.2*0.78=34.258 [B] 
 rozšíření rýhy pro drenáž  (2*19.0+9.5)*0.4*0.3=5.700 [C] 
 prohloubení rýh ze dna jámy  6.3*2*0.8*0.78+6.3*0.4*0.38 =8.820 [D] 
 šachty pro základové patky  1.8*1.8*0.9*2=5.832 [E] 
Celkem: 111.15+34.258+5.7+8.82+5.832=165.760 [F] 
165.76 * 0.5Koeficient množství=82.880 [G]</t>
  </si>
  <si>
    <t>1. Cena je určena:  
a) pro podzemní vedení procházející hloubenou vykopávkou nebo uložené ve stěně výkopu při jakékoliv hloubce vedení pod původním terénem nebo jeho výšce nade dnem výkopu a jakémkoliv směru vedení ke stranám výkopu;  
b)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3.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4. Je-li vedení uloženo ve výkopišti tak, že se vykopávka v celém výše popsaném objemu nevykopává, např. blízko stěn nebo dna výkopu, oceňuje se ztížení vykopávky jen pro tu část objemu, v níž se ztížená vykopávka provádí.  
5. Jsou-li ve výkopišti dvě vedení položena tak blízko sebe, že se výše uvedené objemy pro obě vedení pronikají, určí se množství ztížení vykopávky tak, aby se pronik započetl jen jednou.  
6. Objem ztížení vykopávky se od celkového objemu výkopu neodečítá.  
7. Dočasné zajištění různých podzemních vedení ve výkopišti se oceňuje cenami souboru cen 119 00-14 Dočasné zajištění podzemního potrubí nebo vedení ve výkopišti.</t>
  </si>
  <si>
    <t>R015171.902</t>
  </si>
  <si>
    <t>902</t>
  </si>
  <si>
    <t>Likvidace odpadů včetně dopravy zeminy a kamení na recyklační skládce kód odpadu 17 05 04</t>
  </si>
  <si>
    <t>Likvidace odpadů včetně dopravy zeminy a kamení na recyklační skládce kód odpadu 17 05 04  
Evidenční položka. Neoceňovat v objektu SO/PS, položka se oceňuje pouze v objektu SO 90-90.</t>
  </si>
  <si>
    <t>jáma na úroveň -0,59 pod podkladní desku   19.5*9.5*(0.4+0.8)/2  =111.150 [A] 
 prohloubení rýh ze dna jámy  6.3*2*0.8*0.78+6.3*0.4*0.38 =8.820 [B] 
 rozšíření rýhy pro drenáž  (2*19.0+9.5)*0.4*0.3=5.700 [C] 
 prohloubení rýh ze dna jámy  18.3*2*1.2*0.78=34.258 [D] 
 šachty pro základové patky  6.207=6.207 [E] 
 odpočet zeminy pro zásyp kolem nové budovy  -24.912=-24.912 [F] 
Celkem: 111.15+8.82+5.7+34.258+6.207+-24.912=141.223 [G] 
141.223 * 1.8Koeficient množství=254.201 [H]</t>
  </si>
  <si>
    <t>na meziskládku 49.824 zpět z meziskládky pro zásyp kolem nové budovy  24.912*2=49.824 [A] 
Celkem: 49.824=49.824 [B]</t>
  </si>
  <si>
    <t>naložení na meziskládce pro zásyp kolem nové budovy  24.912=24.912 [A] 
Celkem: 24.912=24.912 [B]</t>
  </si>
  <si>
    <t>zásyp kolem základů objektu  15.0*2*0.8*(1.2+0.35)/2+4.5*2*0.8*0.35+(9.5-1.6)*0.8*1.2/2=24.912 [A] 
Celkem: 24.912=24.912 [B]</t>
  </si>
  <si>
    <t>Zakládání</t>
  </si>
  <si>
    <t>211561111</t>
  </si>
  <si>
    <t>Výplň kamenivem do rýh odvodňovacích žeber nebo trativodů bez zhutnění, s úpravou povrchu výplně kamenivem hrubým drceným frakce 4 až 16 mm</t>
  </si>
  <si>
    <t>drenáže  (2*19.0+9.5)*0.4*0.3=5.700 [A] 
Celkem: 5.7=5.700 [B]</t>
  </si>
  <si>
    <t>1. V ceně 51-1111 jsou započteny i náklady na průduchy vytvořené z lomového kamene.  
2. V cenách 52-1111 až 58-1111 nejsou započteny náklady na zřízení průduchů; tyto práce se oceňují cenami:  
a) souboru cen 212 71-11 Trativody z trub z prostého betonu bez lože,  
b) souboru cen 212 75-5 . Trativody bez lože z drenážních trubek.  
3. Množství měrných jednotek se určuje v m3 vyplňovaného prostoru. Objem potrubí a lože se do vyplňovaného prostoru nezapočítává.</t>
  </si>
  <si>
    <t>211971110</t>
  </si>
  <si>
    <t>Zřízení opláštění výplně z geotextilie odvodňovacích žeber nebo trativodů v rýze nebo zářezu se stěnami šikmými o sklonu do 1:2</t>
  </si>
  <si>
    <t>drenáže  (2*19.0+9.5)*(0.4+0.3)*2=66.500 [A] 
Celkem: 66.5=66.500 [B]</t>
  </si>
  <si>
    <t>1. Ceny jsou určeny:  
a) pro jakékoliv druhy a rozměry geotextilií,  
b) i pro zřízení svislého drénu z jedné nebo více vrstev geotextilie přiložených na stěnu rýhy nebo zářezu,  
c) pro způsob spojování geotextilií přesahy.  
2. Ceny nelze použít:  
a) pro zřízení opláštění výplně v zapažených rýhách; toto opláštění se oceňuje individuálně,  
b) pro knotové drény (geodrény); tyto drény se oceňují cenami souboru cen 211 97-21 Vpichování svislých konsolidačních prefabrikovaných drénů,  
c) pro zřízení vrstev z geotextilií; toto zřízení vrstev zgeotextilií se ocení cenami souboru cen 213 14 Zřízení vrstvy zgeotextilie.  
3. V cenách jsou započteny i náklady na zřízení předepsaných přesahů a na potřebné zatěžování nebo připevňování geotextilie ke stěnám výkopu při provádění.  
4. V cenách nejsou započteny náklady na dodání geotextilie; toto dodání se oceňuje ve specifikaci. Ztratné lze dohodnout ve výši 2 %.  
5. Množství měrných jednotek:  
a) se určuje v m2 rozvinuté plochy opláštění bez jakýchkoliv přesahů. Při opláštění z více vrstev geotextilií se pro určení množství měrných jednotek oceňuje každá vrstva samostatně,  
b) pro dodání geotextilie oceňované ve specifikaci se určí v m2 geotextilie včetně přesahů a prořezů stanovených projektovou dokumentací.</t>
  </si>
  <si>
    <t>69311068</t>
  </si>
  <si>
    <t>geotextilie netkaná separační, ochranná, filtrační, drenážní PP 300g/m2</t>
  </si>
  <si>
    <t>212755214</t>
  </si>
  <si>
    <t>Trativody bez lože z drenážních trubek plastových flexibilních D 100 mm</t>
  </si>
  <si>
    <t>drenáž  (2*19.0+9.5)=47.500 [A] 
Celkem: 47.5=47.500 [B]</t>
  </si>
  <si>
    <t>1. Ceny jsou určeny pro uložení drenážních trubek do výkopu bez lože a obsypu.  
2. Lože se oceňuje cenami souboru cen 212 ..-21 Lože pod trativody.  
3. Obsyp se oceňuje cenami souborů cen 175 1.-11 Obsypání potrubí části A07 katalogu 800-1 Zemní práce.</t>
  </si>
  <si>
    <t>273322511</t>
  </si>
  <si>
    <t>Základy z betonu železového (bez výztuže) desky z betonu se zvýšenými nároky na prostředí tř. C 25/30</t>
  </si>
  <si>
    <t>základová deska přes základové pasy  18.3*8.7*0.2=31.842 [A] 
Celkem: 31.842=31.842 [B]</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</si>
  <si>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</si>
  <si>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273351121</t>
  </si>
  <si>
    <t>Bednění základů desek zřízení</t>
  </si>
  <si>
    <t>základová deska přes základové pasy  (18.3+8.7)*2*0.2=10.800 [A] 
Celkem: 10.8=10.800 [B]</t>
  </si>
  <si>
    <t>1. Ceny jsou určeny pro bednění ve volném prostranství, ve volných nebo zapažených jamách, rýhách a šachtách.  
2. Kruhové nebo obloukové bednění poloměru do 1 m se oceňuje individuálně.</t>
  </si>
  <si>
    <t>273351122</t>
  </si>
  <si>
    <t>Bednění základů desek odstranění</t>
  </si>
  <si>
    <t>273362021</t>
  </si>
  <si>
    <t>Výztuž základů desek ze svařovaných sítí z drátů typu KARI</t>
  </si>
  <si>
    <t>podkladní deska přes základové pasy - výztuž sítí KARI 2 x 150/150/5   18.3*8.7*1.0273*2*1.15*0.001*2=0.752 [A] 
Celkem: 0.752=0.752 [B]</t>
  </si>
  <si>
    <t>1. Ceny platí pro desky rovné, snáběhy, hřibové nebo upnuté do žeber včetně výztuže těchto žeber.</t>
  </si>
  <si>
    <t>274313511</t>
  </si>
  <si>
    <t>Základy z betonu prostého pasy betonu kamenem neprokládaného tř. C 12/15</t>
  </si>
  <si>
    <t>'''' ochraná podkladní vrstva pod základy '  
 základové pasy š. 80 cm  6.3*2*0.8*0.1+6.3*0.4*0.1 =1.260 [A] 
 základové pasy š.120 cm  18.3*2*1.2*0.1=4.392 [B] 
Celkem: 1.26+4.392=5.652 [C]</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</si>
  <si>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</si>
  <si>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274322511</t>
  </si>
  <si>
    <t>Základy z betonu železového (bez výztuže) pasy z betonu se zvýšenými nároky na prostředí tř. C 25/30</t>
  </si>
  <si>
    <t>základové pasy š. 80 cm  6.3*2*0.8*0.68+6.3*0.4*0.28 =7.560 [A] 
 základové pasy š.120 cm  18.3*2*1.2*0.68=29.866 [B] 
Celkem: 7.56+29.866=37.426 [C]</t>
  </si>
  <si>
    <t>274351121</t>
  </si>
  <si>
    <t>Bednění základů pasů rovné zřízení</t>
  </si>
  <si>
    <t>základové pasy š. 80 cm  6.3*2*0.68*2+6.3*0.28*2 =20.664 [A] 
 základové pasy š.120 cm  (18.3+16.7)*2*0.68=47.600 [B] 
Celkem: 20.664+47.6=68.264 [C]</t>
  </si>
  <si>
    <t>274351122</t>
  </si>
  <si>
    <t>Bednění základů pasů rovné odstranění</t>
  </si>
  <si>
    <t>274361821</t>
  </si>
  <si>
    <t>Výztuž základů pasů z betonářské oceli 10 505 (R) nebo BSt 500</t>
  </si>
  <si>
    <t>výztuž základových pasů 2.2 základových patek dle statiky  2.2=2.200 [A] 
''''' základové pasy š. 80 cm '  
''''' základové pasy š.120 cm '  
''''' základové patky '  
Celkem: 2.2=2.200 [B]</t>
  </si>
  <si>
    <t>1. Ceny platí pro desky rovné, snáběhy, hřibové nebo upnuté do žeber včetně výztuže těchto žeber.  
včetně dílenských výkresů výztuže 
včetně dílenských výkresů výztuže</t>
  </si>
  <si>
    <t>275313511</t>
  </si>
  <si>
    <t>Základy z betonu prostého patky a bloky z betonu kamenem neprokládaného tř. C 12/15</t>
  </si>
  <si>
    <t>'''' ochraná podkladní vrstva pod patky '  
 základové patky  1.8*1.8*0.1*2=0.648 [A] 
''''* ozn. 18 sedací nábytek pro čekající cestující  1800x652x820 umístnění - 05 celkem 4ks 
0.24*0.8*0.2*2*4=0.307 [B] 
''''* ozn. 6.3 jednotlivé nádoby na odpad, 60l 530x233x944 umístnění - 05 celkem 2ks 
0.35*0.5*0.3*2=0.105 [C] 
Celkem: 0.648+0.307+0.105=1.060 [D]</t>
  </si>
  <si>
    <t>275313711</t>
  </si>
  <si>
    <t>Základové patky z betonu tř. C 20/25</t>
  </si>
  <si>
    <t>Základy z betonu prostého patky a bloky z betonu kamenem neprokládaného tř. C 20/25</t>
  </si>
  <si>
    <t>patku pro osazení informačního panelu  0.5*1.5*0.5=0.375 [A] 
Celkem: 0.375=0.375 [B]</t>
  </si>
  <si>
    <t>275322511</t>
  </si>
  <si>
    <t>Základy z betonu železového (bez výztuže) patky z betonu se zvýšenými nároky na prostředí tř. C 25/30</t>
  </si>
  <si>
    <t>základové patky  1.8*1.8*0.7*2=4.536 [A] 
Celkem: 4.536=4.536 [B]</t>
  </si>
  <si>
    <t>275351121</t>
  </si>
  <si>
    <t>Bednění základů patek zřízení</t>
  </si>
  <si>
    <t>základové patky  1.8*4*0.7*2+(0.5+1.5)*2*0.5=12.080 [A] 
''''* ozn. 18 sedací nábytek pro čekající cestující  1800x652x820 umístnění - 05 celkem 4ks 
2*(0.24+0.8)*0.2*4=1.664 [B] 
''''* ozn. 6.3 jednotlivé nádoby na odpad, 60l 530x233x944 umístnění - 05 celkem 2ks 
2*(0.35+0.5)*0.3*2=1.020 [C] 
Celkem: 12.08+1.664+1.02=14.764 [D]</t>
  </si>
  <si>
    <t>275351122</t>
  </si>
  <si>
    <t>Bednění základů patek odstranění</t>
  </si>
  <si>
    <t>Svislé a kompletní konstrukce</t>
  </si>
  <si>
    <t>30</t>
  </si>
  <si>
    <t>311236331</t>
  </si>
  <si>
    <t>Zdivo jednovrstvé zvukově izolační z cihel děrovaných z broušených cihel na tenkovrstvou maltu, pevnost cihel do P15, tl. zdiva 300 mm</t>
  </si>
  <si>
    <t>rozšířená stěna pro umístění výdejního okýnka - celková tl.340mm vč. omítky  3.12*3.45-1.1*1.93 =8.641 [A] 
Celkem: 8.641=8.641 [B]</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</si>
  <si>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zrozměrů kótovaných ve výkresech. Při zalomeném ostění oken a balkónových dveří se šířka zmenšuje o 100 mm.  
c) plocha překladů, obetonovaných hlav ocelových nosníků, věnců a jiných konstrukcí betonových a železobetonových.  
4. Vcenách jsou započteny i náklady na doplňkové cihly.  
5. Vcenách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</si>
  <si>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31</t>
  </si>
  <si>
    <t>341321410</t>
  </si>
  <si>
    <t>Stěny a příčky z betonu železového (bez výztuže) nosné tř. C 25/30</t>
  </si>
  <si>
    <t>'''' vnitřní ŽB stěny ' 
 vnitřní ŽB stěny v.2,87  (7.8+2*(3.725+0.25))*2.87*0.2=9.041 [A] 
 vnitřní ŽB stěny v.3,17  2*(6.69+0.25)*3.17*0.2=8.800 [B] 
 vnitřní ŽB stěny v.3,52  3.0*3.52*0.2+2.085*3.52/2*0.2=2.846 [C] 
 odpočet otvorů  -((0.9+0.9)*0.65+(1.2+1.775)*0.55)*0.2=-0.561 [D] 
Celkem: 9.041+8.8+2.846+-0.561=20.126 [E]</t>
  </si>
  <si>
    <t>32</t>
  </si>
  <si>
    <t>341321410R</t>
  </si>
  <si>
    <t>Stěny nosné ze ŽB tř. C 25/30 - XC4,XF3</t>
  </si>
  <si>
    <t>'''' vnější ŽB stěny '  
 SZ stěna  8.1*3.27*0.2=5.297 [A] 
 SV 5.297 JZ ve zkosení stěna  (6.175+4.175+1.115)*(3.27+4.05)/2*0.2=8.392 [B] 
''''' SV a JZ stěna vyšší část '  
 kratší stěny - do stropní desky SV  3.0*3.72*0.2=2.232 [C] 
 kratší stěny - do stropní desky JZ  2.085*3.72/2*0.2=0.776 [D] 
 odpočet otvorů  -(3.725*0.65+4.175*0.55+1.0*2.15)*0.2=-1.374 [E] 
Celkem: 5.297+8.392+2.232+0.776+-1.374=15.323 [F]</t>
  </si>
  <si>
    <t>beton C25/30-XC4,XF3,(CZ)-CIO,20-Dmax16-S3 
beton C25/30-XC4,XF3,(CZ)-CIO,20-Dmax16-S3</t>
  </si>
  <si>
    <t>33</t>
  </si>
  <si>
    <t>341351111</t>
  </si>
  <si>
    <t>Bednění stěn a příček nosných rovné oboustranné za každou stranu zřízení</t>
  </si>
  <si>
    <t>'''' vnější ŽB stěny oboustranné bednění '  
 SZ stěna  8.1*3.27*2=52.974 [A] 
 SV 52.974 JZ ve zkosení stěna  (6.175+4.175+1.115)*(3.27+4.05)/2*2=83.924 [B] 
''''' SV a JZ stěna vyšší část '  
 kratší stěny - do stropní desky SV  3.0*3.72*2=22.320 [C] 
 kratší stěny - do stropní desky JZ  2.085*3.72/2*2=7.756 [D] 
 odpočet otvorů  -(3.725*0.65+4.175*0.55+1.0*2.15)*2=-13.735 [E] 
 vybednění otvorů  (3.725+0.65+4.175+0.55)*0.2*2+(1.0+2*2.15)*0.2=4.700 [F] 
Celkem: 52.974+83.924+22.32+7.756+-13.735+4.7=157.939 [G]</t>
  </si>
  <si>
    <t>1. Ceny jsou určeny pro bednění svislé nebo šikmé (odkloněné), půdorysně přímé nebo zalomené ve volném prostranství.  
2. Ceny jsou určeny pro bednění výšky do 4 m. Bednění větších výšek se oceňuje individuálně.  
3. Ceny jsou určeny pro bedněné plochy s nízkými požadavky na pohledovost - třída pohledového betonu PB1 dle TP ČSB 03 (garáže, sklepy, apod.)  
4. Příplatek k cenám za pohledový beton je určen pro třídu pohledového betonu PB2 (běžné budovy). Vyšší třídy pohledovosti se oceňují individuálně.  
5. Kruhové nebo obloukové bednění poloměru do 1 m se oceňuje individuálně.</t>
  </si>
  <si>
    <t>34</t>
  </si>
  <si>
    <t>341351112</t>
  </si>
  <si>
    <t>Bednění stěn a příček nosných rovné oboustranné za každou stranu odstranění</t>
  </si>
  <si>
    <t>35</t>
  </si>
  <si>
    <t>341351311</t>
  </si>
  <si>
    <t>Bednění stěn a příček nosných rovné jednostranné zřízení</t>
  </si>
  <si>
    <t>'''' vnitřní ŽB stěny z jedné sttrany k izolaci ' 
 vnitřní ŽB stěny v.2,87  (7.8+2*(3.725+0.25))*2.87=45.203 [A] 
 vnitřní ŽB stěny v.3,17  2*(6.69+0.25)*3.17=44.000 [B] 
 vnitřní ŽB stěny v.3,52  3.0*3.52*0.2+2.085*3.52/2=5.782 [C] 
 odpočet otvorů  -((0.9+0.9)*0.65+(1.2+1.775)*0.55)=-2.806 [D] 
 vybednění otvorů  (0.9+0.9+2*0.65+1.2+1.775+2*0.55)*2*0.2=2.870 [E] 
Celkem: 45.203+44+5.782+-2.806+2.87=95.049 [F]</t>
  </si>
  <si>
    <t>36</t>
  </si>
  <si>
    <t>341351312</t>
  </si>
  <si>
    <t>Bednění stěn a příček nosných rovné jednostranné odstranění</t>
  </si>
  <si>
    <t>37</t>
  </si>
  <si>
    <t>341351911</t>
  </si>
  <si>
    <t>Bednění stěn a příček nosných Příplatek k cenám bednění za pohledový beton</t>
  </si>
  <si>
    <t>'''' vnější ŽB stěny bednění z vnější strany - venkovní stěny pohledový beton strukturovaný vzhled '  
 SZ stěna  8.1*3.27=26.487 [A] 
 SV 26.487 JZ ve zkosení stěna  (6.175+4.175+1.115)*(3.27+4.05)/2=41.962 [B] 
''''' SV a JZ stěna vyšší část '  
 kratší stěny - do stropní desky SV  3.0*3.72=11.160 [C] 
 kratší stěny - do stropní desky JZ  2.085*3.72/2=3.878 [D] 
 odpočet otvorů  -(3.725*0.65+4.175*0.55+1.0*2.15)=-6.868 [E] 
 vybednění otvorů  (3.725+0.65+4.175+0.55)*0.2*2+(1.0+2*2.15)*0.2=4.700 [F] 
Celkem: 26.487+41.962+11.16+3.878+-6.868+4.7=81.319 [G]</t>
  </si>
  <si>
    <t>38</t>
  </si>
  <si>
    <t>341361821</t>
  </si>
  <si>
    <t>Výztuž stěn a příček nosných svislých nebo šikmých, rovných nebo oblých z betonářské oceli 10 505 (R) nebo BSt 500</t>
  </si>
  <si>
    <t>výztuž stěn vnitřních dle statiky    1.85=1.850 [A] 
 výztuž stěn venkovních dle statiky   1.9=1.900 [B] 
Celkem: 1.85+1.9=3.750 [C]</t>
  </si>
  <si>
    <t>včetně dílenských výkresů výztuže 
včetně dílenských výkresů výztuže</t>
  </si>
  <si>
    <t>39</t>
  </si>
  <si>
    <t>342244121</t>
  </si>
  <si>
    <t>Příčky jednoduché z cihel děrovaných klasických spojených na pero a drážku na maltu M5, pevnost cihel do P15, tl. příčky 140 mm</t>
  </si>
  <si>
    <t>2.8*(3.525+4.9+3.725)-0.9*2.1*2=30.240 [A] 
3.1*(6.94*2+2.15+2.4)-(0.8*3+0.9)*2.1=50.203 [B] 
Celkem: 30.24+50.203=80.443 [C]</t>
  </si>
  <si>
    <t>1. Množství jednotek se určuje v m2 plochy konstrukce.</t>
  </si>
  <si>
    <t>40</t>
  </si>
  <si>
    <t>317168022</t>
  </si>
  <si>
    <t>Překlady keramické ploché osazené do maltového lože, výšky překladu 71 mm šířky 145 mm, délky 1250 mm</t>
  </si>
  <si>
    <t>nad dveřmi v příčce tl. 140mm  6=6.000 [A] 
Celkem: 6=6.000 [B]</t>
  </si>
  <si>
    <t>1. Vcenách -80.. až – 82.. (překlady ploché, vysoké a roletové) jsou započteny i náklady na:  
a) očištění podkladu pod překladem a jeho navlhčení vodou, rozprostření malty pod ložnou plochu, osazení překladu do vodorovné polohy a začištění vytlačené malty,  
b) dodání příslušného překladu předepsané délky,  
c) dočasné montážní podepření plochých překladů tak, aby vzdálenost mezi podporou a okrajem otvoru nebo mezi podporami byla maximálně 1 m.  
2. Vcenách -83.. (překlady složené roletové) jsou započteny i náklady na:  
a) očištění podkladů pod překladem a jeho navlhčení vodou, rozprostření malty pod ložnou plochu, osazení překladu do vodorovné polohy a začištění vytlačené malty,  
b) dodání vnitřního keramobetonového překladu a vnějšího tepelněizolačního dílu příslušné délky, včetně izolace z pěnového polystyrénu (u zdiva tl. 400 mm), případně vysokého překladu (u zdiva tl. 440 mm),  
c) betonáž mezery mezi překladem a tepelněizolačním dílem zbetonu třídy C 16/20; tato betonáž se provádí u překladů dlouhých 2000 mm a více zároveň sbetonáží stropní konstrukce a ztužujícího věnce,  
d) dočasné montážní podepření zespodu vcelé světlé délce překladu sdvěma podporami ve třetinách šířky otvoru a dvěma podporami po krajích otvoru - platí pouze pro překlady delší než 2000 mm, včetně.  
3. Vcenách -84.. (překlady vysoké spřažené) jsou započteny i náklady na:  
a) očištění podkladů pod překladem a jeho navlhčení vodou, rozprostření malty pod ložnou plochu, osazení překladu do vodorovné polohy a začištění vytlačené malty,  
b) dodání keramických překladů příslušné délky,  
c) uložení a dodávku výztuže  
d) betonáž mezi překlady z betonu třídy C 20/25  
e) oboustranné bednění překladu při betonáži  
f) dočasné montážní podepření zespodu vcelé světlé délce překladu  
4. Vcenách -82.. a -83.. (překlady roletové) nejsou započteny náklady na:  
a) vysoký překlad a svislou izolaci vúrovni stropního věnce u složených roletových překladů; tyto se ocení samostatně,  
b) dodávku a montáž rolet, případně žaluzií; tyto se ocení samostatně.  
5. Vcenách -84.. (překlady vysoké spřažené) nejsou započteny náklady na:  
a) betonáž a bednění vúrovni stropního věnce; tyto se ocení samostatně,  
6. Množství jednotek se určuje vkusech překladu podle jeho celkové délky. Minimální délka uložení je stanovena:  
a) u plochých překladů na 120 mm na každé straně,  
b) u vysokých a roletových překladů délky do 1750 mm na 125mm, délky 2000 a 2250 mm na 200 mm a u délky 2500 mm a větší na 250 mm na každé straně překladu.  
c) u vysokých spřažených překladů 250 mm na každé straně překladu.</t>
  </si>
  <si>
    <t>41</t>
  </si>
  <si>
    <t>342244301</t>
  </si>
  <si>
    <t>Příčky jednoduché z cihel děrovaných zvukově izolační na maltu MC, pevnost cihel do P15, tl. příčky 115 mm</t>
  </si>
  <si>
    <t>2.8*(2.975+0.3*2+2.15*2)-(0.8+0.9*2)*2.1=16.590 [A] 
3.1*(1.085+3.2+2.15)-0.8*2.1*2=16.589 [B] 
Celkem: 16.59+16.589=33.179 [C]</t>
  </si>
  <si>
    <t>42</t>
  </si>
  <si>
    <t>317168012</t>
  </si>
  <si>
    <t>Překlady keramické ploché osazené do maltového lože, výšky překladu 71 mm šířky 115 mm, délky 1250 mm</t>
  </si>
  <si>
    <t>43</t>
  </si>
  <si>
    <t>317168015</t>
  </si>
  <si>
    <t>Překlady keramické ploché osazené do maltového lože, výšky překladu 71 mm šířky 115 mm, délky 2000 mm</t>
  </si>
  <si>
    <t>44</t>
  </si>
  <si>
    <t>342291112</t>
  </si>
  <si>
    <t>Ukotvení příček polyuretanovou pěnou, tl. příčky přes 100 mm</t>
  </si>
  <si>
    <t>'''' příček tl. 140mm ke stropu '  
(3.525+4.9+3.725)=12.150 [A] 
(6.94*2+2.15)+2.4=18.430 [B] 
''''' příček tl. 115mm ke stropu '  
(2.975+0.3*2+2.15*2)=7.875 [C] 
(1.085+3.2+2.15)=6.435 [D] 
Celkem: 12.15+18.43+7.875+6.435=44.890 [E]</t>
  </si>
  <si>
    <t>1. Vcenách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</si>
  <si>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45</t>
  </si>
  <si>
    <t>342291131</t>
  </si>
  <si>
    <t>Ukotvení příček plochými kotvami, do konstrukce betonové</t>
  </si>
  <si>
    <t>příček tl. 140mm ke stěně  3*2.8+3*3.1=17.700 [A] 
 příček tl. 115mm ke stěně  4*2.8+2*3.1=17.400 [B] 
Celkem: 17.7+17.4=35.100 [C]</t>
  </si>
  <si>
    <t>46</t>
  </si>
  <si>
    <t>342321410</t>
  </si>
  <si>
    <t>Stěny a příčky z betonu železového (bez výztuže) výplňové a oddělovací pevné, ochranné přizdívky tř. C 25/30</t>
  </si>
  <si>
    <t>betonová vnitřní přizdívka tl.10 cm pohledový beton  (6.8*3.2-0.9*0.65*2)*0.1=2.059 [A] 
Celkem: 2.059=2.059 [B]</t>
  </si>
  <si>
    <t>47</t>
  </si>
  <si>
    <t>betonová vnitřní přizdívka tl.10 cm pohledový beton  (6.8*3.2-0.9*0.65*2)=20.590 [A] 
Celkem: 20.59=20.590 [B]</t>
  </si>
  <si>
    <t>48</t>
  </si>
  <si>
    <t>49</t>
  </si>
  <si>
    <t>50</t>
  </si>
  <si>
    <t>341362021</t>
  </si>
  <si>
    <t>Výztuž stěn a příček nosných svislých nebo šikmých, rovných nebo oblých ze svařovaných sítí z drátů typu KARI</t>
  </si>
  <si>
    <t>betonová vnitřní přizdívka tl.10 cm pohledový beton sítě 100/100/6  (6.8*3.2-0.9*0.65*2)*2.22*2*1.25*0.001=0.114 [A] 
Celkem: 0.114=0.114 [B]</t>
  </si>
  <si>
    <t>51</t>
  </si>
  <si>
    <t>346272236</t>
  </si>
  <si>
    <t>Přizdívky z pórobetonových tvárnic objemová hmotnost do 500 kg/m3, na tenké maltové lože, tloušťka přizdívky 100 mm</t>
  </si>
  <si>
    <t>'''' vnitřní přizdívka obvodových stěn '  
(3.3+1.9+0.15+1.695+0.15+1.415+0.125+2.212+0.125)*2.9+6.6*3.2-(1.2+1.775)*0.55=51.593 [A] 
 předstěny za WC  (1.1*3+1.085+1.8)*3.2=19.792 [B] 
Celkem: 51.593+19.792=71.385 [C]</t>
  </si>
  <si>
    <t>Vodorovné konstrukce</t>
  </si>
  <si>
    <t>54</t>
  </si>
  <si>
    <t>411321414</t>
  </si>
  <si>
    <t>Stropy z betonu železového (bez výztuže) stropů deskových, plochých střech, desek balkonových, desek hřibových stropů včetně hlavic hřibových sloupů tř. C 25/30</t>
  </si>
  <si>
    <t>přesah nad zadním vstupem na úrovni +2,7 až +2,85  1.6*1.2*0.15=0.288 [A] 
 deska na úrovni +2,6 až +2,85  (0.2+3.725+0.25)*7.8*0.25=8.141 [B] 
 dobetonování na přesahu desek  7.8*0.25*0.05 =0.098 [C] 
 deska na úrovni +2,9 až +3,15  (0.25+6.69+0.25)*7.8*0.25=14.021 [D] 
 dobetonování na přesahu desek  7.8*0.25*0.10=0.195 [E] 
Celkem: 0.288+8.141+0.098+14.021+0.195=22.743 [F]</t>
  </si>
  <si>
    <t>1. V cenách pohledového betonu 411 35-4 a 411 35-5 jsou započteny i náklady na pečlivé hutnění zejména při líci konstrukce pro docílení neporušeného maltového povrchu bez vzhledových kazů.</t>
  </si>
  <si>
    <t>55</t>
  </si>
  <si>
    <t>411321414R</t>
  </si>
  <si>
    <t>Stropy deskové ze ŽB tř. C 25/30 XC 4,XF 3</t>
  </si>
  <si>
    <t>dobetonování nad deseku směrem vzhůru  7.8*0.3*0.30=0.702 [A] 
 deska na úrovni +3,25 až +3,5  (0.25+6.385+0.12+6.425+0.505+1.0)*(7.8+9.95)/2*0.25=32.582 [B] 
 nabetování atik s deskou  (12.93+0.505+1.0)*0.55*2*0.25=3.970 [C] 
Celkem: 0.702+32.582+3.97=37.254 [D]</t>
  </si>
  <si>
    <t>1. V cenách pohledového betonu 411 35-4 a 411 35-5 jsou započteny i náklady na pečlivé hutnění zejména při líci konstrukce pro docílení neporušeného maltového povrchu bez vzhledových kazů.  
beton C25/30-XC 4,(CZ)-CIO,20-Dmax16-S3 stropní a střešní deska 
beton C25/30-XC 4,(CZ)-CIO,20-Dmax16-S3 stropní a střešní deska</t>
  </si>
  <si>
    <t>56</t>
  </si>
  <si>
    <t>411351011</t>
  </si>
  <si>
    <t>Bednění stropních konstrukcí - bez podpěrné konstrukce desek tloušťky stropní desky přes 5 do 25 cm zřízení</t>
  </si>
  <si>
    <t>přesah nad zadním vstupem na úrovni +2,7 až +2,85  1.6*1.2+(1.6+2*1.2)*0.15=2.520 [A] 
 deska na úrovni +2,6 až +2,85  3.725*7.4+(0.2+3.725+0.25+7.8)*2*0.25=33.553 [B] 
 dobetonování na přesahu desek  (7.8+0.25)*2*0.05 =0.805 [C] 
 deska na úrovni +2,9 až +3,15  6.69*7.4+(0.25+6.69+0.25+7.8)*2*0.25=57.001 [D] 
 dobetonování nad deseku směrem vzhůru  (7.8+0.3)*2*0.30=4.860 [E] 
 deska na úrovni +3,25 až +3,5  (6.385+6.425+0.505+1.0)*(7.8+9.95)/2+((0.25+6.385+0.12+6.425+0.505+1.0)*2+7.8+9.95)*0.25=138.826 [F] 
 nabetování atik s deskou  (12.93+0.505+1.0)*0.55*2=15.879 [G] 
Celkem: 2.52+33.553+0.805+57.001+4.86+138.826+15.879=253.444 [H]</t>
  </si>
  <si>
    <t>1. Ceny bednění deskových stropů 411 35-01 jsou určeny pro desky nebo plošné konzoly rovné, popř. s náběhy.  
2. Bednění stropů s hlavicemi se oceňuje součtem ploch bednění hlavic a ploch bednění desek. Množství měrných jednotek bednění hlavic se určuje v m2 rozvinuté plochy hlavic. Množství měrných jednotek bednění desky se určuje m2 celkové plochy desky, od které se odečte půdorysná plocha hlavic, ohraničená průnikem obou konstrukcí.  
3. Bednění trámových stropů se oceňuje součtem ploch bednění nosníků (trámů) souborem cen 413 35-11 a ploch bednění desek. Množství měrných jednotek bednění nosníků se určuje v m2 rozvinuté plochou nosníků. Množství měrných jednotek bednění desky se určuje m2 celkové plochy desky, od které se odečte půdorysná plocha nosníků, ohraničená průnikem obou konstrukcí.  
4. Klenby při poloměru do 1 m se oceňuje cenami souboru cen 416 35-11. Bednění fabionů na přechodu stěn do stropů, monolitických kleneb, vnějších říms.  
5. Ceny jsou určeny pro bedněné plochy s nízkými požadavky na pohledovost - třída pohledového betonu PB1 dle TP ČSB 03 (garáže, sklepy, apod.).  
6. Příplatek k cenám za pohledový beton je určen pro třídu pohledového betonu PB2 (běžné budovy). Vyšší třídy pohledovosti se oceňují individuálně.</t>
  </si>
  <si>
    <t>57</t>
  </si>
  <si>
    <t>411351012</t>
  </si>
  <si>
    <t>Bednění stropních konstrukcí - bez podpěrné konstrukce desek tloušťky stropní desky přes 5 do 25 cm odstranění</t>
  </si>
  <si>
    <t>58</t>
  </si>
  <si>
    <t>411354313</t>
  </si>
  <si>
    <t>Podpěrná konstrukce stropů - desek, kleneb a skořepin výška podepření do 4 m tloušťka stropu přes 15 do 25 cm zřízení</t>
  </si>
  <si>
    <t>přesah nad zadním vstupem na úrovni +2,7 až +2,85  1.6*1.2=1.920 [A] 
 deska na úrovni +2,6 až +2,85  3.725*7.4=27.565 [B] 
 deska na úrovni +2,9 až +3,15  6.69*7.4=49.506 [C] 
 deska na úrovni +3,25 až +3,5  (6.385+6.425+0.505+1.0)*(7.8+9.95)/2=127.046 [D] 
Celkem: 1.92+27.565+49.506+127.046=206.037 [E]</t>
  </si>
  <si>
    <t>1. Podepření větších výšek než 6 m se oceňuje individuálně.</t>
  </si>
  <si>
    <t>59</t>
  </si>
  <si>
    <t>411354314</t>
  </si>
  <si>
    <t>Podpěrná konstrukce stropů - desek, kleneb a skořepin výška podepření do 4 m tloušťka stropu přes 15 do 25 cm odstranění</t>
  </si>
  <si>
    <t>60</t>
  </si>
  <si>
    <t>411359111</t>
  </si>
  <si>
    <t>Bednění stropních konstrukcí - bez podpěrné konstrukce Příplatek k cenám za pohledový beton</t>
  </si>
  <si>
    <t>přesah nad zadním vstupem na úrovni +2,7 až +2,85  1.6*1.2+(1.6+2*1.2)*0.15=2.520 [A] 
 deska na úrovni +3,25 až +3,5  (6.385+6.425+0.505+1.0)*(7.8+9.95)/2+((0.25+6.385+0.12+6.425+0.505+1.0)*2+7.8+9.95)*0.25=138.826 [B] 
 nabetování atik s deskou  (12.93+0.505+1.0)*0.55*2=15.879 [C] 
Celkem: 2.52+138.826+15.879=157.225 [D]</t>
  </si>
  <si>
    <t>61</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</si>
  <si>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</si>
  <si>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</si>
  <si>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</si>
  <si>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výztuž stropů - dle statiky   6.3=6.300 [A] 
Celkem: 6.3=6.300 [B]</t>
  </si>
  <si>
    <t>Úpravy povrchů, podlahy a osazování výplní</t>
  </si>
  <si>
    <t>62</t>
  </si>
  <si>
    <t>611131121</t>
  </si>
  <si>
    <t>Podkladní a spojovací vrstva vnitřních omítaných ploch penetrace disperzní nanášená ručně stropů</t>
  </si>
  <si>
    <t>strop bez podhledu uvnitř  3.24+5.45+6.65+5.9+10.94+6.18+11.25=49.610 [A] 
Celkem: 49.61=49.610 [B]</t>
  </si>
  <si>
    <t>63</t>
  </si>
  <si>
    <t>611142001</t>
  </si>
  <si>
    <t>Potažení vnitřních ploch pletivem v ploše nebo pruzích, na plném podkladu sklovláknitým vtlačením do tmelu stropů</t>
  </si>
  <si>
    <t>1. Vcenách -2001 jsou započteny i náklady na tmel.</t>
  </si>
  <si>
    <t>64</t>
  </si>
  <si>
    <t>611311131</t>
  </si>
  <si>
    <t>Potažení vnitřních ploch vápenným štukem tloušťky do 3 mm vodorovných konstrukcí stropů rovných</t>
  </si>
  <si>
    <t>65</t>
  </si>
  <si>
    <t>612131121</t>
  </si>
  <si>
    <t>Podkladní a spojovací vrstva vnitřních omítaných ploch penetrace disperzní nanášená ručně stěn</t>
  </si>
  <si>
    <t>'''' vnitřní přizdívka obvodových stěn '  
(3.3+1.9+0.15+1.695+0.15+1.415+0.125+2.212+0.125)*2.9+6.6*3.2-(1.2+1.775)*0.55=51.593 [A] 
 přípočet ostění oken  (1.2+1.178+4*0.55)*0.3=1.373 [B] 
 rozšířená stěna pro umístění výdejního okýnka - selková tl.340mm vč. omítky  (3.12*3.45-1.1*1.93)*2+(1.1+2*1.93)*0.35 =19.018 [C] 
''''' příčky tl.14 cm '  
(2.8*(3.525+4.9+3.725)-0.9*2.1*2)*2=60.480 [D] 
(3.1*(6.94*2+2.15+2.4)-(0.8*3+0.9)*2.1)*2=100.406 [E] 
''''' příčky tl.12,5 cm '  
(2.8*(2.975+0.3*2+2.15*2)-(0.8+0.9*2)*2.1)*2=33.180 [F] 
(3.1*(1.085+3.2+2.15)-0.8*2.1*2)*2=33.177 [G] 
 na beton.vnitřní stěnu  2.15*2.6+2.085*3.25/2+2.985*3.25=18.679 [H] 
 betonová vnitřní přizdívka tl.10 cm pohledový beton  (6.8*3.2-0.9*0.65*2)=20.590 [I] 
 přípočet ostění oken  (0.9+2*0.65)*0.3*2=1.320 [J] 
Celkem: 51.593+1.373+19.018+60.48+100.406+33.18+33.177+18.679+20.59+1.32=339.816 [K]</t>
  </si>
  <si>
    <t>66</t>
  </si>
  <si>
    <t>612331141</t>
  </si>
  <si>
    <t>Omítka cementová vnitřních ploch nanášená ručně dvouvrstvá, tloušťky jádrové omítky do 10 mm a tloušťky štuku do 3 mm štuková plstí hlazená svislých konstrukcí</t>
  </si>
  <si>
    <t>Omítka cementová vnitřních ploch nanášená ručně dvouvrstvá, tloušťky jádrové omítky do 10 mm a tloušťky štuku do 3 mm štuková plstí hlazená svislých konstrukcí stěn</t>
  </si>
  <si>
    <t>67</t>
  </si>
  <si>
    <t>613131321</t>
  </si>
  <si>
    <t>Podkladní a spojovací vrstva vnitřních omítaných ploch penetrace disperzní nanášená strojně pilířů nebo sloupů</t>
  </si>
  <si>
    <t>68</t>
  </si>
  <si>
    <t>613331141</t>
  </si>
  <si>
    <t>Omítka cementová vnitřních ploch nanášená ručně dvouvrstvá, tloušťky jádrové omítky do 10 mm a tloušťky štuku do 3 mm štuková plstí hlazená svislých konstrukcí pilířů nebo sloupů</t>
  </si>
  <si>
    <t>sloupy vnitřní trubka s výplní betonem - vnitřní  3.14*0.2*2*3.25=4.082 [A] 
Celkem: 4.082=4.082 [B]</t>
  </si>
  <si>
    <t>69</t>
  </si>
  <si>
    <t>612335302</t>
  </si>
  <si>
    <t>Cementová omítka ostění nebo nadpraží štuková</t>
  </si>
  <si>
    <t>začištěbí ostění oken,stěn 7.997 dveří zvenku  (3.725+2*0.65+4.175+2*0.55+1.0+2*2.1+2.085+3.25+4.4+3.25+8.0+3.5)*0.2 =7.997 [A] 
Celkem: 7.997=7.997 [B]</t>
  </si>
  <si>
    <t>1. Ceny lze použít jen pro ocenění samostatně upravovaného ostění a nadpraží ( např. při dodatečné výměně oken nebo zárubní ) všířce do 300 mm okolo upravovaného otvoru.</t>
  </si>
  <si>
    <t>70</t>
  </si>
  <si>
    <t>619991011</t>
  </si>
  <si>
    <t>Zakrytí vnitřních ploch před znečištěním včetně pozdějšího odkrytí konstrukcí a prvků obalením fólií a přelepením páskou</t>
  </si>
  <si>
    <t>zakrytí oken,stěn 59.969 dveří zevnitř  0.9*0.65*2+(1.2+1.775)*0.55+1.0*2.1+2.085*3.25/2+4.4*3.25+8.0*3.25+3.5*3.25 =59.969 [A] 
Celkem: 59.969=59.969 [B]</t>
  </si>
  <si>
    <t>1. U ceny -1011 se množství měrných jednotek určuje v m2 rozvinuté plochy jednotlivých konstrukcí a prvků.  
2. Zakrytí výplní otvorů se oceňuje příslušnými cenami souboru cen 629 99-10.. Zakrytí vnějších ploch před znečištěním.</t>
  </si>
  <si>
    <t>71</t>
  </si>
  <si>
    <t>622143003</t>
  </si>
  <si>
    <t>Montáž omítkových profilů plastových, pozinkovaných nebo dřevěných upevněných vtlačením do podkladní vrstvy nebo přibitím rohových s tkaninou</t>
  </si>
  <si>
    <t>rohy oken 24.395 dveří vnitřní  (0.9+2*0.65)*2+(1.2+1.175+4*0.65)+(1.1+2*1.93)*2+0.9+2*2.1=24.395 [A] 
 rohy vnitřních stěn  3.25*4+2.6*4+2.4*1=25.800 [B] 
 parapetní lišty připojovací vnější  3.725+4.175=7.900 [C] 
Celkem: 24.395+25.8+7.9=58.095 [D]</t>
  </si>
  <si>
    <t>1. Vcenách jsou započteny náklady na montáž profilů včetně úchytného materiálu.  
2. Vcenách nejsou započteny náklady na dodávku profilů, tyto se oceňují ve specifikaci, ztratné lze stanovit ve výši 5%.  
3. Vceně -3004 nejsou započteny náklady na ochrannou fólii pro okna a dveře; tyto se oceňují cenou 629 99-1012 podle příslušné plochy otvoru.</t>
  </si>
  <si>
    <t>72</t>
  </si>
  <si>
    <t>63127464</t>
  </si>
  <si>
    <t>profil rohový Al 15x15mm s výztužnou tkaninou š 100mm pro ETICS</t>
  </si>
  <si>
    <t>rohy oken vnitřní  (0.9+2*0.65)*2+(1.2+1.175+4*0.65)+(1.1+2*1.93)*2+0.9+2*2.1=24.395 [A] 
 rohy vnitřních stěn  3.25*4+2.6*4+2.4*1=25.800 [B] 
Celkem: 24.395+25.8=50.195 [C] 
50.195 * 1.05Koeficient množství=52.705 [D]</t>
  </si>
  <si>
    <t>73</t>
  </si>
  <si>
    <t>59051512</t>
  </si>
  <si>
    <t>profil začišťovací s okapnicí PVC s výztužnou tkaninou pro parapet ETICS</t>
  </si>
  <si>
    <t>parapetní lišty připojovací vnější  3.725+4.175=7.900 [A] 
Celkem: 7.9=7.900 [B] 
7.9 * 1.05Koeficient množství=8.295 [C]</t>
  </si>
  <si>
    <t>74</t>
  </si>
  <si>
    <t>622143004</t>
  </si>
  <si>
    <t>Montáž omítkových profilů plastových, pozinkovaných nebo dřevěných upevněných vtlačením do podkladní vrstvy nebo přibitím začišťovacích samolepících pro vytvoře</t>
  </si>
  <si>
    <t>Montáž omítkových profilů plastových, pozinkovaných nebo dřevěných upevněných vtlačením do podkladní vrstvy nebo přibitím začišťovacích samolepících pro vytvoření dilatujícího spoje s okenním rámem</t>
  </si>
  <si>
    <t>oken 14.65 dveří vnitřní  (0.9+2*0.65)*2+0.9+2*2.1+(1.2+1.75+4*0.55)=14.650 [A] 
 oken 14.65 dveří vnější  (3.725+2*0.65)+0.9+2*2.1+(4.175+2*0.55)=15.400 [B] 
Celkem: 14.65+15.4=30.050 [C]</t>
  </si>
  <si>
    <t>75</t>
  </si>
  <si>
    <t>59051476</t>
  </si>
  <si>
    <t>profil začišťovací PVC 9mm s výztužnou tkaninou pro ostění ETICS</t>
  </si>
  <si>
    <t>76</t>
  </si>
  <si>
    <t>629991011</t>
  </si>
  <si>
    <t>Zakrytí vnějších ploch před znečištěním včetně pozdějšího odkrytí výplní otvorů a svislých ploch fólií přilepenou lepící páskou</t>
  </si>
  <si>
    <t>zakrytí oken,stěn 61.881 dveří zvenku při začištění ostění  3.725*0.65+4.175*0.55+1.0*2.1+2.085*3.25/2+4.4*3.25+8.0*3.25+3.5*3.25 =61.881 [A] 
Celkem: 61.881=61.881 [B]</t>
  </si>
  <si>
    <t>1. Vceně -1012 nejsou započteny náklady na dodávku a montáž začišťovací lišty; tyto se oceňují cenou 622 14-3004 této části katalogu a materiálem ve specifikaci.</t>
  </si>
  <si>
    <t>77</t>
  </si>
  <si>
    <t>631311115</t>
  </si>
  <si>
    <t>Mazanina z betonu prostého bez zvýšených nároků na prostředí tl. přes 50 do 80 mm tř. C 20/25</t>
  </si>
  <si>
    <t>'''' ochrana hydroizolace '  
(3.24+5.45+6.65+5.9+1.77+1.68+10.94+6.18+49.2+11.25+4.0+2.36+3.88+3.96+2.37+2.36)*0.05=6.060 [A] 
Celkem: 6.06=6.060 [B]</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</si>
  <si>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zbetonu prostého a 27* 32 - Základy zbetonu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</si>
  <si>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78</t>
  </si>
  <si>
    <t>631311125</t>
  </si>
  <si>
    <t>Mazanina z betonu prostého bez zvýšených nároků na prostředí tl. přes 80 do 120 mm tř. C 20/25</t>
  </si>
  <si>
    <t>podkladní deska přes základové pasy  18.3*8.7*0.12=19.105 [A] 
Celkem: 19.105=19.105 [B]</t>
  </si>
  <si>
    <t>79</t>
  </si>
  <si>
    <t>631319173</t>
  </si>
  <si>
    <t>Příplatek k cenám mazanin za stržení povrchu spodní vrstvy mazaniny latí před vložením výztuže nebo pletiva pro tl. obou vrstev mazaniny přes 80 do 120 mm</t>
  </si>
  <si>
    <t>1. Ceny -9011 až -9023 lze použít pro mazaniny min. tř. C 8/10.  
2. Vcenách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</si>
  <si>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80</t>
  </si>
  <si>
    <t>631362021</t>
  </si>
  <si>
    <t>Výztuž mazanin ze svařovaných sítí z drátů typu KARI</t>
  </si>
  <si>
    <t>podkladní deska přes základové pasy - výztuž sítí KARI 2x 150/150/8   18.3*8.7*2.6307*2*1.15*0.001*2=1.927 [A] 
Celkem: 1.927=1.927 [B]</t>
  </si>
  <si>
    <t>1. Výztuž podezdívek příček se oceňuje položkou 278 36-1111 souboru cen 278 36-11.1 - Výztuž základu (podezdívky) betonového.</t>
  </si>
  <si>
    <t>81</t>
  </si>
  <si>
    <t>podkladní deska přes základové pasy  (18.3+8.7)*2*0.12=6.480 [A] 
Celkem: 6.48=6.480 [B]</t>
  </si>
  <si>
    <t>82</t>
  </si>
  <si>
    <t>83</t>
  </si>
  <si>
    <t>631342133</t>
  </si>
  <si>
    <t>Mazanina z betonu lehkého tepelně-izolačního polystyrénového tl. přes 120 do 240 mm, objemové hmotnosti 700 kg/m3</t>
  </si>
  <si>
    <t>v ploše zelené střechy ve spádu tl. 0-300 mm  (8.0*12.0+(8.0+8.565)/2*4.79)*0.3/2=20.351 [A] 
 střechy z kačírku tl. 0-150 mm  (8.565+9.415)/2*6.645*0.15/2=4.480 [B] 
 odpočet části z  polystyrenu XPS v pásu za atikou střecha S02  -8.565*0.6*0.15=-0.771 [C] 
Celkem: 20.351+4.48+-0.771=24.060 [D]</t>
  </si>
  <si>
    <t>1. Ceny jsou určeny pro výplňové a vyrovnávací vrstvy podlah a spádové vrstvy plochých střech.</t>
  </si>
  <si>
    <t>84</t>
  </si>
  <si>
    <t>632451024</t>
  </si>
  <si>
    <t>Potěr cementový vyrovnávací z malty (MC-15) v pásu o průměrné (střední) tl. přes 40 do 50 mm</t>
  </si>
  <si>
    <t>'''*vyzvoření spádu na atice pod oplechování atiky 
 střední široká atika KL04  8.565*1.0=8.565 [A] 
 T04 pod KL03  (8.5+(0.8+3.225+7.18+5.715+0.79+6.645)*2)*0.56=32.038 [B] 
Celkem: 8.565+32.038=40.603 [C]</t>
  </si>
  <si>
    <t>1. Ceny –1021 až –1024 jsou určeny pro vyrovnávací potěr vpásu vodorovný nebo ve spádu do 15° na zdivu jako podklad pod izolaci, pod parapety zprefabrikovaných dílců, pod oplechování, jako podklad pro uložení ocelových profilů, překladů, stropních nosníků, apod.  
2. Ceny –1031 až –1034 jsou určeny pro vyrovnávací potěr vploše na stropech z prefabrikovaných dílců jako podklad pod izolaci, pod podlahové konstrukce apod., na mazaninách jen jako podklad pod izolaci proti vodě, jako ochrana izolace shora tvořící lože při kladení plošných prefa panelů (např. v kanálech).  
3. V cenách jsou započteny i náklady na základní stržení povrchu potěru s urovnáním vibrační lištou nebo dřevěným hladítkem.</t>
  </si>
  <si>
    <t>85</t>
  </si>
  <si>
    <t>632451214</t>
  </si>
  <si>
    <t>Potěr cementový samonivelační litý tř. C 20, tl. přes 45 do 50 mm</t>
  </si>
  <si>
    <t>potěr s podlahovým topením 3.24+5.45+6.65+5.9+1.77+1.68+10.94+6.18+49.2+11.25+4.0+2.36+3.88+3.96+2.37+2.36=121.190 [A] 
 odpočet podlah bez podlahového topení  -(3.24+5.45+6.65+5.9)=-21.240 [B] 
Celkem: 121.19+-21.24=99.950 [C]</t>
  </si>
  <si>
    <t>86</t>
  </si>
  <si>
    <t>632451214R</t>
  </si>
  <si>
    <t>Potěr cementový samonivelační litý C20 tl 74 mm</t>
  </si>
  <si>
    <t>bez podlahového topení  3.24+5.45+6.65+5.9=21.240 [A] 
Celkem: 21.24=21.240 [B]</t>
  </si>
  <si>
    <t>87</t>
  </si>
  <si>
    <t>632451111</t>
  </si>
  <si>
    <t>Potěr cementový samonivelační ze suchých směsí tloušťky přes 25 do 30 mm</t>
  </si>
  <si>
    <t>podlití v patě podkladní kotevní desky K 1.1. 0.64 K 2.1 300/300 mm tl.30mm   0.4*0.4*4=0.640 [A] 
Celkem: 0.64=0.640 [B]</t>
  </si>
  <si>
    <t>88</t>
  </si>
  <si>
    <t>632481212</t>
  </si>
  <si>
    <t>Separační vrstva k oddělení podlahových vrstev z asfaltovaného pásu</t>
  </si>
  <si>
    <t>'''' vnější ŽB stěny separační spára mezi podlahou a stěnou'  
 SZ stěna  8.1*0.2=1.620 [A] 
 SV 1.62 JZ ve zkosení stěna  (6.175+4.175+1.115)*0.2=2.293 [B] 
''''' SV a JZ stěna vyšší část '  
 kratší stěny - do stropní desky SV  3.0*0.2=0.600 [C] 
Celkem: 1.62+2.293+0.6=4.513 [D]</t>
  </si>
  <si>
    <t>89</t>
  </si>
  <si>
    <t>632481213</t>
  </si>
  <si>
    <t>Separační vrstva k oddělení podlahových vrstev z polyetylénové fólie</t>
  </si>
  <si>
    <t>3.24+5.45+6.65+5.9+1.77+1.68+10.94+6.18+49.2+11.25+4.0+2.36+3.88+3.96+2.37+2.36=121.190 [A] 
Celkem: 121.19=121.190 [B]</t>
  </si>
  <si>
    <t>90</t>
  </si>
  <si>
    <t>634111114</t>
  </si>
  <si>
    <t>Obvodová dilatace mezi stěnou a mazaninou nebo potěrem pružnou těsnicí páskou na bázi syntetického kaučuku výšky 100 mm</t>
  </si>
  <si>
    <t>(2.15*5+1.415+2.212+1.8+2.922+1.8+6.385+7.4+3.2*2+3.39+1.9+1.085*2+1.55+1.525+3.525*2+1.9+1.675+3.725+1.25+6.94+1.55)*2=151.418 [A] 
Celkem: 151.418=151.418 [B]</t>
  </si>
  <si>
    <t>91</t>
  </si>
  <si>
    <t>637121113</t>
  </si>
  <si>
    <t>Okapový chodník z kameniva s udusáním a urovnáním povrchu z kačírku tl. 200 mm</t>
  </si>
  <si>
    <t>okapový chodník š.50 cm  (18.0*2+9.5-1.5)*0.5=22.000 [A] 
Celkem: 22=22.000 [B]</t>
  </si>
  <si>
    <t>92</t>
  </si>
  <si>
    <t>637311131</t>
  </si>
  <si>
    <t>Okapový chodník z obrubníků betonových zahradních, se zalitím spár cementovou maltou do lože z betonu prostého</t>
  </si>
  <si>
    <t>okapový chodník š.50 cm  18.5*2+9.5-1.5=45.000 [A] 
Celkem: 45=45.000 [B]</t>
  </si>
  <si>
    <t>93</t>
  </si>
  <si>
    <t>642942611</t>
  </si>
  <si>
    <t>Osazování zárubní nebo rámů kovových dveřních lisovaných nebo z úhelníků bez dveřních křídel na montážní pěnu, plochy otvoru do 2,5 m2</t>
  </si>
  <si>
    <t>'''* D01 
900x2100 2=2.000 [A] 
''''* D02 
900x2100 1=1.000 [B] 
''''* D03 
800x2100 2=2.000 [C] 
''''* D04 
800x2100 1=1.000 [D] 
''''* D05 
800x2100 2=2.000 [E] 
''''* D06 
800x2100 1=1.000 [F] 
''''* D07 
900x2100 1=1.000 [G] 
Celkem: 2+1+2+1+2+1+1=10.000 [H]</t>
  </si>
  <si>
    <t>1. Ceny lze použít i pro osazování zárubní a rámů do stěn zprefabrikovaných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t>
  </si>
  <si>
    <t>94</t>
  </si>
  <si>
    <t>55331487</t>
  </si>
  <si>
    <t>zárubeň jednokřídlá ocelová pro zdění tl stěny 110-150mm rozměru 800/1970, 2100mm</t>
  </si>
  <si>
    <t>'''* D03 
800x2100 2=2.000 [A] 
''''* D04 
800x2100 1=1.000 [B] 
''''* D05 
800x2100 2=2.000 [C] 
''''* D06 
800x2100 1=1.000 [D] 
Celkem: 2+1+2+1=6.000 [E]</t>
  </si>
  <si>
    <t>YH, YH s drážkou, YZP</t>
  </si>
  <si>
    <t>95</t>
  </si>
  <si>
    <t>55331488</t>
  </si>
  <si>
    <t>zárubeň jednokřídlá ocelová pro zdění tl stěny 110-150mm rozměru 900/1970, 2100mm</t>
  </si>
  <si>
    <t>'''* D01 
900x2100 2=2.000 [A] 
''''* D02 
900x2100 1=1.000 [B] 
''''* D07 
900x2100 1=1.000 [C] 
Celkem: 2+1+1=4.000 [D]</t>
  </si>
  <si>
    <t>96</t>
  </si>
  <si>
    <t>642946111</t>
  </si>
  <si>
    <t>Osazení stavebního pouzdra posuvných dveří do zděné příčky s jednou kapsou pro jedno dveřní křídlo průchozí šířky do 800 mm</t>
  </si>
  <si>
    <t>'''* D08 - posuvné 
800x2100 1=1.000 [A] 
Celkem: 1=1.000 [B]</t>
  </si>
  <si>
    <t>1. Pro volbu položky je rozhodující čistá průchozí šířka dveřního otvoru resp.dveřních křídel.  
2. Ceny souboru cen -61 . . nelze použít pro montáž stavebního pouzdra posuvných dveří do sádrokartonové konstrukce. Tato montáž se oceňuje položkami 763 18-3… v části A01 katalogu 800-763 Konstrukce suché výstavby.  
3. Vcenách jsou započteny i náklady na sestavení stavebního pouzdra.  
4. Vcenách nejsou započteny náklady na potažení stavebního pouzdra tmelem azaomítání, tyto se oceňují položkami příslušných souborů cen tohoto katalogu.</t>
  </si>
  <si>
    <t>97</t>
  </si>
  <si>
    <t>55331612</t>
  </si>
  <si>
    <t>pouzdro stavební posuvných dveří jednopouzdrové 800mm standardní rozměr</t>
  </si>
  <si>
    <t>711</t>
  </si>
  <si>
    <t>Izolace proti vodě, vlhkosti a plynům</t>
  </si>
  <si>
    <t>98</t>
  </si>
  <si>
    <t>711111001</t>
  </si>
  <si>
    <t>Provedení izolace proti zemní vlhkosti natěradly a tmely za studena na ploše vodorovné V nátěrem penetračním</t>
  </si>
  <si>
    <t>na podkladní desku přes základové pasy  18.3*8.7=159.210 [A] 
Celkem: 159.21=159.210 [B]</t>
  </si>
  <si>
    <t>1. Izolace plochy jednotlivě do 10 m2 se oceňují skladebně cenou příslušné izolace a cenou 711 19-9095 Příplatek za plochu do 10 m2.</t>
  </si>
  <si>
    <t>99</t>
  </si>
  <si>
    <t>11163150</t>
  </si>
  <si>
    <t>lak penetrační asfaltový</t>
  </si>
  <si>
    <t>Spotřeba 0,3-0,4kg/m2</t>
  </si>
  <si>
    <t>100</t>
  </si>
  <si>
    <t>711112001</t>
  </si>
  <si>
    <t>Provedení izolace proti zemní vlhkosti natěradly a tmely za studena na ploše svislé S nátěrem penetračním</t>
  </si>
  <si>
    <t>na podkladní desku přes základové pasy 48.6 stěny - svisle  (18.3+8.7)*2*(0.5+1.3)/2=48.600 [A] 
Celkem: 48.6=48.600 [B]</t>
  </si>
  <si>
    <t>101</t>
  </si>
  <si>
    <t>102</t>
  </si>
  <si>
    <t>711141559</t>
  </si>
  <si>
    <t>Provedení izolace proti zemní vlhkosti pásy přitavením NAIP na ploše vodorovné V</t>
  </si>
  <si>
    <t>na podkladní desku přes základové pasy pás 2x  18.3*8.7*2=318.420 [A] 
Celkem: 318.42=318.420 [B]</t>
  </si>
  <si>
    <t>1. Izolace plochy jednotlivě do 10 m2 se oceňují skladebně cenou příslušné izolace a cenou 711 19-9097 Příplatek za plochu do 10 m2.</t>
  </si>
  <si>
    <t>103</t>
  </si>
  <si>
    <t>62853004</t>
  </si>
  <si>
    <t>pás asfaltový natavitelný modifikovaný SBS tl 4,0mm s vložkou ze skleněné tkaniny a spalitelnou PE fólií nebo jemnozrnným minerálním posypem na horním povrchu</t>
  </si>
  <si>
    <t>na podkladní desku přes základové pasy pás 1x  18.3*8.7=159.210 [A] 
 prostupů  5*0.75=3.750 [B] 
Celkem: 159.21+3.75=162.960 [C] 
162.96 * 1.15Koeficient množství=187.404 [D]</t>
  </si>
  <si>
    <t>104</t>
  </si>
  <si>
    <t>62855001</t>
  </si>
  <si>
    <t>pás asfaltový natavitelný modifikovaný SBS tl 4,0mm s vložkou z polyesterové rohože a spalitelnou PE fólií nebo jemnozrnným minerálním posypem na horním povrchu</t>
  </si>
  <si>
    <t>105</t>
  </si>
  <si>
    <t>711142559</t>
  </si>
  <si>
    <t>Provedení izolace proti zemní vlhkosti pásy přitavením NAIP na ploše svislé S</t>
  </si>
  <si>
    <t>'''' svisle přitavením pás 2x vč.zpětného spoje '  
(18.3+8.7)*2*(0.5+1.3)/2*2=97.200 [A] 
Celkem: 97.2=97.200 [B]</t>
  </si>
  <si>
    <t>106</t>
  </si>
  <si>
    <t>'''' svisle přitavením pás vč.zpětného spoje '  
(18.3+8.7)*2*(0.5+1.3)/2=48.600 [A] 
Celkem: 48.6=48.600 [B] 
48.6 * 1.2Koeficient množství=58.320 [C]</t>
  </si>
  <si>
    <t>107</t>
  </si>
  <si>
    <t>108</t>
  </si>
  <si>
    <t>711747067</t>
  </si>
  <si>
    <t>Provedení detailů pásy přitavením opracování trubních prostupů pod těsnící objímkou, průměru do 300 mm, NAIP</t>
  </si>
  <si>
    <t>109</t>
  </si>
  <si>
    <t>711491172</t>
  </si>
  <si>
    <t>Provedení doplňků izolace proti vodě textilií na ploše vodorovné V vrstva ochranná</t>
  </si>
  <si>
    <t>izolace proti vodě ochranná  18.3*8.7=159.210 [A] 
Celkem: 159.21=159.210 [B]</t>
  </si>
  <si>
    <t>1. V ceně -1177 jsou započteny i náklady na navrtání, osazení hmoždinek a zatmelení.</t>
  </si>
  <si>
    <t>110</t>
  </si>
  <si>
    <t>69311175</t>
  </si>
  <si>
    <t>geotextilie PP s ÚV stabilizací 500g/m2</t>
  </si>
  <si>
    <t>111</t>
  </si>
  <si>
    <t>711491272</t>
  </si>
  <si>
    <t>Provedení doplňků izolace proti vodě textilií na ploše svislé S vrstva ochranná</t>
  </si>
  <si>
    <t>'''' svisle izolace  '  
(18.3+8.7)*2*(0.5+1.3)/2*2=97.200 [A] 
Celkem: 97.2=97.200 [B]</t>
  </si>
  <si>
    <t>112</t>
  </si>
  <si>
    <t>113</t>
  </si>
  <si>
    <t>711493111</t>
  </si>
  <si>
    <t>Izolace proti podpovrchové a tlakové vodě - ostatní na ploše vodorovné V dvousložkovou na bázi cementu</t>
  </si>
  <si>
    <t>stříška nad provozním vchodem shora  1.6*1.2=1.920 [A] 
Celkem: 1.92=1.920 [B]</t>
  </si>
  <si>
    <t>114</t>
  </si>
  <si>
    <t>711493121</t>
  </si>
  <si>
    <t>Izolace proti podpovrchové a tlakové vodě - ostatní na ploše svislé S dvousložkovou na bázi cementu</t>
  </si>
  <si>
    <t>stříška nad provozním vchodem z boku 1.12 vytažení na stěnu budovy  (1.6+1.2)*2*0.2=1.120 [A] 
Celkem: 1.12=1.120 [B]</t>
  </si>
  <si>
    <t>115</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</si>
  <si>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</si>
  <si>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</si>
  <si>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</si>
  <si>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</si>
  <si>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712</t>
  </si>
  <si>
    <t>Povlakové krytiny</t>
  </si>
  <si>
    <t>116</t>
  </si>
  <si>
    <t>712311101</t>
  </si>
  <si>
    <t>Provedení povlakové krytiny střech plochých do 10° natěradly a tmely za studena nátěrem lakem penetračním nebo asfaltovým</t>
  </si>
  <si>
    <t>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Celkem: 33.818+58.239+7.29+130.329+23.096+17.198=269.970 [G]</t>
  </si>
  <si>
    <t>1. Povlakové krytiny střech jednotlivě do 10 m2 se oceňují skladebně cenou příslušné izolace a cenou 712 39-9095 Příplatek za plochu do 10 m2.</t>
  </si>
  <si>
    <t>117</t>
  </si>
  <si>
    <t>118</t>
  </si>
  <si>
    <t>712341559</t>
  </si>
  <si>
    <t>Provedení povlakové krytiny střech plochých do 10° pásy přitavením NAIP v plné ploše</t>
  </si>
  <si>
    <t>'''' podkladní pás na spádovém betonu '  
 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Celkem: 33.818+58.239+7.29+130.329+23.096+17.198=269.970 [G]</t>
  </si>
  <si>
    <t>1. Povlakové krytiny střech jednotlivě do 10 m2 se oceňují skladebně cenou příslušné izolace a cenou 712 39-9097 Příplatek za plochu do 10 m2.</t>
  </si>
  <si>
    <t>119</t>
  </si>
  <si>
    <t>62856011</t>
  </si>
  <si>
    <t>pás asfaltový natavitelný modifikovaný SBS tl 4,0mm s vložkou z hliníkové fólie, hliníkové fólie s textilií a spalitelnou PE fólií nebo jemnozrnným minerálním p</t>
  </si>
  <si>
    <t>pás asfaltový natavitelný modifikovaný SBS tl 4,0mm s vložkou z hliníkové fólie, hliníkové fólie s textilií a spalitelnou PE fólií nebo jemnozrnným minerálním posypem na horním povrchu</t>
  </si>
  <si>
    <t>120</t>
  </si>
  <si>
    <t>712331111</t>
  </si>
  <si>
    <t>Provedení povlakové krytiny střech plochých do 10° pásy na sucho podkladní samolepící asfaltový pás</t>
  </si>
  <si>
    <t>'''' pás na tepelné izolaci '  
 deska na úrovni +2,6 až +2,85  (0.2+3.725+0.25)*(7.8+2*0.15)=33.818 [A] 
 deska na úrovni +2,9 až +3,15  (0.25+6.69+0.25)*(7.8+2*0.15)=58.239 [B] 
 dobetonování nad deseku směrem vzhůru  (7.8+2*0.15)*0.3*3=7.290 [C] 
 deska na úrovni +3,25 až +3,5  (0.25+6.385+0.12+6.425+0.505+1.0)*(7.8+9.95)/2=130.329 [D] 
 nabetování atik s deskou  (12.93+0.505+1.0)*(0.55+0.25)*2=23.096 [E] 
 atiky - stěna vnější nad stropem  (6.175+4.175+1.115)*2*(0.55+0.2)=17.198 [F] 
 další vrstvy izolace v rozích kolem atik - střecha - atika u zelené střechy  ((5.715+7.18+3.225+0.8)*2+8.0+8.565)*3=151.215 [G] 
Celkem: 33.818+58.239+7.29+130.329+23.096+17.198+151.215=421.185 [H]</t>
  </si>
  <si>
    <t>1. Povlakové krytiny střech jednotlivě do 10 m2 se oceňují skladebně cenou příslušné izolace a cenou 712 39-9096 Příplatek za plochu do 10 m2, a to jen při položení pásů za použití natěradel nebo tmelů za horka.</t>
  </si>
  <si>
    <t>121</t>
  </si>
  <si>
    <t>62866281</t>
  </si>
  <si>
    <t>pás asfaltový samolepicí modifikovaný SBS tl 3,0mm s vložkou ze skleněné tkaniny se spalitelnou fólií nebo jemnozrnným minerálním posypem nebo textilií na horní</t>
  </si>
  <si>
    <t>pás asfaltový samolepicí modifikovaný SBS tl 3,0mm s vložkou ze skleněné tkaniny se spalitelnou fólií nebo jemnozrnným minerálním posypem nebo textilií na horním povrchu</t>
  </si>
  <si>
    <t>122</t>
  </si>
  <si>
    <t>'''' vrchní pás '  
 deska na úrovni +2,6 až +2,85  (0.2+3.725+0.25)*(7.8+2*0.15)=33.818 [A] 
 deska na úrovni +2,9 až +3,15  (0.25+6.69+0.25)*(7.8+2*0.15)=58.239 [B] 
 dobetonování nad deseku směrem vzhůru  (7.8+2*0.15)*(0.25*2+0.8)=10.530 [C] 
 deska na úrovni +3,25 až +3,5  (0.25+6.385+0.12+6.425+0.505+1.0)*(7.8+9.95)/2=130.329 [D] 
 nabetování atik s deskou  (12.93+0.505+1.0)*(0.55+0.25)*2=23.096 [E] 
 atiky - stěna vnější nad stropem  (6.175+4.175+1.115)*2*(0.55+0.2)=17.198 [F] 
Celkem: 33.818+58.239+10.53+130.329+23.096+17.198=273.210 [G]</t>
  </si>
  <si>
    <t>123</t>
  </si>
  <si>
    <t>124</t>
  </si>
  <si>
    <t>712331101R</t>
  </si>
  <si>
    <t>Provedení povlakové krytiny střech plochých do 10° pásy na sucho AIP nebo NAIP - slepený ve spojích přesahu</t>
  </si>
  <si>
    <t>125</t>
  </si>
  <si>
    <t>62855022</t>
  </si>
  <si>
    <t>pás asfaltový natavitelný modifikovaný SBS tl 5,3mm s odolností proti prorůstání kořínků s vložkou ze polyesterové rohože a hrubozrnným břidličným posypem na ho</t>
  </si>
  <si>
    <t>pás asfaltový natavitelný modifikovaný SBS tl 5,3mm s odolností proti prorůstání kořínků s vložkou ze polyesterové rohože a hrubozrnným břidličným posypem na horním povrchu</t>
  </si>
  <si>
    <t>126</t>
  </si>
  <si>
    <t>712363202</t>
  </si>
  <si>
    <t>Provedení povlakové krytiny střech plochých do 10° fólií ostatní činnosti při pokládání hydroizolačních fólií (materiál ve specifikaci) ukončení izolace střechy</t>
  </si>
  <si>
    <t>Provedení povlakové krytiny střech plochých do 10° fólií ostatní činnosti při pokládání hydroizolačních fólií (materiál ve specifikaci) ukončení izolace střechy hliníkovými profily montáž profilu ukončujícího rohového</t>
  </si>
  <si>
    <t>KL/07 koutový Lprofil kolem  střechy - atika u zelené střechy  ((5.715+7.18+3.225+0.8)*2+8.565)=42.405 [A] 
Celkem: 42.405=42.405 [B]</t>
  </si>
  <si>
    <t>127</t>
  </si>
  <si>
    <t>13880016</t>
  </si>
  <si>
    <t>lišta L koutová vnitřní z poplastovaného plechu (PVC-P) rš 160mm</t>
  </si>
  <si>
    <t>128</t>
  </si>
  <si>
    <t>712997001</t>
  </si>
  <si>
    <t>Provedení povlakové krytiny střech - ostatní práce přilepení klínů do asfaltu</t>
  </si>
  <si>
    <t>klín koutu střecha - atika u zelené střechy  ((5.715+7.18+3.225+0.8)*2+8.565+8.0)=50.405 [A] 
Celkem: 50.405=50.405 [B]</t>
  </si>
  <si>
    <t>1. Cena -8106 se používá pro střechy s kačírkem nebo s jinými přitěžujícím souvrstvím.</t>
  </si>
  <si>
    <t>129</t>
  </si>
  <si>
    <t>28376105</t>
  </si>
  <si>
    <t>klín izolační z XPS spádový</t>
  </si>
  <si>
    <t>klín koutu střecha - atika u zelené střechy  ((5.715+7.18+3.225+0.8)*2+8.565+8.0)*0.1*0.1/2=0.252 [A] 
Celkem: 0.252=0.252 [B]</t>
  </si>
  <si>
    <t>130</t>
  </si>
  <si>
    <t>712341715</t>
  </si>
  <si>
    <t>Provedení povlakové krytiny střech plochých do 10° pásy přitavením NAIP ostatní činnosti při pokládání pásů (materiál ve specifikaci) zaizolování prostupů střeš</t>
  </si>
  <si>
    <t>Provedení povlakové krytiny střech plochých do 10° pásy přitavením NAIP ostatní činnosti při pokládání pásů (materiál ve specifikaci) zaizolování prostupů střešní rovinou kruhový průřez, průměr do 300 mm</t>
  </si>
  <si>
    <t>střešní vpusti  4 =4.000 [A] 
 odvětrací hlavice  4  =4.000 [B] 
Celkem: 4+4=8.000 [C]</t>
  </si>
  <si>
    <t>131</t>
  </si>
  <si>
    <t>28342058</t>
  </si>
  <si>
    <t>odvětrání kanalizace ploché střechy s integrovanou manžetou z PVC DN 100</t>
  </si>
  <si>
    <t>odvětrací hlavice  4  =4.000 [A] 
Celkem: 4=4.000 [B]</t>
  </si>
  <si>
    <t>132</t>
  </si>
  <si>
    <t>28342060R</t>
  </si>
  <si>
    <t>izolace střešních vtoků odvětrání kanalizace ploché střechy s integrovanou manžetou z PVC DN 150</t>
  </si>
  <si>
    <t>střešní vpusti  4 =4.000 [A] 
Celkem: 4=4.000 [B]</t>
  </si>
  <si>
    <t>133</t>
  </si>
  <si>
    <t>712341716</t>
  </si>
  <si>
    <t>Provedení povlakové krytiny střech plochých do 10° pásy přitavením NAIP ostatní činnosti při pokládání pásů (materiál ve specifikaci) zaizolování prostupů střešní rovinou kruhový průřez, průměr přes 300 mm do 500 mm</t>
  </si>
  <si>
    <t>odvětracích hlavic VZT  2 =2.000 [A] 
Celkem: 2=2.000 [B]</t>
  </si>
  <si>
    <t>134</t>
  </si>
  <si>
    <t>odvětracích hlavic VZT  2*3.0 =6.000 [A] 
Celkem: 6=6.000 [B]</t>
  </si>
  <si>
    <t>135</t>
  </si>
  <si>
    <t>712771003</t>
  </si>
  <si>
    <t>Provedení separační nebo kluzné vrstvy vegetační střechy z fólií kladených volně s přesahem, sklon střechy přes 5 do 25°</t>
  </si>
  <si>
    <t>'''' ochranná separační textilie '  
 v ploše zelené střechy  8.0*12.0+(8.0+8.565)/2*4.79=135.673 [A] 
 atika  8.565*(0.25*2+0.3)=6.852 [B] 
 střechy z kačírku  (8.565+9.415)/2*6.645=59.739 [C] 
''''' filtrační textilie na nopové folii a separační textilie na tepelné izolaci '  
 v ploše zelené střechy  (8.0*12.0+(8.0+8.565)/2*4.79)*2=271.346 [D] 
''''' separační textilie na tepelné izolaci '  
 střechy z kačírku  (8.565+9.415)/2*6.645=59.739 [E] 
Celkem: 135.673+6.852+59.739+271.346+59.739=533.349 [F]</t>
  </si>
  <si>
    <t>136</t>
  </si>
  <si>
    <t>69334002</t>
  </si>
  <si>
    <t>textilie ochranná vegetačních střech 300g/m2</t>
  </si>
  <si>
    <t>'''' ochranná separační textilie '  
 v ploše zelené střechy  8.0*12.0+(8.0+8.565)/2*4.79=135.673 [A] 
 atika  8.565*(0.25*2+0.3)=6.852 [B] 
 střechy z kačírku  (8.565+9.415)/2*6.645=59.739 [C] 
''''' separační textilie na tepelné izolaci '  
 v ploše zelené střechy  (8.0*12.0+(8.0+8.565)/2*4.79)=135.673 [D] 
''''' separační textilie na tepelné izolaci '  
 střechy z kačírku  (8.565+9.415)/2*6.645=59.739 [E] 
Celkem: 135.673+6.852+59.739+135.673+59.739=397.676 [F] 
397.676 * 1.15Koeficient množství=457.327 [G]</t>
  </si>
  <si>
    <t>137</t>
  </si>
  <si>
    <t>69311096</t>
  </si>
  <si>
    <t>geotextilie netkaná separační, filtrační, ochranná s převahou recyklovaných PES vláken 200g/m3</t>
  </si>
  <si>
    <t>'''' filtrační textilie na nopové folii  '  
 v ploše zelené střechy  (8.0*12.0+(8.0+8.565)/2*4.79)=135.673 [A] 
Celkem: 135.673=135.673 [B] 
135.673 * 1.15Koeficient množství=156.024 [C]</t>
  </si>
  <si>
    <t>138</t>
  </si>
  <si>
    <t>712771221</t>
  </si>
  <si>
    <t>Provedení drenážní vrstvy vegetační střechy z plastových nopových fólií, výšky nopů do 25 mm, sklon střechy do 5°</t>
  </si>
  <si>
    <t>v ploše zelené střechy  8.0*12.0+(8.0+8.565)/2*4.79=135.673 [A] 
Celkem: 135.673=135.673 [B]</t>
  </si>
  <si>
    <t>139</t>
  </si>
  <si>
    <t>69334152</t>
  </si>
  <si>
    <t>fólie profilovaná (nopová) perforovaná HDPE s hydroakumulační a drenážní funkcí do vegetačních střech s výškou nopů 20mm</t>
  </si>
  <si>
    <t>140</t>
  </si>
  <si>
    <t>712771255</t>
  </si>
  <si>
    <t>Provedení drenážní vrstvy vegetační střechy odvodnění osazením kontrolní šachty na střešní vpusť</t>
  </si>
  <si>
    <t>141</t>
  </si>
  <si>
    <t>69334336</t>
  </si>
  <si>
    <t>šachta kontrolní odvodnění vegetačních střech PA 300x300mm v 330mm</t>
  </si>
  <si>
    <t>142</t>
  </si>
  <si>
    <t>56231124</t>
  </si>
  <si>
    <t>nástavec žebrovaný s nerez mřížkou D 145mm</t>
  </si>
  <si>
    <t>143</t>
  </si>
  <si>
    <t>712771413</t>
  </si>
  <si>
    <t>Provedení vegetační vrstvy vegetační střechy ze substrátu, tloušťky přes 100 do 200 mm, sklon střechy přes 5 do 15°</t>
  </si>
  <si>
    <t>v ploše zelené střechy  8.0*12.0+(8.0+8.565)/2*4.79=135.673 [A] 
 odpočet kačírku po obvodu zelené střechy  -(8.0+12.0+4.79)*2*0.5=-24.790 [B] 
Celkem: 135.673+-24.79=110.883 [C]</t>
  </si>
  <si>
    <t>144</t>
  </si>
  <si>
    <t>10321004</t>
  </si>
  <si>
    <t>substrát vegetačních střech intenzivní trávníkový</t>
  </si>
  <si>
    <t>v ploše zelené střechy  (8.0*12.0+(8.0+8.565)/2*4.79)*(0.1+0.15)/2=16.959 [A] 
 odpočet kačírku po obvodu zelené střechy  -(8.0+12.0+4.79)*2*0.5*(0.1+0.15)/2=-3.099 [B] 
Celkem: 16.959+-3.099=13.860 [C]</t>
  </si>
  <si>
    <t>145</t>
  </si>
  <si>
    <t>712771523</t>
  </si>
  <si>
    <t>Založení vegetace vegetační střechy položením vegetační nebo trávníkové rohože, sklon střechy přes 5 do 25°</t>
  </si>
  <si>
    <t>146</t>
  </si>
  <si>
    <t>69334504</t>
  </si>
  <si>
    <t>koberec rozchodníkový vegetačních střech</t>
  </si>
  <si>
    <t>v ploše zelené střechy  8.0*12.0+(8.0+8.565)/2*4.79=135.673 [A] 
 odpočet kačírku po obvodu zelené střechy  -(8.0+12.0+4.79)*2*0.5=-24.790 [B] 
Celkem: 135.673+-24.79=110.883 [C] 
110.883 * 1.05Koeficient množství=116.427 [D]</t>
  </si>
  <si>
    <t>147</t>
  </si>
  <si>
    <t>712771601</t>
  </si>
  <si>
    <t>Provedení ochranných pásů vegetační střechy po obvodu střechy, v místech střešních prostupům napojení na zeď apod. z praného říčního kameniva, tloušťky do 100 m</t>
  </si>
  <si>
    <t>Provedení ochranných pásů vegetační střechy po obvodu střechy, v místech střešních prostupům napojení na zeď apod. z praného říčního kameniva, tloušťky do 100 mm, šířky do 500 mm</t>
  </si>
  <si>
    <t>po obvodu zelené střechy  (8.0+12.0+4.79)*2*0.5*0.15=3.719 [A] 
Celkem: 3.719=3.719 [B]</t>
  </si>
  <si>
    <t>148</t>
  </si>
  <si>
    <t>58337401</t>
  </si>
  <si>
    <t>kamenivo dekorační (kačírek) frakce 8/16</t>
  </si>
  <si>
    <t>po obvodu zelené střechy  (8.0+12.0+4.79)*2*0.5*0.15*1.67=6.210 [A] 
Celkem: 6.21=6.210 [B]</t>
  </si>
  <si>
    <t>149</t>
  </si>
  <si>
    <t>712771611</t>
  </si>
  <si>
    <t>Provedení ochranných pásů vegetační střechy osazení ochranné kačírkové lišty přitížením konstrukcí</t>
  </si>
  <si>
    <t>po obvodu zelené střechy  8.0*3+(12.0+4.79)*2=57.580 [A] 
Celkem: 57.58=57.580 [B]</t>
  </si>
  <si>
    <t>150</t>
  </si>
  <si>
    <t>69334041</t>
  </si>
  <si>
    <t>lišta kačírková výška 130mm nerez</t>
  </si>
  <si>
    <t>151</t>
  </si>
  <si>
    <t>712771103</t>
  </si>
  <si>
    <t>Provedení ochranné vrstvy vegetační střechy proti prorůstání kořenů, proti mechanickému poškození hydroizolace z textilií nebo rohoží volně kladených s přesahem</t>
  </si>
  <si>
    <t>Provedení ochranné vrstvy vegetační střechy proti prorůstání kořenů, proti mechanickému poškození hydroizolace z textilií nebo rohoží volně kladených s přesahem, sklon střechy přes 5 do 25°</t>
  </si>
  <si>
    <t>v ploše střechy z kačírku  (8.565+9.415)/2*6.645=59.739 [A] 
Celkem: 59.739=59.739 [B]</t>
  </si>
  <si>
    <t>1. Ceny lze použít jen v případě, jsou-li ochranné vrstvy kladeny ve zvláštním pracovním kroku, nelze je použít např. v případech, kdy použité hydroizolační fólie splňují požadavky odolnosti proti prorůstání kořenů nebo kdy použité hydroakumulační rohože plní současně ochrannou funkci apod.</t>
  </si>
  <si>
    <t>152</t>
  </si>
  <si>
    <t>69334100</t>
  </si>
  <si>
    <t>rohož ochranná PP/PES vegetačních střech 600g/m2 tl 4mm</t>
  </si>
  <si>
    <t>153</t>
  </si>
  <si>
    <t>712771203</t>
  </si>
  <si>
    <t>Provedení drenážní vrstvy vegetační střechy z kameniva, tloušťky násypu přes 100 do 200 mm, sklon střechy do 5°</t>
  </si>
  <si>
    <t>střechy z kačírku  (8.565+9.415)/2*6.645=59.739 [A] 
Celkem: 59.739=59.739 [B]</t>
  </si>
  <si>
    <t>154</t>
  </si>
  <si>
    <t>58337403</t>
  </si>
  <si>
    <t>kamenivo dekorační (kačírek) frakce 16/32</t>
  </si>
  <si>
    <t>střechy z kačírku  (8.565+9.415)/2*6.645*(0.05+0.16)/2*1.67*1.02=10.685 [A] 
Celkem: 10.685=10.685 [B]</t>
  </si>
  <si>
    <t>155</t>
  </si>
  <si>
    <t>998712101</t>
  </si>
  <si>
    <t>Přesun hmot pro povlakové krytiny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</si>
  <si>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-2181 pro přesun prováděný bez použití mechanizace, tj. za ztížených podmínek, lze použít pouze pro hmotnost materiálu, která se tímto způsobem skutečně přemísťuje.</t>
  </si>
  <si>
    <t>713</t>
  </si>
  <si>
    <t>Izolace tepelné</t>
  </si>
  <si>
    <t>156</t>
  </si>
  <si>
    <t>713121121</t>
  </si>
  <si>
    <t>Montáž tepelné izolace podlah rohožemi, pásy, deskami, dílci, bloky (izolační materiál ve specifikaci) kladenými volně dvouvrstvá</t>
  </si>
  <si>
    <t>'''' izolace podlah dvouvrstvá '  
(3.24+5.45+6.65+5.9+1.77+1.68+10.94+6.18+49.2+11.25+4.0+2.36+3.88+3.96+2.37+2.36)=121.190 [A] 
Celkem: 121.19=121.190 [B]</t>
  </si>
  <si>
    <t>1. Množství tepelné izolace podlah okrajovými pásky k ceně -1211 se určuje v m projektované délky obložení (bez přesahů) na obvodu podlahy.</t>
  </si>
  <si>
    <t>157</t>
  </si>
  <si>
    <t>28375912</t>
  </si>
  <si>
    <t>deska EPS 150 pro konstrukce s vysokým zatížením ?=0,035 tl 80mm</t>
  </si>
  <si>
    <t>158</t>
  </si>
  <si>
    <t>28375030</t>
  </si>
  <si>
    <t>deska EPS 150 pro konstrukce s vysokým zatížením ?=0,035 tl 90mm</t>
  </si>
  <si>
    <t>159</t>
  </si>
  <si>
    <t>713121131</t>
  </si>
  <si>
    <t>Montáž tepelné izolace podlah parotěsnými reflexními pásy, tloušťka izolace do 5 mm</t>
  </si>
  <si>
    <t>'''' PE folie podlah  '  
(3.24+5.45+6.65+5.9+1.77+1.68+10.94+6.18+49.2+11.25+4.0+2.36+3.88+3.96+2.37+2.36)=121.190 [A] 
Celkem: 121.19=121.190 [B]</t>
  </si>
  <si>
    <t>160</t>
  </si>
  <si>
    <t>28329276</t>
  </si>
  <si>
    <t>fólie PE vyztužená pro parotěsnou vrstvu (reakce na oheň - třída E) 140g/m2</t>
  </si>
  <si>
    <t>161</t>
  </si>
  <si>
    <t>713121211R</t>
  </si>
  <si>
    <t>Montáž izolace tepelné pod výplňovými prvky volně kladenými pásky purenitu</t>
  </si>
  <si>
    <t>okna 5.775 dveře v ŽB stěně  0.9*2+1.2+1.775+1.0 =5.775 [A] 
 prosklené stěny pevné boční  2.085+3.5 =5.585 [B] 
 prosklené stěny pevné boční  4.4=4.400 [C] 
 stěna čelní s posuvnými dveřmi automatická  8.0=8.000 [D] 
Celkem: 5.775+5.585+4.4+8=23.760 [E]</t>
  </si>
  <si>
    <t>162</t>
  </si>
  <si>
    <t>283960001R</t>
  </si>
  <si>
    <t>polyuretanová tvrdá pěna purenit - hranol 50 x 30mm dl.1200 mm</t>
  </si>
  <si>
    <t>okna 4.813 dveře v ŽB stěně  (0.9*2+1.2+1.775+1.0)/1.2 =4.813 [A] 
 prosklené stěny pevné boční  (2.085+3.5)/1.2 =4.654 [B] 
 prosklené stěny pevné boční  4.4/1.2=3.667 [C] 
 stěna čelní s posuvnými dveřmi automatická  8.0/1.2=6.667 [D] 
Celkem: 4.813+4.654+3.667+6.667=19.801 [E] 
19.801 * 1.05Koeficient množství=20.791 [F]</t>
  </si>
  <si>
    <t>163</t>
  </si>
  <si>
    <t>713131145</t>
  </si>
  <si>
    <t>Montáž tepelné izolace stěn rohožemi, pásy, deskami, dílci, bloky (izolační materiál ve specifikaci) lepením bodově</t>
  </si>
  <si>
    <t>'''' mezi vnitřní a vnější ŽB stěny ' 
 vnitřní ŽB stěny v.2,87  (7.8+2*(3.725+0.25))*3.32=52.290 [A] 
 vnitřní ŽB stěny v.3,17  2*(6.69+0.25)*3.62=50.246 [B] 
 vnitřní ŽB stěny v.3,52  3.0*3.97+2.085*3.97/2=16.049 [C] 
 odpočet otvorů  -((0.9+0.9)*0.65+(1.2+1.775)*0.55)=-2.806 [D] 
Celkem: 52.29+50.246+16.049+-2.806=115.779 [E]</t>
  </si>
  <si>
    <t>1. Položky Montáž tepelných izolací stěn lze použít i pro ocenění montáže svislých tepelných izolací základových konstrukcí (základové pásy, desky apod.).  
2. Vcenách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t>
  </si>
  <si>
    <t>164</t>
  </si>
  <si>
    <t>63141194R</t>
  </si>
  <si>
    <t>deska tepelně izolační minerální do šikmých střech a stěn  0,036-0,037 tl 150mm</t>
  </si>
  <si>
    <t>'''' mezi vnitřní a vnější ŽB stěny ' 
 vnitřní ŽB stěny v.2,87  (7.8+2*(3.725+0.25))*3.32=52.290 [A] 
 vnitřní ŽB stěny v.3,17  2*(6.69+0.25)*3.62=50.246 [B] 
 vnitřní ŽB stěny v.3,52  3.0*3.97+2.085*3.97/2=16.049 [C] 
 odpočet otvorů  -((0.9+0.9)*0.65+(1.2+1.775)*0.55)=-2.806 [D] 
''''' odpočet izolace XPS mezi vnitřní a vnější ŽB stěny - pod úrovmí a 30 cm nad úrovní terénu ' 
-((14.1+11.9)*(1.5+0.65)/2+(2.6+4.0)*(0.3+1.5)/2)=-33.890 [E] 
Celkem: 52.29+50.246+16.049+-2.806+-33.89=81.889 [F] 
81.889 * 1.05Koeficient množství=85.983 [G]</t>
  </si>
  <si>
    <t>165</t>
  </si>
  <si>
    <t>28376446</t>
  </si>
  <si>
    <t>deska z polystyrénu XPS, hrana rovná a strukturovaný povrch 300kPa tl 150mm</t>
  </si>
  <si>
    <t>'''' mezi vnitřní a vnější ŽB stěny - pod úrovmí a 30 cm nad úrovní terénu ' 
(14.1+11.9)*(1.5+0.65)/2+(2.6+4.0)*(0.3+1.5)/2=33.890 [A] 
Celkem: 33.89=33.890 [B] 
33.89 * 1.05Koeficient množství=35.585 [C]</t>
  </si>
  <si>
    <t>166</t>
  </si>
  <si>
    <t>713141111</t>
  </si>
  <si>
    <t>Montáž tepelné izolace střech plochých rohožemi, pásy, deskami, dílci, bloky (izolační materiál ve specifikaci) přilepenými asfaltem za horka zplna, jednovrstvá</t>
  </si>
  <si>
    <t>v ploše zelené střechy tl.10 cm 1.vrstva  8.0*12.0+(8.0+8.565)/2*4.79=135.673 [A] 
 atika  8.565*(0.25*2+0.3)=6.852 [B] 
 v pásu za atikou střecha S02  8.565*0.6=5.139 [C] 
Celkem: 135.673+6.852+5.139=147.664 [D]</t>
  </si>
  <si>
    <t>1. Množství tepelné izolace střech plochých atikovými pásky k ceně -1211 se určuje v m projektované délky obložení (bez přesahů) na obvodu ploché střechy.  
2. Množství jednotek tepelné izolace střech plochých spádovými klíny k cenám -1311 až -1336 se určuje v m2 půdorysné projektované vyspádované plochy střechy.  
3. V cenách -1222 až -1264 jsou započteny náklady na montáž a dodávku kotevních šroubů.  
4. V cenách -1222 až -1264 nejsou započteny náklady na položení tepelné izolace; tyto se oceňují cenami -1111 až - 1153 tohoto souboru cen.  
5. Ceny -1381 až -1396 lze použít pro montáž izolace do 1 000 mm. V případě vyšších střešních konstrukcí se pro izolace stěn použijí položky souboru cen 713 13-11 Montáž tepelné izolace stěn tohoto katalogu.</t>
  </si>
  <si>
    <t>167</t>
  </si>
  <si>
    <t>713141131</t>
  </si>
  <si>
    <t>Montáž tepelné izolace střech plochých rohožemi, pásy, deskami, dílci, bloky (izolační materiál ve specifikaci) přilepenými za studena zplna, jednovrstvá</t>
  </si>
  <si>
    <t>v ploše zelené střechy tl.10 cm 2.vrstva  8.0*12.0+(8.0+8.565)/2*4.79=135.673 [A] 
 atika  8.565*(0.25*2+0.3)=6.852 [B] 
Celkem: 135.673+6.852=142.525 [C]</t>
  </si>
  <si>
    <t>168</t>
  </si>
  <si>
    <t>28375926</t>
  </si>
  <si>
    <t>deska EPS 200 pro konstrukce s velmi vysokým zatížením 0,034 tl 100mm</t>
  </si>
  <si>
    <t>'''* kladeno ve 2.vrstvách 
 v ploše zelené střechy 2.vrstva  8.0*12.0+(8.0+8.565)/2*4.79=135.673 [A] 
 atika  8.565*(0.25*2+0.3)=6.852 [B] 
 20% z celkové plochy - pod umístěním technologií  -135.67*0.2=-27.134 [C] 
Celkem: 135.673+6.852+-27.134=115.391 [D] 
115.391 * 2.04Koeficient množství=235.398 [E]</t>
  </si>
  <si>
    <t>169</t>
  </si>
  <si>
    <t>28376422</t>
  </si>
  <si>
    <t>deska z polystyrénu XPS, hrana polodrážková a hladký povrch 300kPA tl 100mm</t>
  </si>
  <si>
    <t>20% z celkové plochy - pod umístěním technologií  135.67*0.2=27.134 [A] 
Celkem: 27.134=27.134 [B] 
27.134 * 2.04Koeficient množství=55.353 [C]</t>
  </si>
  <si>
    <t>170</t>
  </si>
  <si>
    <t>28376426</t>
  </si>
  <si>
    <t>deska z polystyrénu XPS, hrana polodrážková a hladký povrch 300kPA tl 150mm</t>
  </si>
  <si>
    <t>v pásu za atikou střecha S02  8.565*0.6=5.139 [A] 
Celkem: 5.139=5.139 [B] 
5.139 * 1.02Koeficient množství=5.242 [C]</t>
  </si>
  <si>
    <t>171</t>
  </si>
  <si>
    <t>998713101</t>
  </si>
  <si>
    <t>Přesun hmot pro izolace tepelné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</si>
  <si>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</si>
  <si>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762</t>
  </si>
  <si>
    <t>Konstrukce tesařské</t>
  </si>
  <si>
    <t>172</t>
  </si>
  <si>
    <t>762083121</t>
  </si>
  <si>
    <t>Práce společné pro tesařské konstrukce impregnace řeziva máčením proti dřevokaznému hmyzu, houbám a plísním, třída ohrožení 1 a 2 (dřevo v interiéru)</t>
  </si>
  <si>
    <t>'''* 21  - příprava pro pokladní okénko  
8/8 (2.01*6+1.12*9)*0.08*0.08=0.142 [A] 
deska (1.12*(1.1+0.410)*2+1.33*2+1.33*(0.38+0.1+0.41+0.29+0.1*2+0.11*2+0.183+0.36))*0.022=0.196 [B] 
Celkem: 0.142+0.196=0.338 [C]</t>
  </si>
  <si>
    <t>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5. Soubor cen 762 08-3 Impregnace řeziva neobsahuje položky pro ocenění imregnace řeziva nátěrem; tyto se oceňují příslušnými cenami souboru cen 783 2. -31.1 Napouštěcí nátěr tesařských konstrukcí, katalogu 800-783 Nátěry.  
6. Soubor cen 762 08-5 Montáž ocelových spojovacích prostředků neobsahuje položky pro ocenění chemických kotev; tyto lze ocenit příslušnými cenami souboru cen 953 96 Kotvy chemické, katalogu 801-1 Budovy a haly - konstrukce zděné a monolitické.  
7. V cenách 762 08-5 nejsou započteny náklady na dodávku spojovacích prostředků; tato dodávka se oceňuje ve specifikaci.  
8. U položek 762 08-6 se určení cen řídí hmotností jednotlivě montovaného dílu konstrukce, dodávka veškerého materiálu se oceňuje ve specifikaci.</t>
  </si>
  <si>
    <t>173</t>
  </si>
  <si>
    <t>762085103</t>
  </si>
  <si>
    <t>Práce společné pro tesařské konstrukce montáž ocelových spojovacích prostředků (materiál ve specifikaci) kotevních želez příložek, patek, táhel</t>
  </si>
  <si>
    <t>'''* 21  - příprava pro pokladní okénko  
kotvení roštu 6=6.000 [A] 
Celkem: 6=6.000 [B]</t>
  </si>
  <si>
    <t>174</t>
  </si>
  <si>
    <t>55396002R</t>
  </si>
  <si>
    <t>Atyp. zámečnické výrobky vč. nátěru</t>
  </si>
  <si>
    <t>KG</t>
  </si>
  <si>
    <t>'''* 21  - příprava pro pokladní okénko  
kotvení roštu 6*0.5=3.000 [A] 
Celkem: 3=3.000 [B]</t>
  </si>
  <si>
    <t>175</t>
  </si>
  <si>
    <t>762431220</t>
  </si>
  <si>
    <t>Obložení stěn montáž deskami z dřevovláknitých hmot včetně tvarování a úpravy pro olištování spár dřevotřískovými nebo dřevoštěpkovými na sraz</t>
  </si>
  <si>
    <t>'''* 21  - příprava pro pokladní okénko  
1.12*(1.1+0.410)*2+1.33*2+1.33*(0.38+0.1+0.41+0.29+0.1*2+0.11*2+0.183+0.36)=8.893 [A] 
Celkem: 8.893=8.893 [B]</t>
  </si>
  <si>
    <t>1. Vcenách -0011 až -1036 obložení stěn zdesek dřevoštěpkových a cementotřískových jsou započteny i náklady na dodávku spojovacích prostředků, na tyto položky se nevztahuje ocenění dodávky spojovacích prostředků položka 762 49-5000.  
2. V cenách není započtena montáž podkladového roštu; tato montáž se oceňuje cenami části A 01 katalogu 800-767 Konstrukce zámečnické vpřípadě kovové konstrukce nebo cenou -9001 vpřípadě dřevěné konstrukce.  
3. Vceně -9001 není započtena montáž a dodávka nosných prvků (např. konzol, trnů) pro zavěšený rošt; tato montáž a dodávka se oceňují individuálně.  
4. Vcenách nejsou započteny náklady na olištování; toto olištování se oceňuje cenou 762 41-2.01 Olištování spár stěn.  
5. Tento soubor cen neobsahuje položky pro ocenění typových sádrokartonových, sádrovláknitých a cementovláknitých konstrukcí; tyto konstrukce se oceňují cenami části A 01 katalogu 800-763 Konstrukce suché výstavby.</t>
  </si>
  <si>
    <t>176</t>
  </si>
  <si>
    <t>60722226</t>
  </si>
  <si>
    <t>deska dřevotřísková surová 2070x2800mm tl 22mm – vodovzdorná, rovná hrana</t>
  </si>
  <si>
    <t>177</t>
  </si>
  <si>
    <t>762439001</t>
  </si>
  <si>
    <t>Obložení stěn montáž roštu podkladového</t>
  </si>
  <si>
    <t>'''* 21  - příprava pro pokladní okénko  
8/82.01*6+1.12*9=22.140 [A] 
Celkem: 22.14=22.140 [B]</t>
  </si>
  <si>
    <t>178</t>
  </si>
  <si>
    <t>60512125</t>
  </si>
  <si>
    <t>hranol stavební řezivo průřezu do 120cm2 do dl 6m</t>
  </si>
  <si>
    <t>8/8 (2.01*6+1.12*9)*0.08*0.08=0.142 [A] 
Celkem: 0.142=0.142 [B] 
0.142 * 1.1Koeficient množství=0.156 [C]</t>
  </si>
  <si>
    <t>179</t>
  </si>
  <si>
    <t>762495000</t>
  </si>
  <si>
    <t>Spojovací prostředky olištování spár, obložení stropů, střešních podhledů a stěn hřebíky, vruty</t>
  </si>
  <si>
    <t>1. Cena je určena pro montážní ceny souborů cen:  
a) 762 41- Montáž olištování spár,  
b) 762 42- Obložení stropů a střešních podhledů, ceny -1110 až -1235,  
c) 762 43- Obložení stěn, ceny -1110 až -1235.  
2. Ochrana konstrukce se oceňuje samostatně, např. položkami 762 08-3 Impregnace řeziva tohoto katalogu nebo příslušnými položkami katalogu 800-783 Nátěry.</t>
  </si>
  <si>
    <t>180</t>
  </si>
  <si>
    <t>762361312R</t>
  </si>
  <si>
    <t>Konstrukční a vyrovnávací vrstva pod klempířské prvky (atiky) z desek dřevoštěpkových tl. 18 mm</t>
  </si>
  <si>
    <t>'''*podpora pod oplechování atiky 
T03 pod KL05 9.95*0.32=3.184 [A] 
 střední široká atika KL04  8.565*1.0=8.565 [B] 
 T04 pod KL03  (8.5+(0.8+3.225+7.18+5.715+0.79+6.645)*2)*0.56=32.038 [C] 
Celkem: 3.184+8.565+32.038=43.787 [D]</t>
  </si>
  <si>
    <t>1. V cenách -1312 až -1313 jsou započteny i náklady na kotvení desky do podkladu.  
OSB tř.4 
OSB tř.4</t>
  </si>
  <si>
    <t>181</t>
  </si>
  <si>
    <t>'''* T01 - podpora parapetu 
4/10 4.78=4.780 [A] 
Celkem: 4.78=4.780 [B]</t>
  </si>
  <si>
    <t>182</t>
  </si>
  <si>
    <t>60514114</t>
  </si>
  <si>
    <t>řezivo jehličnaté lať impregnovaná dl 4 m</t>
  </si>
  <si>
    <t>'''* T01 - podpora parapetu 
4/10 4.78*0.04*0.1=0.019 [A] 
Celkem: 0.019=0.019 [B] 
0.019 * 1.08Koeficient množství=0.021 [C]</t>
  </si>
  <si>
    <t>183</t>
  </si>
  <si>
    <t>'''* T01 - podpora parapetu 
4/10 4.78*0.3=1.434 [A] 
Celkem: 1.434=1.434 [B]</t>
  </si>
  <si>
    <t>184</t>
  </si>
  <si>
    <t>998762101</t>
  </si>
  <si>
    <t>Přesun hmot pro konstrukce tesařské stanovený z hmotnosti přesunovaného materiálu vodorovná dopravní vzdálenost do 50 m v objektech výšky do 6 m</t>
  </si>
  <si>
    <t>763</t>
  </si>
  <si>
    <t>Konstrukce suché výstavby</t>
  </si>
  <si>
    <t>185</t>
  </si>
  <si>
    <t>763111323</t>
  </si>
  <si>
    <t>Příčka ze sádrokartonových desek s nosnou konstrukcí z jednoduchých ocelových profilů UW, CW jednoduše opláštěná deskou protipožární DF tl. 12,5 mm s izolací, E</t>
  </si>
  <si>
    <t>Příčka ze sádrokartonových desek s nosnou konstrukcí z jednoduchých ocelových profilů UW, CW jednoduše opláštěná deskou protipožární DF tl. 12,5 mm s izolací, EI 45, příčka tl. 100 mm, profil 75, Rw do 49 dB</t>
  </si>
  <si>
    <t>1.07a,b 3.1*(3.2-1.0)=6.820 [A] 
Celkem: 6.82=6.820 [B]</t>
  </si>
  <si>
    <t>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</si>
  <si>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186</t>
  </si>
  <si>
    <t>763111713</t>
  </si>
  <si>
    <t>Příčka ze sádrokartonových desek ostatní konstrukce a práce na příčkách ze sádrokartonových desek ukončení příčky ve volném prostoru</t>
  </si>
  <si>
    <t>1.07a,b 3.1*2=6.200 [A] 
Celkem: 6.2=6.200 [B]</t>
  </si>
  <si>
    <t>187</t>
  </si>
  <si>
    <t>763111717</t>
  </si>
  <si>
    <t>Příčka ze sádrokartonových desek ostatní konstrukce a práce na příčkách ze sádrokartonových desek základní penetrační nátěr (oboustranný)</t>
  </si>
  <si>
    <t>188</t>
  </si>
  <si>
    <t>763111722</t>
  </si>
  <si>
    <t>Příčka ze sádrokartonových desek ostatní konstrukce a práce na příčkách ze sádrokartonových desek ochrana rohů úhelníky pozinkované</t>
  </si>
  <si>
    <t>1.07a,b 3.1*2*2=12.400 [A] 
Celkem: 12.4=12.400 [B]</t>
  </si>
  <si>
    <t>189</t>
  </si>
  <si>
    <t>763111772</t>
  </si>
  <si>
    <t>Příčka ze sádrokartonových desek Příplatek k cenám za rovinnost celoplošné tmelení kvality Q4</t>
  </si>
  <si>
    <t>190</t>
  </si>
  <si>
    <t>763135102</t>
  </si>
  <si>
    <t>Montáž sádrokartonového podhledu kazetového demontovatelného, velikosti kazet 600x600 mm včetně zavěšené nosné konstrukce polozapuštěné</t>
  </si>
  <si>
    <t>5.36+1.68+1.7+10.78+6.09+11.59+4.0+2.36+3.87+3.97+2.37*2=56.140 [A] 
Celkem: 56.14=56.140 [B]</t>
  </si>
  <si>
    <t>1. Vcenách montáže podhledu -5002 až -5201 jsou započteny náklady na montáž a dodávku nosné konstrukce.  
2. Vcenách nejsou započteny náklady na dodávku desek, kazet, lamel; jejich dodávka se oceňuje ve specifikaci.  
3. Ostatní práce a konstrukce na sádrokartonových podhledech lze ocenit cenami 763 13-17. . .</t>
  </si>
  <si>
    <t>191</t>
  </si>
  <si>
    <t>59030571</t>
  </si>
  <si>
    <t>podhled kazetový bez děrování polozapuštěná hrana tl 10mm 600x600mm</t>
  </si>
  <si>
    <t>192</t>
  </si>
  <si>
    <t>763164521</t>
  </si>
  <si>
    <t>Obklad konstrukcí sádrokartonovými deskami včetně ochranných úhelníků ve tvaru L rozvinuté šíře do 0,4 m, opláštěný deskou impregnovanou H2, tl. 12,5 mm</t>
  </si>
  <si>
    <t>opláštění dešťové kanalizace v chodbě 1.02  2.25 =2.250 [A] 
Celkem: 2.25=2.250 [B]</t>
  </si>
  <si>
    <t>193</t>
  </si>
  <si>
    <t>763164661</t>
  </si>
  <si>
    <t>Obklad konstrukcí sádrokartonovými deskami včetně ochranných úhelníků ve tvaru U rozvinuté šíře přes 1,2 m, opláštěný deskou impregnovanou H2, tl. 12,5 mm</t>
  </si>
  <si>
    <t>opláštění dešťové kanalizace v úklidu 1.01  (0.25+1.0)*2.25=2.813 [A] 
Celkem: 2.813=2.813 [B]</t>
  </si>
  <si>
    <t>194</t>
  </si>
  <si>
    <t>763412111</t>
  </si>
  <si>
    <t>Sanitární příčky vhodné do suchého prostředí dělící z dřevotřískových desek laminovaných tl. 12 mm</t>
  </si>
  <si>
    <t>1.11  6.96 1.15 - sanitární  (2.15*2.4-0.8*2.1)*2=6.960 [A] 
Celkem: 6.96=6.960 [B]</t>
  </si>
  <si>
    <t>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</si>
  <si>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195</t>
  </si>
  <si>
    <t>763412121</t>
  </si>
  <si>
    <t>Sanitární příčky vhodné do suchého prostředí dveře vnitřní do sanitárních příček šířky do 800 mm, výšky do 2 000 mm z dřevotřískových desek laminovaných včetně</t>
  </si>
  <si>
    <t>Sanitární příčky vhodné do suchého prostředí dveře vnitřní do sanitárních příček šířky do 800 mm, výšky do 2 000 mm z dřevotřískových desek laminovaných včetně nerezového kování tl. 12 mm</t>
  </si>
  <si>
    <t>1.11 2=2.000 [A] 
Celkem: 2=2.000 [B]</t>
  </si>
  <si>
    <t>196</t>
  </si>
  <si>
    <t>998763100</t>
  </si>
  <si>
    <t>Přesun hmot pro dřevostavby stanovený z hmotnosti přesunovaného materiálu vodorovná dopravní vzdálenost do 50 m v objektech výšky do 6 m</t>
  </si>
  <si>
    <t>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 U přesunu stanoveného procentní sazbou se ztížení přesunu ocení individuálně.</t>
  </si>
  <si>
    <t>764</t>
  </si>
  <si>
    <t>Konstrukce klempířské</t>
  </si>
  <si>
    <t>197</t>
  </si>
  <si>
    <t>764002414</t>
  </si>
  <si>
    <t>Montáž strukturované oddělovací rohože jakékoli rš</t>
  </si>
  <si>
    <t>'''' pod oplechování atik '  
''''* K03 š.545mm 
58.35*0.56=32.676 [A] 
''''* K04 r.š. 1001mm 
8.7*1.001=8.709 [B] 
''''* K05 r.š. 230mm 
9.95*0.23=2.289 [C] 
''''* K06 r.š. 380mm 
9.95*0.38=3.781 [D] 
Celkem: 32.676+8.709+2.289+3.781=47.455 [E]</t>
  </si>
  <si>
    <t>198</t>
  </si>
  <si>
    <t>28329223</t>
  </si>
  <si>
    <t>fólie difuzně propustné s nakašírovanou strukturovanou rohoží pod hladkou plechovou krytinu</t>
  </si>
  <si>
    <t>199</t>
  </si>
  <si>
    <t>764242434</t>
  </si>
  <si>
    <t>Oplechování střešních prvků z titanzinkového předzvětralého plechu okapu okapovým plechem střechy rovné rš 330 mm</t>
  </si>
  <si>
    <t>pod K 03  2*58.35=116.700 [A] 
 pod K 04  2*8.7=17.400 [B] 
Celkem: 116.7+17.4=134.100 [C]</t>
  </si>
  <si>
    <t>1. V cenách 764 24-1405 až - 2457 nejsou započteny náklady na podkladní plech, tyto se oceňují souborem cen 764 01-14..Podkladní plech z pozinkovaného plechu v tl. 1,0 mm a rozvinuté šířce dle rš střešního prvku.</t>
  </si>
  <si>
    <t>200</t>
  </si>
  <si>
    <t>764245403</t>
  </si>
  <si>
    <t>Oplechování horních ploch zdí a nadezdívek (atik) z titanzinkového předzvětralého plechu celoplošně lepené rš 250 mm</t>
  </si>
  <si>
    <t>'''* KL/05 r.š. 230mm 
9.95=9.950 [A] 
Celkem: 9.95=9.950 [B]</t>
  </si>
  <si>
    <t>201</t>
  </si>
  <si>
    <t>764245405</t>
  </si>
  <si>
    <t>Oplechování horních ploch zdí a nadezdívek (atik) z titanzinkového předzvětralého plechu celoplošně lepené rš 400 mm</t>
  </si>
  <si>
    <t>'''* KL/06 r.š.380mm 
9.45=9.450 [A] 
Celkem: 9.45=9.450 [B]</t>
  </si>
  <si>
    <t>202</t>
  </si>
  <si>
    <t>764245406</t>
  </si>
  <si>
    <t>Oplechování horních ploch zdí a nadezdívek (atik) z titanzinkového předzvětralého plechu celoplošně lepené rš 500 mm</t>
  </si>
  <si>
    <t>'''* KL/03 š.56mm 
58.35=58.350 [A] 
Celkem: 58.35=58.350 [B]</t>
  </si>
  <si>
    <t>203</t>
  </si>
  <si>
    <t>764245411</t>
  </si>
  <si>
    <t>Oplechování horních ploch zdí a nadezdívek (atik) z titanzinkového předzvětralého plechu celoplošně lepené přes rš 800 mm</t>
  </si>
  <si>
    <t>'''* KL/04 r.š. 1001mm 
8.7*1.001=8.709 [A] 
Celkem: 8.709=8.709 [B]</t>
  </si>
  <si>
    <t>204</t>
  </si>
  <si>
    <t>764246444</t>
  </si>
  <si>
    <t>Oplechování parapetů z titanzinkového předzvětralého plechu rovných celoplošně lepené, bez rohů rš 330 mm</t>
  </si>
  <si>
    <t>'''* KL/01 ve spádu3%  r.š.350mm 
parapet terasy 4.78=4.780 [A] 
 venkovní parapety  3.725+4.175=7.900 [B] 
Celkem: 4.78+7.9=12.680 [C]</t>
  </si>
  <si>
    <t>205</t>
  </si>
  <si>
    <t>764246465</t>
  </si>
  <si>
    <t>Oplechování parapetů z titanzinkového předzvětralého plechu rovných celoplošně lepené, bez rohů Příplatek k cenám za zvýšenou pracnost při provedení rohu nebo k</t>
  </si>
  <si>
    <t>Oplechování parapetů z titanzinkového předzvětralého plechu rovných celoplošně lepené, bez rohů Příplatek k cenám za zvýšenou pracnost při provedení rohu nebo koutu do rš 400 mm</t>
  </si>
  <si>
    <t>206</t>
  </si>
  <si>
    <t>7642484R</t>
  </si>
  <si>
    <t>Oplechování ostění a nadpraží celoplošně lepené z TiZn předzvětralého plechu rš 290 mm</t>
  </si>
  <si>
    <t>'''* KL/02 
66.1=66.100 [A] 
Celkem: 66.1=66.100 [B]</t>
  </si>
  <si>
    <t>1. Ceny lze použít pro ocenění oplechování římsy pod nadřímsovým žlabem.  
ostění a a nadpraží - okna a dveře 
ostění a a nadpraží - okna a dveře</t>
  </si>
  <si>
    <t>207</t>
  </si>
  <si>
    <t>764341403</t>
  </si>
  <si>
    <t>Lemování zdí z titanzinkového předzvětralého plechu boční nebo horní rovných, střech s krytinou prejzovou nebo vlnitou rš 250 mm</t>
  </si>
  <si>
    <t>'''* ukončovací profil pro začištění styku prosklené fasády a podlahy - kotveno pod dlažbu v odbavovací hale   
KL/08 - rš 170mm  19.3=19.300 [A] 
Celkem: 19.3=19.300 [B]</t>
  </si>
  <si>
    <t>208</t>
  </si>
  <si>
    <t>764341405</t>
  </si>
  <si>
    <t>Lemování zdí z titanzinkového předzvětralého plechu boční nebo horní rovných, střech s krytinou prejzovou nebo vlnitou rš 400 mm</t>
  </si>
  <si>
    <t>stříška nad provozním vchodem ke zdi  1.6=1.600 [A] 
Celkem: 1.6=1.600 [B]</t>
  </si>
  <si>
    <t>209</t>
  </si>
  <si>
    <t>764558422</t>
  </si>
  <si>
    <t>Svod z nerezového plechu kruhový, průměru 100 mm</t>
  </si>
  <si>
    <t>svody podél sloupů  2*4.2=8.400 [A] 
Celkem: 8.4=8.400 [B]</t>
  </si>
  <si>
    <t>210</t>
  </si>
  <si>
    <t>998764101</t>
  </si>
  <si>
    <t>Přesun hmot pro konstrukce klempířské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</si>
  <si>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</si>
  <si>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766</t>
  </si>
  <si>
    <t>Konstrukce truhlářské</t>
  </si>
  <si>
    <t>211</t>
  </si>
  <si>
    <t>766660729</t>
  </si>
  <si>
    <t>Montáž dveřních doplňků dveřního kování interiérového štítku s klikou</t>
  </si>
  <si>
    <t>'''* D01 
900x2100 2=2.000 [A] 
''''* D02 
900x2100 1=1.000 [B] 
''''* D03 
800x2100 2=2.000 [C] 
''''* D04 
800x2100 1=1.000 [D] 
''''* D05 
800x2100 2=2.000 [E] 
''''* D06 
800x2100 1=1.000 [F] 
''''* D07 
900x2100 1=1.000 [G] 
''''* D08 - posuvné 
800x2100 1=1.000 [H] 
Celkem: 2+1+2+1+2+1+1+1=11.000 [I]</t>
  </si>
  <si>
    <t>212</t>
  </si>
  <si>
    <t>54914620</t>
  </si>
  <si>
    <t>kování dveřní vrchní klika včetně rozet a montážního materiálu R PZ nerez PK</t>
  </si>
  <si>
    <t>213</t>
  </si>
  <si>
    <t>54913655R</t>
  </si>
  <si>
    <t>kování dveřní mušle pro posuvné dveře</t>
  </si>
  <si>
    <t>SADA</t>
  </si>
  <si>
    <t>dle výběru investora</t>
  </si>
  <si>
    <t>214</t>
  </si>
  <si>
    <t>766660171</t>
  </si>
  <si>
    <t>Montáž dveřních křídel dřevěných nebo plastových otevíravých do obložkové zárubně povrchově upravených jednokřídlových, šířky do 800 mm</t>
  </si>
  <si>
    <t>1. Cenami -0021 až -0031, -0161 až -0163, -0181 až -0183, se oceňují dveře s protipožární odolností do 30 min.  
2. V cenách -0201 až -0272 je započtena i montáž okopného plechu, stavěče křídel a držadel kyvných dveří.  
3. V cenách -0351 až -0382 jsou započtené i náklady na osazení kování, vodícího trnu, seřízení pojezdů na stěnu a následné vyrovnání a seřízení dveřních křídel.  
4. V cenách montáže dveřních křídel nejsou započteny náklady na osazení:  
a) zámku; tyto náklady se oceňují cenou 766 66-0728 této části katalogu,  
b) štítku s klikou; tyto náklady se oceňují cenou 766 66-0729 této části katalogu.  
5. V cenách -0311 až -0324 nejsou započtené náklady na sestavení a osazení stavebního pouzdra, tyto náklady se oceňují cenami souboru cen 642 94-6 . . . Osazení stavebního pouzdra posuvných dveří do zděné příčky, katalogu 801-1 Budovy a haly - zděné a monolitické.</t>
  </si>
  <si>
    <t>215</t>
  </si>
  <si>
    <t>61162086</t>
  </si>
  <si>
    <t>dveře jednokřídlé dřevotřískové povrch laminátový plné 800x1970-2100mm</t>
  </si>
  <si>
    <t>216</t>
  </si>
  <si>
    <t>766682111</t>
  </si>
  <si>
    <t>Montáž zárubní dřevěných, plastových nebo z lamina obložkových, pro dveře jednokřídlové, tloušťky stěny do 170 mm</t>
  </si>
  <si>
    <t>1. V cenách montáže zárubní jsou započteny i náklady na zaměření, vyklínování, horizontální i vertikální vyrovnání zárubně, ukotvení a vyplnění spáry mezi rámem a ostěním polyuretanovou pěnou, včetně zednického začištění.</t>
  </si>
  <si>
    <t>217</t>
  </si>
  <si>
    <t>61182307</t>
  </si>
  <si>
    <t>zárubeň jednokřídlá obložková s laminátovým povrchem tl stěny 60-150mm rozměru 600-1100/1970, 2100mm</t>
  </si>
  <si>
    <t>218</t>
  </si>
  <si>
    <t>766694112</t>
  </si>
  <si>
    <t>Montáž ostatních truhlářských konstrukcí parapetních desek dřevěných nebo plastových šířky do 300 mm, délky přes 1000 do 1600 mm</t>
  </si>
  <si>
    <t>okno u pokladny  1=1.000 [A] 
Celkem: 1=1.000 [B]</t>
  </si>
  <si>
    <t>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</si>
  <si>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219</t>
  </si>
  <si>
    <t>766694113</t>
  </si>
  <si>
    <t>Montáž ostatních truhlářských konstrukcí parapetních desek dřevěných nebo plastových šířky do 300 mm, délky přes 1600 do 2600 mm</t>
  </si>
  <si>
    <t>220</t>
  </si>
  <si>
    <t>60794105</t>
  </si>
  <si>
    <t>parapet dřevotřískový vnitřní povrch laminátový š 400mm</t>
  </si>
  <si>
    <t>vnitřní oken  1.775+1.1=2.875 [A] 
Celkem: 2.875=2.875 [B] 
2.875 * 1.1Koeficient množství=3.163 [C]</t>
  </si>
  <si>
    <t>221</t>
  </si>
  <si>
    <t>60794121</t>
  </si>
  <si>
    <t>koncovka PVC k parapetním dřevotřískovým deskám 600mm</t>
  </si>
  <si>
    <t>222</t>
  </si>
  <si>
    <t>998766101</t>
  </si>
  <si>
    <t>Přesun hmot pro konstrukce truhlářské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</si>
  <si>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</si>
  <si>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767</t>
  </si>
  <si>
    <t>Konstrukce zámečnické</t>
  </si>
  <si>
    <t>223</t>
  </si>
  <si>
    <t>767415511</t>
  </si>
  <si>
    <t>Montáž vnějšího obkladu pláště z kompozitních panelů typu BOND kazetové provedení s negativní spárou - skryté uchycení stěn výšky budovy do 6 m</t>
  </si>
  <si>
    <t>'''' vložky fasádní mezi okny do pohledové stěny '  
1.925*0.65+1.2*0.55=1.911 [A] 
Celkem: 1.911=1.911 [B]</t>
  </si>
  <si>
    <t>1. V cenách nejsou započteny náklady na:  
a) dodávku materiálu, tyto se oceňují ve specifikaci.  
b) oplechování prostupů; tyto práce lze oceňovat cenami katalogu 800-764 Konstrukce klempířské.  
2. Množství měrných jednotek se určí v m2 z rozměru plochy stěny nebo podhledu podle projektu.  
3. Ceny jsou určeny pouze pro montáž pravoúhlých panelů.</t>
  </si>
  <si>
    <t>224</t>
  </si>
  <si>
    <t>55324002</t>
  </si>
  <si>
    <t>panel kompozitní s minerálním jádrem Al, požární klasifikace b-s d0 4x1270x3099mm tmavě šedý</t>
  </si>
  <si>
    <t>225</t>
  </si>
  <si>
    <t>767415691</t>
  </si>
  <si>
    <t>Montáž vnějšího obkladu pláště z kompozitních panelů typu BOND nýtované provedení - viditelné uchycení doplňků podkonstrukce "T" profilu</t>
  </si>
  <si>
    <t>'''' vložky fasádní mezi okny do pohledové stěny '  
(1.925+0.65+1.2+0.55)*2=8.650 [A] 
Celkem: 8.65=8.650 [B]</t>
  </si>
  <si>
    <t>226</t>
  </si>
  <si>
    <t>15441001</t>
  </si>
  <si>
    <t>profil T ke kompozitním bondovým panelům dl 6000mm</t>
  </si>
  <si>
    <t>227</t>
  </si>
  <si>
    <t>767531111</t>
  </si>
  <si>
    <t>Montáž vstupních čistících zón z rohoží kovových nebo plastových</t>
  </si>
  <si>
    <t>vstupní čistící zóna  6.0*1.5=9.000 [A] 
Celkem: 9=9.000 [B]</t>
  </si>
  <si>
    <t>1. Cena -1111 je určena pro všechny typy rohoží kromě textilních, tj. hliníkové nebo plastové vkombinaci srůznými typy kartáčů, kovové - škrabáky, pryžové, zvláken zplastických hmot, apod.  
2. Textilní rohože se oceňují souborem cen 776 21 Montáž textilních podlahovin katalogu 800-776 Podlahy povlakové.</t>
  </si>
  <si>
    <t>228</t>
  </si>
  <si>
    <t>69752002</t>
  </si>
  <si>
    <t>rohož vstupní provedení hliník extra 27 mm</t>
  </si>
  <si>
    <t>229</t>
  </si>
  <si>
    <t>767531121</t>
  </si>
  <si>
    <t>Montáž vstupních čistících zón z rohoží osazení rámu mosazného nebo hliníkového zapuštěného z L profilů</t>
  </si>
  <si>
    <t>vstupní čistící zóna  (6.0+1.5)*2=15.000 [A] 
Celkem: 15=15.000 [B]</t>
  </si>
  <si>
    <t>230</t>
  </si>
  <si>
    <t>69752160</t>
  </si>
  <si>
    <t>rám pro zapuštění profil L-30/30 25/25 20/30 15/30-Al</t>
  </si>
  <si>
    <t>231</t>
  </si>
  <si>
    <t>767620115</t>
  </si>
  <si>
    <t>Montáž oken zdvojených z hliníkových nebo ocelových profilů na polyuretanovou pěnu pevných do zdiva, plochy do 0,6 m2</t>
  </si>
  <si>
    <t>'''*OH/02 fix 
900x650 0.9*0.65*2=1.170 [A] 
Celkem: 1.17=1.170 [B]</t>
  </si>
  <si>
    <t>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</si>
  <si>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232</t>
  </si>
  <si>
    <t>767620116</t>
  </si>
  <si>
    <t>Montáž oken zdvojených z hliníkových nebo ocelových profilů na polyuretanovou pěnu pevných do zdiva, plochy přes 0,6 do 1,5 m2</t>
  </si>
  <si>
    <t>'''*OH/01 - fix 
1200x5501.2*0.55=0.660 [A] 
1775x550 1.775*0.55=0.976 [B] 
Celkem: 0.66+0.976=1.636 [C]</t>
  </si>
  <si>
    <t>233</t>
  </si>
  <si>
    <t>55341001</t>
  </si>
  <si>
    <t>okno Al s fixním zasklením trojsklo do plochy 1m2</t>
  </si>
  <si>
    <t>'''*OH/01 - fix 
1200x5501.2*0.55=0.660 [A] 
1775x550 1.775*0.55=0.976 [B] 
''''*OH/02 - fix 
900x650 0.9*0.65*2=1.170 [C] 
Celkem: 0.66+0.976+1.17=2.806 [D]</t>
  </si>
  <si>
    <t>234</t>
  </si>
  <si>
    <t>767630121</t>
  </si>
  <si>
    <t>Montáž posuvných dveří z hliníkových profilů s utěsněním připojovací spáry impregnovanou komprimační páskou zdvižně posuvných výšky přes 2200 do 3000 mm celkové</t>
  </si>
  <si>
    <t>Montáž posuvných dveří z hliníkových profilů s utěsněním připojovací spáry impregnovanou komprimační páskou zdvižně posuvných výšky přes 2200 do 3000 mm celkové šířky do 2000 mm</t>
  </si>
  <si>
    <t>'''*OH/03d - posuvné dveře 
1790x2475 1.79*2.475=4.430 [A] 
Celkem: 4.43=4.430 [B]</t>
  </si>
  <si>
    <t>1. Množstsví měrných jednotek se určuje v m2, součinem výšky a šířky. Šířkou se rozumí součet posuvných a pevných částí.</t>
  </si>
  <si>
    <t>235</t>
  </si>
  <si>
    <t>55341335R</t>
  </si>
  <si>
    <t>dveře dvoukřídlé Al prosklené max rozměru otvoru 4,84m2 bezpečnostní třídy RC2 s bezpečnostním polepem</t>
  </si>
  <si>
    <t>rám/zárubeň, kování a zámek v ceně</t>
  </si>
  <si>
    <t>236</t>
  </si>
  <si>
    <t>767711120</t>
  </si>
  <si>
    <t>Montáž výkladců zapuštěných pevných, plochy jednotlivě přes 9 do 12 m2</t>
  </si>
  <si>
    <t>'''*OH/03a - fix 
3250x3505 (0.12+2.385+0.745)*3.505=11.391 [A] 
Celkem: 11.391=11.391 [B]</t>
  </si>
  <si>
    <t>1. V cenách není započtena montáž dokončení okování dveří; tyto práce se oceňují cenami 767 64- . . Montáž dveří.</t>
  </si>
  <si>
    <t>237</t>
  </si>
  <si>
    <t>767711140</t>
  </si>
  <si>
    <t>Montáž výkladců zapuštěných pevných, plochy jednotlivě přes 16 m2</t>
  </si>
  <si>
    <t>'''*OH/03b - fix 
8155x3250 8.155*(0.125+2.35+0.775)-1.79*2.475=22.074 [A] 
''''*OH/03c - fix 
(2,055+4,435)x3250 2.055/2*3.25+4.435*3.25=17.753 [B] 
Celkem: 22.074+17.753=39.827 [C]</t>
  </si>
  <si>
    <t>238</t>
  </si>
  <si>
    <t>55341007R</t>
  </si>
  <si>
    <t>okno Al s fixním zasklením trojsklo přes plochu 1m2 přes v 2,5m s bezpečnostním polepem</t>
  </si>
  <si>
    <t>'''*OH/03a - fix 
3250x3505 (0.12+2.385+0.745)*3.505=11.391 [A] 
''''*OH/03b - fix 
8155x3250 8.155*(0.125+2.35+0.775)-1.79*2.475=22.074 [B] 
''''*OH/03c - fix 
(2,055+4,435)x3250 2.055/2*3.25+4.435*3.25=17.753 [C] 
Celkem: 11.391+22.074+17.753=51.218 [D]</t>
  </si>
  <si>
    <t>239</t>
  </si>
  <si>
    <t>767960001R</t>
  </si>
  <si>
    <t>Dodávka a osazení vnitřního podávacího okna u pokladny s bezpečnostním zasklením</t>
  </si>
  <si>
    <t>dodávka okna dle výběru investora 
osazení do pomocné konstrukce dle výkresu detailu D.1.1.11 
pomocná konstrukce je detailně rozpracovaná v položkách 
osazení do pomocné konstrukce dle výkresu detailu D.1.1.11  
pomocná konstrukce je detailně rozpracovaná v položkách.  
ZA/09 rám, zasklení, odkládací pultík, alu roleta, komunikátor a indukční poslech  
- opláštěno nerez plech tl. 1 mm  
- roleta - hliník - elox, s ručním ovládáním  
- bezpečnostní sklo - otvor pro audio (mikrofon)                                         - indukční smyčka+poslouchadlo + pokladní komunikátor  
- včetně truhlářských výrobků:  dřevotřísková deska tl. 22 mm,  dřevěný rošt 80/80 - kotveno ke zdi  
samolepící pásek distanční zóny</t>
  </si>
  <si>
    <t>240</t>
  </si>
  <si>
    <t>767640111</t>
  </si>
  <si>
    <t>Montáž dveří ocelových vchodových jednokřídlových bez nadsvětlíku</t>
  </si>
  <si>
    <t>'''* OH/04 
900x2100 1=1.000 [A] 
Celkem: 1=1.000 [B]</t>
  </si>
  <si>
    <t>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</si>
  <si>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241</t>
  </si>
  <si>
    <t>55341330</t>
  </si>
  <si>
    <t>dveře jednokřídlé Al plné max rozměru otvoru 2,42m2 bezpečnostní třídy RC2</t>
  </si>
  <si>
    <t>'''* OH/04 
900x2100 0.9*2.1=1.890 [A] 
Celkem: 1.89=1.890 [B]</t>
  </si>
  <si>
    <t>242</t>
  </si>
  <si>
    <t>767640311</t>
  </si>
  <si>
    <t>Montáž dveří ocelových vnitřních jednokřídlových</t>
  </si>
  <si>
    <t>243</t>
  </si>
  <si>
    <t>55341322R</t>
  </si>
  <si>
    <t>dveře jednokřídlé ocelové interierové plné 800x2100mm</t>
  </si>
  <si>
    <t>odstín Egger U 708 ST9  
světle šedá (RAL 7047)  
dle výběru investora</t>
  </si>
  <si>
    <t>244</t>
  </si>
  <si>
    <t>55341323R</t>
  </si>
  <si>
    <t>dveře jednokřídlé ocelové interierové plné 900x2100mm</t>
  </si>
  <si>
    <t>245</t>
  </si>
  <si>
    <t>767832121</t>
  </si>
  <si>
    <t>Montáž venkovních požárních žebříků do betonu se suchovodem</t>
  </si>
  <si>
    <t>246</t>
  </si>
  <si>
    <t>44983001</t>
  </si>
  <si>
    <t>žebřík venkovní se suchovodem v provedení žárový Zn</t>
  </si>
  <si>
    <t>247</t>
  </si>
  <si>
    <t>767995111</t>
  </si>
  <si>
    <t>Montáž ostatních atypických zámečnických konstrukcí hmotnosti do 5 kg</t>
  </si>
  <si>
    <t>'''* ZA/01 nosná konstr.na tabuli orientačního systému 
Jä 40x10x2 (1.265+2*0.27)*1.4=2.527 [A] 
kot.deska, pl.8 0.15*0.07*62.8*2=1.319 [B] 
''''* ZA/05 prvek pro uchycení OSB desek atiky (10ks) 
Al pásek tl.2mm,š.20mm (0.425+0.32*2)*0.02*5.5*10=1.172 [C] 
Celkem: 2.527+1.319+1.172=5.018 [D]</t>
  </si>
  <si>
    <t>1. Určení cen se řídí hmotností jednotlivě montovaného dílu konstrukce.</t>
  </si>
  <si>
    <t>248</t>
  </si>
  <si>
    <t>'''* ZA/01 nosná konstr.na tabuli orientačního systému 
Jä 40x10x2 (1.265+2*0.27)*1.4=2.527 [A] 
kot.deska, pl.8 0.15*0.07*62.8*2=1.319 [B] 
Celkem: 2.527+1.319=3.846 [C]</t>
  </si>
  <si>
    <t>249</t>
  </si>
  <si>
    <t>194208R</t>
  </si>
  <si>
    <t>plech Al hladký polotvrdý tl 2,00mm tabule, vč. připoj a těsnících mat.</t>
  </si>
  <si>
    <t>'''* ZA/05 prvek pro uchycení OSB desek atiky (10ks) 
Al pásek tl.2mm,š.20mm (0.425+0.32*2)*0.02*5.5*10=1.172 [A] 
Celkem: 1.172=1.172 [B]</t>
  </si>
  <si>
    <t>250</t>
  </si>
  <si>
    <t>767995113</t>
  </si>
  <si>
    <t>Montáž ostatních atypických zámečnických konstrukcí hmotnosti přes 10 do 20 kg</t>
  </si>
  <si>
    <t>'''* 21  - příprava pro pokladní okénko  
''''*pl.1mm 
(0.105*2.01*2+1.12*(0.055+0.12+0.105)+1.885*0.17*2+0.12*1.085+0.96*(0.105+0.145)+(1.085+1.1)*2*0.28+(0.59+0.1)*0.96)*8.0=29.062 [A] 
((0.6+0.38)*1.12+0.38*(1.25+1.12)*2+(0.185+0.11+0.29)*1.315)*8.0=29.345 [B] 
pl. tl.4mm 1.085*0.1*2*35.0=7.595 [C] 
Celkem: 29.062+29.345+7.595=66.002 [D]</t>
  </si>
  <si>
    <t>251</t>
  </si>
  <si>
    <t>55396003R</t>
  </si>
  <si>
    <t>Atyp. zámečnické výrobky bez nátěru</t>
  </si>
  <si>
    <t>'''* 21  - příprava pro pokladní okénko nerez plech 
''''*pl.1mm 
(0.105*2.01*2+1.12*(0.055+0.12+0.105)+1.885*0.17*2+0.12*1.085+0.96*(0.105+0.145)+(1.085+1.1)*2*0.28+(0.59+0.1)*0.96)*8.0=29.062 [A] 
((0.6+0.38)*1.12+0.38*(1.25+1.12)*2+(0.185+0.11+0.29)*1.315)*8.0=29.345 [B] 
pl. tl.4mm 1.085*0.1*2*35.0=7.595 [C] 
Celkem: 29.062+29.345+7.595=66.002 [D]</t>
  </si>
  <si>
    <t>252</t>
  </si>
  <si>
    <t>767995117</t>
  </si>
  <si>
    <t>Montáž ostatních atypických zámečnických konstrukcí hmotnosti přes 250 do 500 kg</t>
  </si>
  <si>
    <t>'''' vnější podpěrné sloupy střechy ( stropní desky ) '   
 sloup HEB 240  3.77*2*83.2=627.328 [A] 
 sloup ocelová trubka 194/10  3.48*2*45.4=315.984 [B] 
 podkladní kotevní desky 300/300 mm tl.20mm   0.3*0.3*8*20*2 =28.800 [C] 
 podkladní kotevní desky 400/400 mm tl.20mm   0.4*0.4*8*20*2 =51.200 [D] 
 stropní kotevní desky 230/230 mm tl.10mm   0.23*0.23*8*10*2 =8.464 [E] 
 stropní kotevní desky 300/300 mm tl.10mm   0.30*0.30*8*10*2 =14.400 [F] 
 kotevní trny  pr.10mm 8 ks  8*0.35*0.617=1.728 [G] 
 spojovací materiál  52.2=52.200 [H] 
Celkem: 627.328+315.984+28.8+51.2+8.464+14.4+1.728+52.2=1 100.104 [I]</t>
  </si>
  <si>
    <t>253</t>
  </si>
  <si>
    <t>55396001R</t>
  </si>
  <si>
    <t>Ocelová pozinkovaná svařovaná konstrukce sloupů a vazníků přístřešku</t>
  </si>
  <si>
    <t>254</t>
  </si>
  <si>
    <t>998767101</t>
  </si>
  <si>
    <t>Přesun hmot pro zámečnické konstrukce stanovený z hmotnosti přesunovaného materiálu vodorovná dopravní vzdálenost do 50 m v objektech výšky do 6 m</t>
  </si>
  <si>
    <t>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</si>
  <si>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335</t>
  </si>
  <si>
    <t>76788100R</t>
  </si>
  <si>
    <t>Záchytný systém ZA/08</t>
  </si>
  <si>
    <t>SOUBOR</t>
  </si>
  <si>
    <t>ZA/08 - Záchytný střešní systém včetně kotvení.  Obvod budovy 68 m. Dle dodavatele, kotvení přes oplechování do obvodové atiky tak, aby nebyly narušeny hydroizolace skladby střešního pláště. ocel/ hliník</t>
  </si>
  <si>
    <t>771</t>
  </si>
  <si>
    <t>Podlahy z dlaždic</t>
  </si>
  <si>
    <t>255</t>
  </si>
  <si>
    <t>771111011</t>
  </si>
  <si>
    <t>Příprava podkladu před provedením dlažby vysátí podlah</t>
  </si>
  <si>
    <t>'''' pod dlažbou '  
 chodba  11.59=11.590 [A] 
 hala  48.51=48.510 [B] 
 společné WC 11.59 WC zaměstnanci  1.57+1.82+4.0+2.36+3.91+3.97+2.38+2.37=22.380 [C] 
Celkem: 11.59+48.51+22.38=82.480 [D]</t>
  </si>
  <si>
    <t>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</si>
  <si>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256</t>
  </si>
  <si>
    <t>771121011</t>
  </si>
  <si>
    <t>Příprava podkladu před provedením dlažby nátěr penetrační na podlahu</t>
  </si>
  <si>
    <t>257</t>
  </si>
  <si>
    <t>771151022</t>
  </si>
  <si>
    <t>Příprava podkladu před provedením dlažby samonivelační stěrka min.pevnosti 30 MPa, tloušťky přes 3 do 5 mm</t>
  </si>
  <si>
    <t>258</t>
  </si>
  <si>
    <t>771161021</t>
  </si>
  <si>
    <t>Příprava podkladu před provedením dlažby montáž profilu ukončujícího profilu pro plynulý přechod (dlažba-koberec apod.)</t>
  </si>
  <si>
    <t>mezi dveřmi bez prahu  0.8*3+0.9*5=6.900 [A] 
Celkem: 6.9=6.900 [B]</t>
  </si>
  <si>
    <t>259</t>
  </si>
  <si>
    <t>55343125</t>
  </si>
  <si>
    <t>profil přechodový Al vrtaný 30mm leštěná mosaz</t>
  </si>
  <si>
    <t>260</t>
  </si>
  <si>
    <t>771574112</t>
  </si>
  <si>
    <t>Montáž podlah z dlaždic keramických lepených flexibilním lepidlem maloformátových hladkých přes 9 do 12 ks/m2</t>
  </si>
  <si>
    <t>společné WC 22.38 WC zaměstnanci  1.57+1.82+4.0+2.36+3.91+3.97+2.38+2.37=22.380 [A] 
Celkem: 22.38=22.380 [B]</t>
  </si>
  <si>
    <t>261</t>
  </si>
  <si>
    <t>59761003</t>
  </si>
  <si>
    <t>dlažba keramická hutná hladká do interiéru přes 9 do 12ks/m2</t>
  </si>
  <si>
    <t>262</t>
  </si>
  <si>
    <t>771474113</t>
  </si>
  <si>
    <t>Montáž soklů z dlaždic keramických lepených flexibilním lepidlem rovných, výšky přes 90 do 120 mm</t>
  </si>
  <si>
    <t>chodba  (6.94+1.6)*2-(0.8*3+0.9*2+1.6)=11.280 [A] 
 hala  (7.4+2.985+0.2+0.6+0.2)-1.6=9.785 [B] 
Celkem: 11.28+9.785=21.065 [C]</t>
  </si>
  <si>
    <t>263</t>
  </si>
  <si>
    <t>771574153</t>
  </si>
  <si>
    <t>Montáž podlah z dlaždic keramických lepených flexibilním lepidlem velkoformátových hladkých přes 2 do 4 ks/m2</t>
  </si>
  <si>
    <t>chodba  11.59=11.590 [A] 
 hala  48.51=48.510 [B] 
Celkem: 11.59+48.51=60.100 [C]</t>
  </si>
  <si>
    <t>1. Položky jsou učeny pro všechy druhy povrchových úprav.</t>
  </si>
  <si>
    <t>264</t>
  </si>
  <si>
    <t>59761415</t>
  </si>
  <si>
    <t>dlažba velkoformátová keramická slinutá protiskluzná do interiéru i exteriéru pro vysoké mechanické namáhání přes 2 do 4ks/m2</t>
  </si>
  <si>
    <t>chodba  11.59=11.590 [A] 
 hala  48.51=48.510 [B] 
 sokl chodba  ((6.94+1.6)*2-(0.8*3+0.9*2+1.6))*0.1=1.128 [C] 
 sokl hala  ((7.4+2.985+0.2+0.6+0.2)-1.6)*0.1=0.979 [D] 
Celkem: 11.59+48.51+1.128+0.979=62.207 [E] 
62.207 * 1.15Koeficient množství=71.538 [F]</t>
  </si>
  <si>
    <t>265</t>
  </si>
  <si>
    <t>998771101</t>
  </si>
  <si>
    <t>Přesun hmot pro podlahy z dlaždic stanovený z hmotnosti přesunovaného materiálu vodorovná dopravní vzdálenost do 50 m v objektech výšky do 6 m</t>
  </si>
  <si>
    <t>776</t>
  </si>
  <si>
    <t>Podlahy povlakové</t>
  </si>
  <si>
    <t>266</t>
  </si>
  <si>
    <t>776111111</t>
  </si>
  <si>
    <t>Příprava podkladu broušení podlah nového podkladu anhydritového</t>
  </si>
  <si>
    <t>technická místnost P 05   6.65=6.650 [A] 
Celkem: 6.65=6.650 [B]</t>
  </si>
  <si>
    <t>267</t>
  </si>
  <si>
    <t>776111311</t>
  </si>
  <si>
    <t>Příprava podkladu vysátí podlah</t>
  </si>
  <si>
    <t>268</t>
  </si>
  <si>
    <t>776121112</t>
  </si>
  <si>
    <t>Příprava podkladu penetrace vodou ředitelná podlah</t>
  </si>
  <si>
    <t>269</t>
  </si>
  <si>
    <t>776221221</t>
  </si>
  <si>
    <t>Montáž podlahovin z PVC lepením standardním lepidlem ze čtverců elektrostaticky vodivých</t>
  </si>
  <si>
    <t>270</t>
  </si>
  <si>
    <t>28410242</t>
  </si>
  <si>
    <t>krytina podlahová homogenní elektrostaticky vodivá tl 2,0mm 608x608mm</t>
  </si>
  <si>
    <t>271</t>
  </si>
  <si>
    <t>776223112</t>
  </si>
  <si>
    <t>Montáž podlahovin z PVC spoj podlah svařováním za studena</t>
  </si>
  <si>
    <t>technická místnost P 05   6.65*3=19.950 [A] 
Celkem: 19.95=19.950 [B]</t>
  </si>
  <si>
    <t>272</t>
  </si>
  <si>
    <t>776421111</t>
  </si>
  <si>
    <t>Montáž lišt obvodových lepených</t>
  </si>
  <si>
    <t>technická místnost P 05   (3.525+1.9)*2-0.9=9.950 [A] 
Celkem: 9.95=9.950 [B]</t>
  </si>
  <si>
    <t>273</t>
  </si>
  <si>
    <t>28411010</t>
  </si>
  <si>
    <t>lišta soklová PVC 20x100mm</t>
  </si>
  <si>
    <t>274</t>
  </si>
  <si>
    <t>998776101</t>
  </si>
  <si>
    <t>Přesun hmot pro podlahy povlakové stanovený z hmotnosti přesunovaného materiálu vodorovná dopravní vzdálenost do 50 m v objektech výšky do 6 m</t>
  </si>
  <si>
    <t>777</t>
  </si>
  <si>
    <t>Podlahy lité</t>
  </si>
  <si>
    <t>275</t>
  </si>
  <si>
    <t>777111111</t>
  </si>
  <si>
    <t>Příprava podkladu před provedením litých podlah vysátí</t>
  </si>
  <si>
    <t>3.25+5.41+5.78+11.68+6.39=32.510 [A] 
Celkem: 32.51=32.510 [B]</t>
  </si>
  <si>
    <t>276</t>
  </si>
  <si>
    <t>777121115</t>
  </si>
  <si>
    <t>Vyrovnání podkladu epoxidovou stěrkou plněnou pískem, tloušťky přes 3 do 5 mm, plochy přes 1,0 m2</t>
  </si>
  <si>
    <t>277</t>
  </si>
  <si>
    <t>777121125</t>
  </si>
  <si>
    <t>Vyrovnání podkladu epoxidovou stěrkou plněnou pískem, tloušťky Příplatek k ceně za každý další 1 mm vyrovnání tloušťky přes 5 mm, plochy přes 1,0m2</t>
  </si>
  <si>
    <t>na celkovou tl. 20mm  32.51*3=97.530 [A] 
Celkem: 97.53=97.530 [B]</t>
  </si>
  <si>
    <t>278</t>
  </si>
  <si>
    <t>777131105</t>
  </si>
  <si>
    <t>Penetrační nátěr podlahy epoxidový na podklad z čerstvého betonu</t>
  </si>
  <si>
    <t>podlahy  3.25+5.41+5.78+11.68+6.39=32.510 [A] 
 vytažení na sokl  (3.025+0.2+1.25+3.525+1.675+1.9+3.15*2+3.39)*2*0.1=4.253 [B] 
-(1.0*2+0.8*2+0.9*6)*0.1=-0.900 [C] 
Celkem: 32.51+4.253+-0.9=35.863 [D]</t>
  </si>
  <si>
    <t>279</t>
  </si>
  <si>
    <t>777131151</t>
  </si>
  <si>
    <t>Penetrační nátěr Příplatek k cenám za zvýšenou pracnost provádění soklíků na svislé ploše podlahových</t>
  </si>
  <si>
    <t>vytažení na sokl  (3.025+0.2+1.25+3.525+1.675+1.9+3.15*2+3.39)*2*0.1=4.253 [A] 
-(1.0*2+0.8*2+0.9*6)*0.1=-0.900 [B] 
Celkem: 4.253+-0.9=3.353 [C]</t>
  </si>
  <si>
    <t>280</t>
  </si>
  <si>
    <t>777511131</t>
  </si>
  <si>
    <t>Krycí stěrka antistatická epoxidová mechanicky a chemicky odolná</t>
  </si>
  <si>
    <t>podlaha skladby P4  3.25+5.41+5.78=14.440 [A] 
 sokl  (3.025+0.2+1.25+3.525+1.675)*2*0.1=1.935 [B] 
-(0.9*6)*0.1=-0.540 [C] 
Celkem: 14.44+1.935+-0.54=15.835 [D]</t>
  </si>
  <si>
    <t>281</t>
  </si>
  <si>
    <t>777511181</t>
  </si>
  <si>
    <t>Krycí stěrka Příplatek k cenám za zvýšenou pracnost provádění soklíků na svislé ploše podlahových</t>
  </si>
  <si>
    <t>sokl  (3.025+0.2+1.25+3.525+1.675)*2*0.1=1.935 [A] 
-(0.9*6)*0.1=-0.540 [B] 
Celkem: 1.935+-0.54=1.395 [C]</t>
  </si>
  <si>
    <t>282</t>
  </si>
  <si>
    <t>777612105</t>
  </si>
  <si>
    <t>Uzavírací nátěr podlahy protiskluzná úprava plnění skleněnými kuličkami (ballotini)</t>
  </si>
  <si>
    <t>podlaha  3.25+5.41+5.78+11.68+6.39=32.510 [A] 
 vytažení na sokl  (3.025+0.2+1.25+3.525+1.675+1.9+3.15*2+3.39)*2*0.1=4.253 [B] 
-(1.0*2+0.8*2+0.9*6)*0.1=-0.900 [C] 
Celkem: 32.51+4.253+-0.9=35.863 [D]</t>
  </si>
  <si>
    <t>283</t>
  </si>
  <si>
    <t>777612151</t>
  </si>
  <si>
    <t>Uzavírací nátěr Příplatek za zvýšenou pracnost provádění soklíků na svislé ploše podlahových</t>
  </si>
  <si>
    <t>284</t>
  </si>
  <si>
    <t>777611131</t>
  </si>
  <si>
    <t>Krycí nátěr podlahy antistatický epoxidový</t>
  </si>
  <si>
    <t>1. V ceně -1133 a -1134 nejsou započteny náklady na napojení na zemnící okruh.  
2. V ceně -1135 a -1137 nejsou započteny náklady na změření odporu.</t>
  </si>
  <si>
    <t>285</t>
  </si>
  <si>
    <t>777611181</t>
  </si>
  <si>
    <t>Krycí nátěr Příplatek k cenám za zvýšenou pracnost provádění soklíků na svislé ploše podlahových</t>
  </si>
  <si>
    <t>(3.025+0.2+1.25+3.525+1.675+1.9+3.15*2+3.39)*2*0.1=4.253 [A] 
-(1.0*2+0.8*2+0.9*6)*0.1=-0.900 [B] 
Celkem: 4.253+-0.9=3.353 [C]</t>
  </si>
  <si>
    <t>286</t>
  </si>
  <si>
    <t>998777101</t>
  </si>
  <si>
    <t>Přesun hmot pro podlahy lité stanovený z hmotnosti přesunovaného materiálu vodorovná dopravní vzdálenost do 50 m v objektech výšky do 6 m</t>
  </si>
  <si>
    <t>781</t>
  </si>
  <si>
    <t>Dokončovací práce - obklady</t>
  </si>
  <si>
    <t>287</t>
  </si>
  <si>
    <t>781121011</t>
  </si>
  <si>
    <t>Příprava podkladu před provedením obkladu nátěr penetrační na stěnu</t>
  </si>
  <si>
    <t>'''' obklad v sociálním zařízení zaměstnanců '  
(1.085*2+1.5+1.375)*2*1.8=18.162 [A] 
''''' obklad v sociálním zařízení veřejnost mč.1,10 až 1,15 '  
(2.15*4+2.212+1.8+2.922+1.8+1.085*2+1.5+1.375)*2*2.4=107.419 [B] 
 odpočet otvorů  -(0.8*1.8*3+0.8*2.1*4+0.9*2.1+0.9*0.75*2) =-14.280 [C] 
 přípočet ostění otvorů  (0.9+2*0.75)*0.3*2 =1.440 [D] 
 úklidová komora mč.1.01  (2.15+1.515)*2*1.5=10.995 [E] 
 odpočet otvorů  -0.9*1.5 =-1.350 [F] 
 denní místnost za linkou mč.1.07b  (1.9+2*0.6)*(1.5-0.85) =2.015 [G] 
 odpočet okna  -1.2*0.65=-0.780 [H] 
 přípočet ostění okna  (1.2+2*0.65)*0.3=0.750 [I] 
Celkem: 18.162+107.419+-14.28+1.44+10.995+-1.35+2.015+-0.78+0.75=124.371 [J]</t>
  </si>
  <si>
    <t>288</t>
  </si>
  <si>
    <t>781474112</t>
  </si>
  <si>
    <t>Montáž obkladů vnitřních stěn z dlaždic keramických lepených flexibilním lepidlem maloformátových hladkých přes 9 do 12 ks/m2</t>
  </si>
  <si>
    <t>289</t>
  </si>
  <si>
    <t>59761026</t>
  </si>
  <si>
    <t>obklad keramický hladký do 12ks/m2</t>
  </si>
  <si>
    <t>290</t>
  </si>
  <si>
    <t>781477111</t>
  </si>
  <si>
    <t>Montáž obkladů vnitřních stěn z dlaždic keramických Příplatek k cenám za plochu do 10 m2 jednotlivě</t>
  </si>
  <si>
    <t>úklidová komora mč.1.01  (2.15+1.515)*2*1.5=10.995 [A] 
 odpočet otvorů  -0.9*1.5 =-1.350 [B] 
 denní místnost za linkou mč.1.07--1.35  (1.9+2*0.6)*(1.5-0.85) =2.015 [C] 
 odpočet okna  -1.2*0.65=-0.780 [D] 
 přípočet ostění okna  (1.2+2*0.65)*0.3=0.750 [E] 
Celkem: 10.995+-1.35+2.015+-0.78+0.75=11.630 [F]</t>
  </si>
  <si>
    <t>291</t>
  </si>
  <si>
    <t>781491022</t>
  </si>
  <si>
    <t>Montáž zrcadel lepených silikonovým tmelem na keramický obklad, plochy přes 1 m2</t>
  </si>
  <si>
    <t>'''* 7.1 - 3ks 
0.9*1.25*3=3.375 [A] 
Celkem: 3.375=3.375 [B]</t>
  </si>
  <si>
    <t>292</t>
  </si>
  <si>
    <t>63465124</t>
  </si>
  <si>
    <t>zrcadlo nemontované čiré tl 4mm max rozměr 3210x2250mm</t>
  </si>
  <si>
    <t>293</t>
  </si>
  <si>
    <t>781494111</t>
  </si>
  <si>
    <t>Obklad - dokončující práce profily ukončovací lepené flexibilním lepidlem rohové</t>
  </si>
  <si>
    <t>vodorovně na přizdívkách  2.212+1.1+1.8+1.085=6.197 [A] 
 ostění otvorů WC  (0.9+2*0.75)*2 =4.800 [B] 
 ostění okna v zázení   (1.2+2*0.65)=2.500 [C] 
Celkem: 6.197+4.8+2.5=13.497 [D]</t>
  </si>
  <si>
    <t>294</t>
  </si>
  <si>
    <t>781494511</t>
  </si>
  <si>
    <t>Obklad - dokončující práce profily ukončovací lepené flexibilním lepidlem ukončovací</t>
  </si>
  <si>
    <t>'''' obklad v sociálním zařízení zaměstnanců '  
(1.085*2+1.5+1.375)*2=10.090 [A] 
 odpočet otvorů  -(0.8*3) =-2.400 [B] 
 úklidová komora  (2.15+1.515)*2=7.330 [C] 
 odpočet otvorů  -0.9*1.5 =-1.350 [D] 
 denní místnost za linkou  (1.9+2*0.6+2*0.85) =4.800 [E] 
 odpočet okna  -1.2=-1.200 [F] 
Celkem: 10.09+-2.4+7.33+-1.35+4.8+-1.2=17.270 [G]</t>
  </si>
  <si>
    <t>295</t>
  </si>
  <si>
    <t>781495141</t>
  </si>
  <si>
    <t>Obklad - dokončující práce průnik obkladem kruhový, bez izolace do DN 30</t>
  </si>
  <si>
    <t>baterie v úklidu  2=2.000 [A] 
 umyvadla roháčky  4*2=8.000 [B] 
Celkem: 2+8=10.000 [C]</t>
  </si>
  <si>
    <t>296</t>
  </si>
  <si>
    <t>781495142</t>
  </si>
  <si>
    <t>Obklad - dokončující práce průnik obkladem kruhový, bez izolace přes DN 30 do DN 90</t>
  </si>
  <si>
    <t>umyvadla odpady  4=4.000 [A] 
 pisoár odpad  1=1.000 [B] 
Celkem: 4+1=5.000 [C]</t>
  </si>
  <si>
    <t>297</t>
  </si>
  <si>
    <t>781495143</t>
  </si>
  <si>
    <t>Obklad - dokončující práce průnik obkladem kruhový, bez izolace přes DN 90</t>
  </si>
  <si>
    <t>závěsné WC  4*2  =8.000 [A] 
 odpad v úklidu  1=1.000 [B] 
Celkem: 8+1=9.000 [C]</t>
  </si>
  <si>
    <t>298</t>
  </si>
  <si>
    <t>998781101</t>
  </si>
  <si>
    <t>Přesun hmot pro obklady keramické stanovený z hmotnosti přesunovaného materiálu vodorovná dopravní vzdálenost do 50 m v objektech výšky do 6 m</t>
  </si>
  <si>
    <t>784</t>
  </si>
  <si>
    <t>Dokončovací práce - malby a tapety</t>
  </si>
  <si>
    <t>299</t>
  </si>
  <si>
    <t>784181121</t>
  </si>
  <si>
    <t>Penetrace podkladu jednonásobná hloubková akrylátová bezbarvá v místnostech výšky do 3,80 m</t>
  </si>
  <si>
    <t>stropy bez kazetových podhledů uvnitř  3.24+5.45+6.65+5.9+10.94+6.18+11.25=49.610 [A] 
''''' vnitřní přizdívka obvodových stěn '  
(3.3+1.9+0.15+1.695+0.15+1.415+0.125+2.212+0.125)*2.9+6.6*3.2=53.229 [B] 
 rozšířená stěna pro umístění výdejního okýnka - celková tl.340mm vč. omítky  (3.12*3.45)*2 =21.528 [C] 
''''' příčky tl.14 cm '  
(2.8*(3.525+4.9+3.725))*2=68.040 [D] 
(3.1*(6.94*2+2.15+2.4))*2=114.266 [E] 
''''' příčky tl.12,5 cm '  
(2.8*(2.975+0.3*2+2.15*2))*2=44.100 [F] 
(3.1*(1.085+3.2+2.15))*2=39.897 [G] 
 na beton.vnitřní stěnu  2.15*2.6+2.085*3.25/2+2.985*3.25=18.679 [H] 
 betonová vnitřní přizdívka tl.10 cm pohledový beton  (6.8*3.2)=21.760 [I] 
 odpočet stěn s obkladem  -124.371=- 124.371 [J] 
Celkem: 49.61+53.229+21.528+68.04+114.266+44.1+39.897+18.679+21.76+-124.371=306.738 [K]</t>
  </si>
  <si>
    <t>300</t>
  </si>
  <si>
    <t>784211101</t>
  </si>
  <si>
    <t>Malby z malířských směsí oděruvzdorných za mokra dvojnásobné, bílé za mokra oděruvzdorné výborně v místnostech výšky do 3,80 m</t>
  </si>
  <si>
    <t>Trubní vedení</t>
  </si>
  <si>
    <t>301</t>
  </si>
  <si>
    <t>877265271</t>
  </si>
  <si>
    <t>Montáž tvarovek na kanalizačním potrubí z trub z plastu z tvrdého PVC nebo z polypropylenu v otevřeném výkopu lapačů střešních splavenin DN 100</t>
  </si>
  <si>
    <t>1. V cenách nejsou započteny náklady na dodání tvarovek. Tvarovky se oceňují ve ve specifikaci.</t>
  </si>
  <si>
    <t>302</t>
  </si>
  <si>
    <t>56231163</t>
  </si>
  <si>
    <t>lapač střešních splavenin se zápachovou klapkou a lapacím košem DN 125/110</t>
  </si>
  <si>
    <t>303</t>
  </si>
  <si>
    <t>895270001</t>
  </si>
  <si>
    <t>Proplachovací a kontrolní šachta z PVC-U pro drenáže budov vnějšího průměru 315 mm pro napojení potrubí DN 200 s lapačem písku užitné výšky 350 mm</t>
  </si>
  <si>
    <t>drenážní kontrolní šachty  4=4.000 [A] 
Celkem: 4=4.000 [B]</t>
  </si>
  <si>
    <t>1. Vpříslušných cenách jsou započteny i náklady na:  
a) dodání a montáž šachty, šachtového prodloužení a poklopu,  
b) napojení stávajícího drenážního potrubí.  
2. Vcenách nejsou započteny náklady na fixování šachty obsypem, který se oceňuje cenami souboru 174 ..-.... Zásyp sypaninou z jakékoliv horniny katalogu 800-1 Zemní práce části A 07.</t>
  </si>
  <si>
    <t>304</t>
  </si>
  <si>
    <t>895270021</t>
  </si>
  <si>
    <t>Proplachovací a kontrolní šachta z PVC-U pro drenáže budov vnějšího průměru 315 mm šachtové prodloužení světlé hloubky 800 mm</t>
  </si>
  <si>
    <t>305</t>
  </si>
  <si>
    <t>895270051</t>
  </si>
  <si>
    <t>Proplachovací a kontrolní šachta z PVC-U pro drenáže budov vnějšího průměru 315 mm poklop litinový bez ventilace pro třídu zatížení B 125</t>
  </si>
  <si>
    <t>Lešení a stavební výtahy</t>
  </si>
  <si>
    <t>306</t>
  </si>
  <si>
    <t>941111121</t>
  </si>
  <si>
    <t>Montáž lešení řadového trubkového lehkého pracovního s podlahami s provozním zatížením tř. 3 do 200 kg/m2 šířky tř. W09 přes 0,9 do 1,2 m, výšky do 10 m</t>
  </si>
  <si>
    <t>kolem budovy  (25.0*2+10.0+8.5+4*1.5*2)*4.0=322.000 [A] 
Celkem: 322=322.000 [B]</t>
  </si>
  <si>
    <t>1. V ceně jsou započteny i náklady na kotvení lešení.  
2. Montáž lešení řadového trubkového lehkého výšky přes 25 m se oceňuje individuálně.  
3. Šířkou se rozumí půdorysná vzdálenost, měřená od vnitřního líce sloupků zábradlí k protilehlému volnému okraji podlahy nebo mezi vnitřními líci.</t>
  </si>
  <si>
    <t>307</t>
  </si>
  <si>
    <t>941111221</t>
  </si>
  <si>
    <t>Montáž lešení řadového trubkového lehkého pracovního s podlahami s provozním zatížením tř. 3 do 200 kg/m2 Příplatek za první a každý další den použití lešení k</t>
  </si>
  <si>
    <t>Montáž lešení řadového trubkového lehkého pracovního s podlahami s provozním zatížením tř. 3 do 200 kg/m2 Příplatek za první a každý další den použití lešení k ceně -1121</t>
  </si>
  <si>
    <t>308</t>
  </si>
  <si>
    <t>941111821</t>
  </si>
  <si>
    <t>Demontáž lešení řadového trubkového lehkého pracovního s podlahami s provozním zatížením tř. 3 do 200 kg/m2 šířky tř. W09 přes 0,9 do 1,2 m, výšky do 10 m</t>
  </si>
  <si>
    <t>1. Demontáž lešení řadového trubkového lehkého výšky přes 25 m se oceňuje individuálně.</t>
  </si>
  <si>
    <t>309</t>
  </si>
  <si>
    <t>944511111</t>
  </si>
  <si>
    <t>Montáž ochranné sítě zavěšené na konstrukci lešení z textilie z umělých vláken</t>
  </si>
  <si>
    <t>1. Vcenách nejsou započteny náklady na lešení potřebné pro zavěšení sítí; toto lešení se oceňuje příslušnými cenami lešení.</t>
  </si>
  <si>
    <t>310</t>
  </si>
  <si>
    <t>944511211</t>
  </si>
  <si>
    <t>Montáž ochranné sítě Příplatek za první a každý další den použití sítě k ceně -1111</t>
  </si>
  <si>
    <t>311</t>
  </si>
  <si>
    <t>944511811</t>
  </si>
  <si>
    <t>Demontáž ochranné sítě zavěšené na konstrukci lešení z textilie z umělých vláken</t>
  </si>
  <si>
    <t>312</t>
  </si>
  <si>
    <t>949101111</t>
  </si>
  <si>
    <t>Lešení pomocné pracovní pro objekty pozemních staveb pro zatížení do 150 kg/m2, o výšce lešeňové podlahy do 1,9 m</t>
  </si>
  <si>
    <t>vnitřní   3.24+5.45+6.65+5.9+1.77+1.68+10.94+6.18+49.2+11.25+4.0+2.36+3.88+3.96+2.37+2.36=121.190 [A] 
 venku - pod kšíltem  (9.96+9.0)/2*6.95=65.886 [B] 
Celkem: 121.19+65.886=187.076 [C]</t>
  </si>
  <si>
    <t>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</si>
  <si>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Různé dokončovací konstrukce a práce pozemních staveb</t>
  </si>
  <si>
    <t>313</t>
  </si>
  <si>
    <t>936001001</t>
  </si>
  <si>
    <t>Montáž prvků městské a zahradní architektury hm do 0,1 t</t>
  </si>
  <si>
    <t>Montáž prvků městské a zahradní architektury  hmotnosti do 0,1 t</t>
  </si>
  <si>
    <t>sestavy pro ukládání tříděného odpadu prvek 6.4  1=1.000 [A] 
Celkem: 1=1.000 [B]</t>
  </si>
  <si>
    <t>314</t>
  </si>
  <si>
    <t>936001002</t>
  </si>
  <si>
    <t>Montáž prvků městské a zahradní architektury hmotnosti přes 0,1 do 1,5 t</t>
  </si>
  <si>
    <t>mincovník ozn.15  3=3.000 [A] 
 informační panel  1=1.000 [B]</t>
  </si>
  <si>
    <t>Položka obsahuje pouze montáž. Dodávka mincovníku a nádoby odkládání tříděného odpadu vč.  dopravy není součástí rozpočtu a to z důvodu jejího zajištění investorem v rámci nákupu z oficiálního mobiliáře SŽ 
Položka obsahuje pouze montáž. Dodávka mincovníku a nádoby odkládání tříděného odpadu vč.  dopravy není součástí rozpočtu a to z důvodu jejího zajištění investorem v rámci nákupu z oficiálního mobiliáře SŽ</t>
  </si>
  <si>
    <t>315</t>
  </si>
  <si>
    <t>936104213</t>
  </si>
  <si>
    <t>Montáž odpadkového koše přichycením kotevními šrouby</t>
  </si>
  <si>
    <t>odpadkové koše 6.3 60l v interiéru  2=2.000 [A] 
Celkem: 2=2.000 [B]</t>
  </si>
  <si>
    <t>1. Vceně-4211 jsou započteny i náklady na zemní práce.  
2. Vcenách -4212 a -4213 jsou započteny i náklady na upevňovací materiál.  
3. V cenách nejsou započteny náklady na dodání odpadkového koše, tyto se oceňují ve specifikaci.  
Položka obsahuje pouze montáž. Dodávka odpadkového koše vč. dopravy není součástí rozpočtu a to z důvodu jejího zajištění investorem v rámci nákupu z oficiálního mobiliáře SŽ 
Položka obsahuje pouze montáž. Dodávka odpadkového koše vč. dopravy není součástí rozpočtu a to z důvodu jejího zajištění investorem v rámci nákupu z oficiálního mobiliáře SŽ</t>
  </si>
  <si>
    <t>316</t>
  </si>
  <si>
    <t>936124113</t>
  </si>
  <si>
    <t>Montáž lavičky parkové stabilní přichycené kotevními šrouby</t>
  </si>
  <si>
    <t>laviček v interieru ozn.18  4 =4.000 [A] 
Celkem: 4=4.000 [B]</t>
  </si>
  <si>
    <t>Položka obsahuje pouze montáž. Dodávka lavičky vč.  dopravy není součástí rozpočtu a to z důvodu jejího zajištění investorem v rámci nákupu z oficiálního mobiliáře SŽ 
Položka obsahuje pouze montáž. Dodávka lavičky vč.  dopravy není součástí rozpočtu a to z důvodu jejího zajištění investorem v rámci nákupu z oficiálního mobiliáře SŽ</t>
  </si>
  <si>
    <t>317</t>
  </si>
  <si>
    <t>952901111</t>
  </si>
  <si>
    <t>Vyčištění budov nebo objektů před předáním do užívání budov bytové nebo občanské výstavby, světlé výšky podlaží do 4 m</t>
  </si>
  <si>
    <t>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</si>
  <si>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318</t>
  </si>
  <si>
    <t>953333418</t>
  </si>
  <si>
    <t>PVC těsnící pás do betonových konstrukcí do dilatačních spar vnější, pokládaný na bednění nebo podkladní beton z vnější strany konstrukce šířky 190 mm</t>
  </si>
  <si>
    <t>'''' vnější ŽB stěny - dilatace se stropní konstrukcí  '  
''''' SV a JZ stěna vyšší část '  
 kratší stěny - do stropní desky SV  3.0=3.000 [A] 
 kratší stěny - do stropní desky JZ  2.085=2.085 [B] 
 dilatace v rozích stěn svislá  3.25*2=6.500 [C] 
Celkem: 3+2.085+6.5=11.585 [D]</t>
  </si>
  <si>
    <t>1. V cenách dodatečného přírubového pásu -3615 a -3625 jsou započteny i náklady na hmoždinky a šrouby, na ocelovou pásnici a pryžovou podložku, položenou do bobtnajícího lepícího tmelu, kterými se pás přitáhne k betonové konstrukci.  
2. V cenách příplatků za vytvoření tvarovky -3911 až -3935 jsou započteny náklady zhotovení tvarovky svařením pásů.  
3. U plošných tvarovek jsou pásy svařovány ve stejné rovině, u vertikálních tvarovek v rovinách na sebe kolmých.  
4. Množství měrných jednotek pásů se určuje v m jejich délky. Délka pásů, které tvoří tvarovky, se od této délky neodečítá.</t>
  </si>
  <si>
    <t>319</t>
  </si>
  <si>
    <t>953333421</t>
  </si>
  <si>
    <t>PVC těsnící pás do betonových konstrukcí do dilatačních spar vnější, pokládaný na bednění nebo podkladní beton z vnější strany konstrukce šířky 240 mm, výška ko</t>
  </si>
  <si>
    <t>PVC těsnící pás do betonových konstrukcí do dilatačních spar vnější, pokládaný na bednění nebo podkladní beton z vnější strany konstrukce šířky 240 mm, výška kotvy do 20 mm</t>
  </si>
  <si>
    <t>dilatace ve stropní desce  (8.4+2*0.55)*2 =19.000 [A] 
Celkem: 19=19.000 [B]</t>
  </si>
  <si>
    <t>320</t>
  </si>
  <si>
    <t>953333524</t>
  </si>
  <si>
    <t>PVC těsnící pás do betonových konstrukcí uzavírací k povrchovému uzavření dilatačních spar rozměru 130/20 mm</t>
  </si>
  <si>
    <t>321</t>
  </si>
  <si>
    <t>977151118</t>
  </si>
  <si>
    <t>Jádrové vrty diamantovými korunkami do stavebních materiálů (železobetonu, betonu, cihel, obkladů, dlažeb, kamene) průměru přes 90 do 100 mm</t>
  </si>
  <si>
    <t>vrtané prostupy pro statiku  20*0.5 =10.000 [A] 
Celkem: 10=10.000 [B]</t>
  </si>
  <si>
    <t>1. Vcenách jsou započteny i náklady na rozměření, ukotvení vrtacího stroje, vrtání, opotřebení diamantových vrtacích korunek a spotřebu vody.  
2. Vcenách -1211 až -1233 pro dovrchní vrty jsou započteny i náklady na odsátí výplachové vody zvrtu.</t>
  </si>
  <si>
    <t>322</t>
  </si>
  <si>
    <t>953511111</t>
  </si>
  <si>
    <t>Nosný tepelně-izolační prvek pro přerušení tepelných mostů pro betonové balkónové desky tloušťky 160, 180 nebo 200 mm, délka 1 m volně vyložené, se smykovou výz</t>
  </si>
  <si>
    <t>Nosný tepelně-izolační prvek pro přerušení tepelných mostů pro betonové balkónové desky tloušťky 160, 180 nebo 200 mm, délka 1 m volně vyložené, se smykovou výztuží D8, počet prutů 4 x D8</t>
  </si>
  <si>
    <t>'''' termo kotvy ve stropním panelu na rozhraní interiéru a exterieru 1ks = 1m '  
2*1.0+2*1.0+1*0.5+1*0.5+2*1.0+2*1.0+2*0.25+1*0.1=9.600 [A] 
Celkem: 9.6=9.600 [B]</t>
  </si>
  <si>
    <t>1. V ceně -1410 nejsou započteny náklady na zaizolování meziprostorů.</t>
  </si>
  <si>
    <t>323</t>
  </si>
  <si>
    <t>95396001R</t>
  </si>
  <si>
    <t>Nosný tepelně-izolační kotevní prvek spojení ŽB stěn v exterieru a v interieru</t>
  </si>
  <si>
    <t>'''' termo kotvy mezi ŽB zdmi  a stropem pr.12 dl.0,65m, 0,45m a 0,9m '  
 ozn.1 stěna - stropní deska dl.0,65m  44=44.000 [A] 
 ozn.2 vnější stěna - vnitřní stěna dl.0,45m  119=119.000 [B] 
 ozn. 3 stříška nad zadním vchodem  - stropní deska  dl.0,9m  4=4.000 [C] 
Celkem: 44+119+4=167.000 [D]</t>
  </si>
  <si>
    <t>1. V ceně -1410 nejsou započteny náklady na zaizolování meziprostorů.  
podrobný popis viz statická část PD 
podrobný popis viz statická část PD</t>
  </si>
  <si>
    <t>324</t>
  </si>
  <si>
    <t>95396121R0</t>
  </si>
  <si>
    <t>Kotvy chemickou patronou M 8 hl 165 mm do betonu, ŽB nebo kamene s vyvrtáním otvoru</t>
  </si>
  <si>
    <t>'''* ozn. 18 pro sedací nábytek - 05 celkem 4ks 
4*4=16.000 [A] 
Celkem: 16=16.000 [B]</t>
  </si>
  <si>
    <t>325</t>
  </si>
  <si>
    <t>953965112</t>
  </si>
  <si>
    <t>Kotvy chemické s vyvrtáním otvoru kotevní šrouby pro chemické kotvy, velikost M 8, délka 150 mm</t>
  </si>
  <si>
    <t>326</t>
  </si>
  <si>
    <t>95396121R01</t>
  </si>
  <si>
    <t>Kotvy chemickou patronou M 10 hl 170 mm do betonu, ŽB nebo kamene s vyvrtáním otvoru</t>
  </si>
  <si>
    <t>'''* ozn. 6.3 jednotlivé nádoby na odpad, 60l 530x233x944 umístnění - 05 celkem 2ks 
2*2*2=8.000 [A] 
Celkem: 8=8.000 [B]</t>
  </si>
  <si>
    <t>327</t>
  </si>
  <si>
    <t>953965116</t>
  </si>
  <si>
    <t>Kotvy chemické s vyvrtáním otvoru kotevní šrouby pro chemické kotvy, velikost M 10, délka 170 mm</t>
  </si>
  <si>
    <t>328</t>
  </si>
  <si>
    <t>953961214</t>
  </si>
  <si>
    <t>Kotvy chemické s vyvrtáním otvoru do betonu, železobetonu nebo tvrdého kamene chemická patrona, velikost M 16, hloubka 125 mm</t>
  </si>
  <si>
    <t>'''' kotvení sloupů do základů a stropní desky přes kotevní desky '   
 podkladní kotevní desky 300/300 do základů  4*4=16.000 [A] 
 stropní kotevní desky 300/300 mm  4*4=16.000 [B] 
Celkem: 16+16=32.000 [C]</t>
  </si>
  <si>
    <t>1. Vcenách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Vcenách 953 96-51.. jsou započteny náklady na dodání a zasunutí kotevního šroubu do otvoru vyplněného chemickým tmelem nebo patronou a dotažení matice.</t>
  </si>
  <si>
    <t>329</t>
  </si>
  <si>
    <t>953965132</t>
  </si>
  <si>
    <t>Kotvy chemické s vyvrtáním otvoru kotevní šrouby pro chemické kotvy, velikost M 16, délka 260 mm</t>
  </si>
  <si>
    <t>330</t>
  </si>
  <si>
    <t>916991121</t>
  </si>
  <si>
    <t>Lože pod obrubníky, krajníky nebo obruby z dlažebních kostek z betonu prostého</t>
  </si>
  <si>
    <t>okapový chodník š.50 cm  (18.5*2+9.5-1.5)*0.15*0.15=1.013 [A] 
Celkem: 1.013=1.013 [B]</t>
  </si>
  <si>
    <t>331</t>
  </si>
  <si>
    <t>953941516</t>
  </si>
  <si>
    <t>Osazování drobných kovových předmětů se zalitím maltou cementovou, do vysekaných kapes nebo připravených otvorů konzol nebo kotev, např. pro záclonové kryty, za</t>
  </si>
  <si>
    <t>Osazování drobných kovových předmětů se zalitím maltou cementovou, do vysekaných kapes nebo připravených otvorů konzol nebo kotev, např. pro záclonové kryty, zavěšené skříňky, radiátorové držáky apod.</t>
  </si>
  <si>
    <t>'''* pro výklopné zrcadlo, ZTP (7.2) 
1*2=2.000 [A] 
Celkem: 2=2.000 [B]</t>
  </si>
  <si>
    <t>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</si>
  <si>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332</t>
  </si>
  <si>
    <t>42392870</t>
  </si>
  <si>
    <t>konzola 100/100-27 otvor D 11mm</t>
  </si>
  <si>
    <t>333</t>
  </si>
  <si>
    <t>6346510R</t>
  </si>
  <si>
    <t>zrcadlo výklopné čiré tl.4mm rozměr 600x450mm</t>
  </si>
  <si>
    <t>'''* 7.2 - zrcadlo sklopné ZTP  
1=1.000 [A] 
Celkem: 1=1.000 [B]</t>
  </si>
  <si>
    <t>998</t>
  </si>
  <si>
    <t>Přesun hmot</t>
  </si>
  <si>
    <t>334</t>
  </si>
  <si>
    <t>998011001</t>
  </si>
  <si>
    <t>Přesun hmot pro budovy občanské výstavby, bydlení, výrobu a služby s nosnou svislou konstrukcí zděnou z cihel, tvárnic nebo kamene vodorovná dopravní vzdálenost</t>
  </si>
  <si>
    <t>Přesun hmot pro budovy občanské výstavby, bydlení, výrobu a služby s nosnou svislou konstrukcí zděnou z cihel, tvárnic nebo kamene vodorovná dopravní vzdálenost do 100 m pro budovy výšky do 6 m</t>
  </si>
  <si>
    <t>1. Ceny -7001 až -7006 lze použít vpřípadě, kdy dochází ke ztížení přesunu např. tím, že není možné instalovat jeřáb.  
2. Kcenám -7001 až -7006 lze použít příplatky za zvětšený přesun -1014 až -1019, -2034 až -2039 nebo -2114 až 2119.  
3. Jestliže pro svislý přesun používá zařízení investora (např. výtah vbudově), užijí se pro ocenění přesunu hmot ceny stanovené pro nejmenší výšku, tj. 6 m.</t>
  </si>
  <si>
    <t>Ostatní1</t>
  </si>
  <si>
    <t>336</t>
  </si>
  <si>
    <t>0132030R</t>
  </si>
  <si>
    <t>Ostatní dokumentace - dokumentace dílenská, realizační</t>
  </si>
  <si>
    <t>Položka zahrnuje veškeré činnosti nezbytné k vypracování projektové dokumentace pro provádění stavby , které doplňuje a upřesňuje projektovou dokumentaci pro DPS do úplného obsahu stupně dokumentace  
Položka bude obsahovat zejména náklady na:   
-dílenskou dokumentaci PSV výrobků  
-výrobní dokumentaci výztuže monolitických a zděných konstrukcí</t>
  </si>
  <si>
    <t xml:space="preserve">  SO01-71D1.1.1P</t>
  </si>
  <si>
    <t>Přístřešek na popelnice, přístřešek na VZT jednotky</t>
  </si>
  <si>
    <t>SO01-71D1.1.1P</t>
  </si>
  <si>
    <t>122251101</t>
  </si>
  <si>
    <t>Odkopávky a prokopávky nezapažené strojně v hornině třídy těžitelnosti I skupiny 3 do 20 m3</t>
  </si>
  <si>
    <t>''*přístřešek na popelnice 
0.15*6.9*2.2=2.277 [A] 
'''*přístřešek na VZT jednotky 
0.15*4.32*1.4=0.907 [B] 
Celkem: 2.277+0.907=3.184 [C]</t>
  </si>
  <si>
    <t>1. V cenách jsou započteny i náklady na přehození výkopku na vzdálenost do 3 m nebo naložení na dopravní prostředek.</t>
  </si>
  <si>
    <t>''*přístřešek na popelnice š.300mm, hl. 500mm 
0.2*0.55*(6.9+2*1.9)=1.177 [A] 
'''*přístřešek na VZT jednotky 
0.2*0.8*(4.32+2*1.1)=1.043 [B] 
Celkem: 1.177+1.043=2.220 [C]</t>
  </si>
  <si>
    <t>''*přístřešek na popelnice odkop 
0.15*6.9*2.2=2.277 [A] 
'''*přístřešek na VZT jednotky 
0.15*4.32*1.4=0.907 [B] 
'''*přístřešek na popelnice š.300mm, hl. 500mm - rýhy 
0.2*0.55*(6.9+2*1.9)=1.177 [C] 
'''*přístřešek na VZT jednotky 
0.2*0.8*(4.32+2*1.1)=1.043 [D] 
Celkem: 2.277+0.907+1.177+1.043=5.404 [E] 
5.404 * 1.8Koeficient množství=9.727 [F]</t>
  </si>
  <si>
    <t>271532212</t>
  </si>
  <si>
    <t>Podsyp pod základové konstrukce se zhutněním a urovnáním povrchu z kameniva hrubého, frakce 16 - 32 mm</t>
  </si>
  <si>
    <t>''*pod bet. desku tl.150mm 
'''*přístřešek na popelnice 
0.15*1.9*6.4=1.824 [A] 
'''*přístřešek na VZT jednotky 
0.15*1.1*3.82=0.630 [B] 
Celkem: 1.824+0.63=2.454 [C]</t>
  </si>
  <si>
    <t>1. Ceny slouží pro ocenění násypů pod základové konstrukce tloušťky vrstvy do 300 mm.  
2. Násypy s tloušťkou vrstvy přesahující 300 mm se ocení cenami souboru cen 213 31-…. Polštáře zhutněné pod základy vkatalogu 800-2 Zvláštní zakládání objektů.</t>
  </si>
  <si>
    <t>273313611</t>
  </si>
  <si>
    <t>Základy z betonu prostého desky z betonu kamenem neprokládaného tř. C 16/20</t>
  </si>
  <si>
    <t>''*srovnávací bet. mazanina 
'''*přístřešek na popelnice 
0.05*0.3*(6.9+2*1.9)=0.161 [A] 
'''*přístřešek na VZT jednotky 
0.05*0.3*(4.32+2*1.1)=0.098 [B] 
Celkem: 0.161+0.098=0.259 [C]</t>
  </si>
  <si>
    <t>279113142</t>
  </si>
  <si>
    <t>Základové zdi z tvárnic ztraceného bednění včetně výplně z betonu bez zvláštních nároků na vliv prostředí třídy C 20/25, tloušťky zdiva přes 150 do 200 mm</t>
  </si>
  <si>
    <t>''*přístřešek na popelnice 
0.5*(2.1*2+6.4)=5.300 [A] 
'''*přístřešek na VZT jednotky 
0.75*(1.1*2+4.22)=4.815 [B] 
Celkem: 5.3+4.815=10.115 [C]</t>
  </si>
  <si>
    <t>1. Vcenách jsou započteny i náklady na dodání a uložení betonu.  
2. Vcenách nejsou započteny náklady na dodání a uložení betonářské výztuže; tyto se oceňují cenami souboru cen 279 36- . . Výztuž základových zdí nosných.  
3. Množství jednotek se určuje vm2 plochy zdiva.</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</si>
  <si>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</si>
  <si>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</si>
  <si>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</si>
  <si>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''*přístřešek na popelnice 
R8 0.5*(2.1*2+6.4)*4*2*0.395*1.2*0.001=0.020 [A] 
'''*přístřešek na VZT jednotky 
R8 0.75*(1.1*2+4.22)*4*2*0.395*1.2*0.001=0.018 [B] 
Celkem: 0.02+0.018=0.038 [C]</t>
  </si>
  <si>
    <t>311113142</t>
  </si>
  <si>
    <t>Nadzákladové zdi z tvárnic ztraceného bednění hladkých, včetně výplně z betonu třídy C 20/25, tloušťky zdiva přes 150 do 200 mm</t>
  </si>
  <si>
    <t>''*přístřešek na popelnice 
1.5*(2.1*2+6.4)=15.900 [A] 
'''*přístřešek na VZT jednotky 
0.75*(1.1*2+4.22)=4.815 [B] 
Celkem: 15.9+4.815=20.715 [C]</t>
  </si>
  <si>
    <t>1. Vcenách jsou započteny i náklady na dodání a uložení betonu  
2. Vcenách -3212 až -3234 jsou započteny i náklady na doplňkové - rohové tvárnice.  
3. Vcenách nejsou započteny náklady na dodání a uložení betonářské výztuže; tyto se oceňují cenami souboru cen 31* 36- . . Výztuž nadzákladových zdí.  
4. Množství jednotek se určuje vm2 plochy zdiva.</t>
  </si>
  <si>
    <t>311361821</t>
  </si>
  <si>
    <t>Výztuž nadzákladových zdí nosných svislých nebo odkloněných od svislice, rovných nebo oblých z betonářské oceli 10 505 (R) nebo BSt 500</t>
  </si>
  <si>
    <t>''*výztuž zatažena do bet. desky min. 500mm 
'''*přístřešek na popelnice 
R8 1.5*(2.1*2+6.4)*(4+4*1.5)*0.395*1.15*0.001=0.072 [A] 
'''*přístřešek na VZT jednotky 
R8 0.75*(1.1*2+4.22)*(4+4*1.5)*0.395*1.15*0.001=0.022 [B] 
Celkem: 0.072+0.022=0.094 [C]</t>
  </si>
  <si>
    <t>631311135</t>
  </si>
  <si>
    <t>Mazanina z betonu prostého bez zvýšených nároků na prostředí tl. přes 120 do 240 mm tř. C 20/25</t>
  </si>
  <si>
    <t>''* tl.150mm 
'''*přístřešek na popelnice 
0.15*6.8*2.1=2.142 [A] 
'''*přístřešek na VZT jednotky 
0.15*1.3*4.22=0.823 [B] 
Celkem: 2.142+0.823=2.965 [C]</t>
  </si>
  <si>
    <t>631319175</t>
  </si>
  <si>
    <t>Příplatek k cenám mazanin za stržení povrchu spodní vrstvy mazaniny latí před vložením výztuže nebo pletiva pro tl. obou vrstev mazaniny přes 120 do 240 mm</t>
  </si>
  <si>
    <t>631351101</t>
  </si>
  <si>
    <t>Bednění v podlahách rýh a hran zřízení</t>
  </si>
  <si>
    <t>''*přístřešek na popelnice 
0.15*2*(6.8+2.1)=2.670 [A] 
'''*přístřešek na VZT jednotky 
0.15*2*(1.3+4.22)=1.656 [B] 
Celkem: 2.67+1.656=4.326 [C]</t>
  </si>
  <si>
    <t>''* 150x150x8 
'''*přístřešek na popelnice 
6.8*2.1*2*2.63*1.15*0.001=0.086 [A] 
'''*přístřešek na VZT jednotky 
1.3*4.22*2*2.63*1.15*0.001=0.033 [B] 
Celkem: 0.086+0.033=0.119 [C]</t>
  </si>
  <si>
    <t>766660728</t>
  </si>
  <si>
    <t>Montáž dveřních doplňků dveřního kování interiérového zámku</t>
  </si>
  <si>
    <t>''*dvířka k VZT jednotkám  
3=3.000 [A] 
Celkem: 3=3.000 [B]</t>
  </si>
  <si>
    <t>54964110</t>
  </si>
  <si>
    <t>vložka zámková cylindrická oboustranná</t>
  </si>
  <si>
    <t>766660711</t>
  </si>
  <si>
    <t>Montáž dveřních doplňků dokování závěsů na zárubeň univerzální dveří jednokřídlových</t>
  </si>
  <si>
    <t>54933054</t>
  </si>
  <si>
    <t>závěs dveřní vrchní na skobu černý 400mm</t>
  </si>
  <si>
    <t>''*dvířka k VZT jednotkám  
3*3=9.000 [A] 
Celkem: 9=9.000 [B]</t>
  </si>
  <si>
    <t>767391112</t>
  </si>
  <si>
    <t>Montáž krytiny z tvarovaných plechů trapézových nebo vlnitých, uchyceným šroubováním</t>
  </si>
  <si>
    <t>''*přístřešek na popelnice 
6.8*2.1=14.280 [A] 
Celkem: 14.28=14.280 [B]</t>
  </si>
  <si>
    <t>1. V cenách není započteno zhotovení otvoru v krytině, tyto práce se oceňují cenami 767 13-76 Zhotovení otvoru v plechu.  
2. V cenách není započteno oplechování prostupů; tyto práce lze oceňovat cenami katalogu 800-764 Konstrukce klempířské.  
3. Množství krytiny střech se určí v m2 zrozměru plochy krytiny podle projektu.</t>
  </si>
  <si>
    <t>15485111</t>
  </si>
  <si>
    <t>plech trapézový 35/207/1035 Pz tl 0,8mm</t>
  </si>
  <si>
    <t>767995115</t>
  </si>
  <si>
    <t>Montáž ostatních atypických zámečnických konstrukcí hmotnosti přes 50 do 100 kg</t>
  </si>
  <si>
    <t>''*přístřešek na popelnice - ZA/03 
 jekl - profil navrhne dodavatel  (1.0*7+1.92*5+6.5*2)*3.405=100.788 [A] 
tahokov - oka 62x25 0.9*(2.0*2+1.715*2+1.485*2)*5.8=54.288 [B] 
 kotvení přístřešku na popelnice do betonu tvárnic podezdívky - kotevní desky 300/200/8  7*0.3*0.2*8*8 =26.880 [C] 
'''*přístřešek na VZT jednotky - ZA/02 
  jekl - profil navrhne dodavatel  (2.0*6+2.815*2+2*(4.0+1.2))*3.405=95.442 [D] 
tahokov - oka 62x25 (1.565*(1.2*2+1.3*2+1.275)+3.875*1.2)*5.8=83.928 [E] 
 kotvení přístřešku VZT do betonu tvárnic podezdívky - kotevní desky 300/200/8  8*0.3*0.2*8*8 =30.720 [F] 
'''*dvířka k VZT jednotkám (3ks) 
Jä 40x10x2 (2*(2.325+1.3)*2+2*(2.325+1.275))*1.4=30.380 [G] 
tahokov - oka 62x25 2.175*(1.3*2+1.275)*5.8=48.883 [H] 
Celkem: 100.788+54.288+26.88+95.442+83.928+30.72+30.38+48.883=471.309 [I]</t>
  </si>
  <si>
    <t>Atyp. zámečnické výrobky vč. pozinkování</t>
  </si>
  <si>
    <t>''*přístřešek na popelnice - ZA/03 
 jekl - profil navrhne dodavatel  (1.0*7+1.92*5+6.5*2)*3.405=100.788 [A] 
 kotvení přístřešku na popelnice do betonu tvárnic podezdívky - kotevní desky 300/200/8  7*0.3*0.2*8*8 =26.880 [B] 
'''*přístřešek na VZT jednotky - ZA/02 
  jekl - profil navrhne dodavatel  (2.0*6+2.815*2+2*(4.0+1.2))*3.405=95.442 [C] 
 kotvení přístřešku VZT do betonu tvárnic podezdívky - kotevní desky 300/200/8  8*0.3*0.2*8*8 =30.720 [D] 
'''*dvířka k VZT jednotkám (3ks) 
Jä 40x10x2 (2*(2.325+1.3)*2+2*(2.325+1.275))*1.4=30.380 [E] 
Celkem: 100.788+26.88+95.442+30.72+30.38=284.210 [F]</t>
  </si>
  <si>
    <t>Atyp. zámečnické výrobky tahokov oka 62 x 25 mm pozinkovaný</t>
  </si>
  <si>
    <t>''*přístřešek na popelnice - ZA/03 
tahokov - oka 62x25 0.9*(2.0*2+1.715*2+1.485*2)*5.8=54.288 [A] 
'''*přístřešek na VZT jednotky - ZA/02 
tahokov - oka 62x25 (1.565*(1.2*2+1.3*2+1.275)+3.875*1.2)*5.8=83.928 [B] 
'''*dvířka k VZT jednotkám (3ks) 
tahokov - oka 62x25 2.175*(1.3*2+1.275)*5.8=48.883 [C] 
Celkem: 54.288+83.928+48.883=187.099 [D]</t>
  </si>
  <si>
    <t>953961113</t>
  </si>
  <si>
    <t>Kotvy chemické s vyvrtáním otvoru do betonu, železobetonu nebo tvrdého kamene tmel, velikost M 12, hloubka 110 mm</t>
  </si>
  <si>
    <t>kotvení přístřešku na popelnice do betonu tvárnic podezdívky  7*2 =14.000 [A] 
 kotvení přístřešku VZT do betonu tvárnic podezdívky  8*2 =16.000 [B] 
Celkem: 14+16=30.000 [C]</t>
  </si>
  <si>
    <t>953965122</t>
  </si>
  <si>
    <t>Kotvy chemické s vyvrtáním otvoru kotevní šrouby pro chemické kotvy, velikost M 12, délka 220 mm</t>
  </si>
  <si>
    <t xml:space="preserve">  SO01-71D1.4.1.1</t>
  </si>
  <si>
    <t>ZTI - vodovod</t>
  </si>
  <si>
    <t>SO01-71D1.4.1.1</t>
  </si>
  <si>
    <t>115101201</t>
  </si>
  <si>
    <t>Čerpání vody na dopravní výšku do 10 m s uvažovaným průměrným přítokem do 500 l/min</t>
  </si>
  <si>
    <t>HOD</t>
  </si>
  <si>
    <t>115101301</t>
  </si>
  <si>
    <t>Pohotovost záložní čerpací soupravy pro dopravní výšku do 10 m s uvažovaným průměrným přítokem do 500 l/min</t>
  </si>
  <si>
    <t>DEN</t>
  </si>
  <si>
    <t>119001422</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</si>
  <si>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</si>
  <si>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</si>
  <si>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''areálový vodovod 
'''křížení kabelů 
3+3+3+3+3+3+3+3=24.000 [A] 
Celkem: 24=24.000 [B]</t>
  </si>
  <si>
    <t>131251201</t>
  </si>
  <si>
    <t>Hloubení zapažených jam a zářezů strojně s urovnáním dna do předepsaného profilu a spádu v hornině třídy těžitelnosti I skupiny 3 do 20 m3</t>
  </si>
  <si>
    <t>''areálový vodovod 
'''jámy - průměrná hloubka výkopu 1,9 m 
'''výkop pro vypouštěcí šachtu 
2*2*1.9=7.600 [A] 
Celkem: 7.6=7.600 [B]</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</si>
  <si>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</si>
  <si>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</si>
  <si>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</si>
  <si>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''areálový vodovod 
'''rýhy  
168*1*1.68=282.240 [A] 
Celkem: 282.24=282.240 [B]</t>
  </si>
  <si>
    <t>''areálový vodovod 
(7.6+282.24)*0.2=57.968 [A] 
Celkem: 57.968=57.968 [B]</t>
  </si>
  <si>
    <t>151101101</t>
  </si>
  <si>
    <t>Zřízení pažení a rozepření stěn rýh pro podzemní vedení příložné pro jakoukoliv mezerovitost, hloubky do 2 m</t>
  </si>
  <si>
    <t>''areálový vodovod 
'''pažení jam 
2*1.9*4=15.200 [A] 
'''pažení rýh 
(168-2)*1.68*2=557.760 [B] 
Celkem: 15.2+557.76=572.960 [C]</t>
  </si>
  <si>
    <t>151101111</t>
  </si>
  <si>
    <t>Odstranění pažení a rozepření stěn rýh pro podzemní vedení s uložením materiálu na vzdálenost do 3 m od kraje výkopu příložné, hloubky do 2 m</t>
  </si>
  <si>
    <t>''areálový vodovod 
'''odvezení přebytečného výkopku na skládku - kubatura obsypu a lože a ostatní 
'''lože 
16.6=16.600 [A] 
'''obsyp 
58.1=58.100 [B] 
'''podkladní bloky 
1.44=1.440 [C] 
'''ŠD podklad pod VŠ 
4*0.2=0.800 [D] 
'''betonový podklad pod VŠ 
4*0.2=0.800 [E] 
'''VŠ 
3.14*0.5*0.5*1.6=1.256 [F] 
Celkem: 16.6+58.1+1.44+0.8+0.8+1.256=78.996 [G] 
78.996 * 1.8Koeficient množství=142.193 [H]</t>
  </si>
  <si>
    <t>162251102</t>
  </si>
  <si>
    <t>Vodorovné přemístění výkopku nebo sypaniny po suchu na obvyklém dopravním prostředku, bez naložení výkopku, avšak se složením bez rozhrnutí z horniny třídy těžitelnosti I skupiny 1 až 3 na vzdálenost přes 20 do 50 m</t>
  </si>
  <si>
    <t>''areálový vodovod 
'''přemístění zeminy na mezideponii a zpět pro zásyp 
210.844*2=421.688 [A] 
Celkem: 421.688=421.688 [B]</t>
  </si>
  <si>
    <t>167151111</t>
  </si>
  <si>
    <t>Nakládání, skládání a překládání neulehlého výkopku nebo sypaniny strojně nakládání, množství přes 100 m3, z hornin třídy těžitelnosti I, skupiny 1 až 3</t>
  </si>
  <si>
    <t>''areálový vodovod 
'''zpětný zásyp výkopů stávající zeminou 
'''výkopek celkem 
7.6+282.24=289.840 [A] 
'''lože 
-16.6=-16.600 [B] 
'''obsyp 
-58.1=-58.100 [C] 
'''podkladní bloky 
-1.44=-1.440 [D] 
'''ŠD podklad pod VŠ 
-4*0.2=-0.800 [E] 
'''betonový podklad pod VŠ 
-4*0.2=-0.800 [F] 
'''VŠ 
-3.14*0.5*0.5*1.6=-1.256 [G] 
Celkem: 289.84+-16.6+-58.1+-1.44+-0.8+-0.8+-1.256=210.844 [H]</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</si>
  <si>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</si>
  <si>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</si>
  <si>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</si>
  <si>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''areálový vodovod 
(168-2)*1*0.35=58.100 [A] 
Celkem: 58.1=58.100 [B]</t>
  </si>
  <si>
    <t>58337310</t>
  </si>
  <si>
    <t>štěrkopísek frakce 0/4</t>
  </si>
  <si>
    <t>''materiál pro obsyp potrubí 
58.1*1.05=61.005 [A] 
Celkem: 61.005=61.005 [B] 
61.005*2 Přepočtené koeficientem množství=122.010 [C]</t>
  </si>
  <si>
    <t>181951112</t>
  </si>
  <si>
    <t>Úprava pláně vyrovnáním výškových rozdílů strojně v hornině třídy těžitelnosti I, skupiny 1 až 3 se zhutněním</t>
  </si>
  <si>
    <t>''areálový vodovod 
'''jámy 
2*2=4.000 [A] 
'''rýhy 
(168-2)*1=166.000 [B] 
Celkem: 4+166=170.000 [C]</t>
  </si>
  <si>
    <t>451315115</t>
  </si>
  <si>
    <t>Podkladní a výplňové vrstvy z betonu prostého tloušťky do 100 mm, z betonu C 16/20</t>
  </si>
  <si>
    <t>''areálový vodovod 
'''šachta vypouštěcí 
'''podkladní beton 
2*2=4.000 [A] 
Celkem: 4=4.000 [B]</t>
  </si>
  <si>
    <t>451573111</t>
  </si>
  <si>
    <t>Lože pod potrubí, stoky a drobné objekty v otevřeném výkopu z písku a štěrkopísku do 63 mm</t>
  </si>
  <si>
    <t>''areálový vodovod 
(168-2)*1*0.1=16.600 [A] 
Celkem: 16.6=16.600 [B]</t>
  </si>
  <si>
    <t>451577121</t>
  </si>
  <si>
    <t>Podkladní a výplňová vrstva z kameniva tloušťky do 200 mm z kameniva drceného</t>
  </si>
  <si>
    <t>''areálový vodovod 
'''šachta vypouštěcí 
'''podkladní štěrk 
2*2=4.000 [A] 
Celkem: 4=4.000 [B]</t>
  </si>
  <si>
    <t>452313131</t>
  </si>
  <si>
    <t>Podkladní a zajišťovací konstrukce z betonu prostého v otevřeném výkopu bloky pro potrubí z betonu tř. C 12/15</t>
  </si>
  <si>
    <t>''areálový vodovod 
0.8*0.8*0.45*5=1.440 [A] 
Celkem: 1.44=1.440 [B]</t>
  </si>
  <si>
    <t>46-M</t>
  </si>
  <si>
    <t>Zemní práce při extr.mont.pracích</t>
  </si>
  <si>
    <t>460010025</t>
  </si>
  <si>
    <t>Vytyčení trasy inženýrských sítí v zastavěném prostoru</t>
  </si>
  <si>
    <t>KM</t>
  </si>
  <si>
    <t>''areálový vodovod 
(13.19+60.99+13.29+80.34)*0.001=0.168 [A] 
Celkem: 0.168=0.168 [B]</t>
  </si>
  <si>
    <t>713463411</t>
  </si>
  <si>
    <t>Montáž izolace tepelné potrubí a ohybů tvarovkami nebo deskami potrubními pouzdry návlekovými izolačními hadicemi potrubí a ohybů</t>
  </si>
  <si>
    <t>''vnitřní vodovod 
2.8+8.4+4+19.5+5+6.3+10.8+4.3+14.2=75.300 [A] 
Celkem: 75.3=75.300 [B]</t>
  </si>
  <si>
    <t>28377101</t>
  </si>
  <si>
    <t>pouzdro izolační potrubní z pěnového polyetylenu 18/9mm</t>
  </si>
  <si>
    <t>''vnitřní vodovod 
1+1.8=2.800 [A] 
Celkem: 2.8=2.800 [B] 
2.8*1.02 Přepočtené koeficientem množství=2.856 [C]</t>
  </si>
  <si>
    <t>28377103</t>
  </si>
  <si>
    <t>pouzdro izolační potrubní z pěnového polyetylenu 22/9mm</t>
  </si>
  <si>
    <t>''vnitřní vodovod 
8.4=8.400 [A] 
Celkem: 8.4=8.400 [B] 
8.4*1.02 Přepočtené koeficientem množství=8.568 [C]</t>
  </si>
  <si>
    <t>28377105</t>
  </si>
  <si>
    <t>pouzdro izolační potrubní z pěnového polyetylenu 18/13mm</t>
  </si>
  <si>
    <t>''vnitřní vodovod 
1.4+2.6=4.000 [A] 
Celkem: 4=4.000 [B] 
4*1.02 Přepočtené koeficientem množství=4.080 [C]</t>
  </si>
  <si>
    <t>28377104</t>
  </si>
  <si>
    <t>pouzdro izolační potrubní z pěnového polyetylenu 22/13mm</t>
  </si>
  <si>
    <t>''vnitřní vodovod 
3.2+16.3=19.500 [A] 
Celkem: 19.5=19.500 [B] 
19.5*1.02 Přepočtené koeficientem množství=19.890 [C]</t>
  </si>
  <si>
    <t>28377045</t>
  </si>
  <si>
    <t>pouzdro izolační potrubní z pěnového polyetylenu 22/20mm</t>
  </si>
  <si>
    <t>''vnitřní vodovod 
5=5.000 [A] 
Celkem: 5=5.000 [B] 
5*1.02 Přepočtené koeficientem množství=5.100 [C]</t>
  </si>
  <si>
    <t>28377111</t>
  </si>
  <si>
    <t>pouzdro izolační potrubní z pěnového polyetylenu 28/9mm</t>
  </si>
  <si>
    <t>''vnitřní vodovod 
6.3=6.300 [A] 
Celkem: 6.3=6.300 [B] 
6.3*1.02 Přepočtené koeficientem množství=6.426 [C]</t>
  </si>
  <si>
    <t>28377112</t>
  </si>
  <si>
    <t>pouzdro izolační potrubní z pěnového polyetylenu 28/13mm</t>
  </si>
  <si>
    <t>''vnitřní vodovod 
10.8=10.800 [A] 
Celkem: 10.8=10.800 [B] 
10.8*1.02 Přepočtené koeficientem množství=11.016 [C]</t>
  </si>
  <si>
    <t>28377048</t>
  </si>
  <si>
    <t>pouzdro izolační potrubní z pěnového polyetylenu 28/20mm</t>
  </si>
  <si>
    <t>''vnitřní vodovod 
4.3=4.300 [A] 
Celkem: 4.3=4.300 [B] 
4.3*1.02 Přepočtené koeficientem množství=4.386 [C]</t>
  </si>
  <si>
    <t>28377052</t>
  </si>
  <si>
    <t>pouzdro izolační potrubní z pěnového polyetylenu 32/13mm</t>
  </si>
  <si>
    <t>''vnitřní vodovod 
14.2=14.200 [A] 
Celkem: 14.2=14.200 [B] 
14.2*1.02 Přepočtené koeficientem množství=14.484 [C]</t>
  </si>
  <si>
    <t>722</t>
  </si>
  <si>
    <t>Zdravotechnika - vnitřní vodovod</t>
  </si>
  <si>
    <t>722174071</t>
  </si>
  <si>
    <t>Potrubí z plastových trubek z polypropylenu PPR svařovaných polyfúzně kompenzační smyčky na potrubí (PPR) D 16 x 2,7</t>
  </si>
  <si>
    <t>''vnitřní vodovod 
1=1.000 [A] 
Celkem: 1=1.000 [B]</t>
  </si>
  <si>
    <t>722174072</t>
  </si>
  <si>
    <t>Potrubí z plastových trubek z polypropylenu PPR svařovaných polyfúzně kompenzační smyčky na potrubí (PPR) D 20 x 3,4</t>
  </si>
  <si>
    <t>''vnitřní vodovod 
1+1+1=3.000 [A] 
Celkem: 3=3.000 [B]</t>
  </si>
  <si>
    <t>722174073</t>
  </si>
  <si>
    <t>Potrubí z plastových trubek z polypropylenu PPR svařovaných polyfúzně kompenzační smyčky na potrubí (PPR) D 25 x 4,2</t>
  </si>
  <si>
    <t>''vnitřní vodovod 
1+1=2.000 [A] 
Celkem: 2=2.000 [B]</t>
  </si>
  <si>
    <t>722174074</t>
  </si>
  <si>
    <t>Potrubí z plastových trubek z polypropylenu PPR svařovaných polyfúzně kompenzační smyčky na potrubí (PPR) D 32 x 5,4</t>
  </si>
  <si>
    <t>722175001</t>
  </si>
  <si>
    <t>Potrubí z plastových trubek z polypropylenu PP-RCT svařovaných polyfúzně D 16 x 2,2</t>
  </si>
  <si>
    <t>''vnitřní vodovod 
1+1.8+1.4+2.6=6.800 [A] 
Celkem: 6.8=6.800 [B]</t>
  </si>
  <si>
    <t>722175002</t>
  </si>
  <si>
    <t>Potrubí z plastových trubek z polypropylenu PP-RCT svařovaných polyfúzně D 20 x 2,8</t>
  </si>
  <si>
    <t>''vnitřní vodovod 
3.7+2.6+3.7+3.7+3.7+1.6+1.8+(1.1*11)=32.900 [A] 
Celkem: 32.9=32.900 [B]</t>
  </si>
  <si>
    <t>722175003</t>
  </si>
  <si>
    <t>Potrubí z plastových trubek z polypropylenu PP-RCT svařovaných polyfúzně D 25 x 3,5</t>
  </si>
  <si>
    <t>''vnitřní vodovod 
3.5+3.5+3.5+2.3+2.7+3.4+2.5=21.400 [A] 
Celkem: 21.4=21.400 [B]</t>
  </si>
  <si>
    <t>722175004</t>
  </si>
  <si>
    <t>Potrubí z plastových trubek z polypropylenu PP-RCT svařovaných polyfúzně D 32 x 4,4</t>
  </si>
  <si>
    <t>''vnitřní vodovod 
4.8+0.3+2.5+2.4+2.5+1.7=14.200 [A] 
Celkem: 14.2=14.200 [B]</t>
  </si>
  <si>
    <t>722220111</t>
  </si>
  <si>
    <t>Armatury s jedním závitem nástěnky pro výtokový ventil G 1/2"</t>
  </si>
  <si>
    <t>722220122</t>
  </si>
  <si>
    <t>Armatury s jedním závitem nástěnky pro baterii G 3/4"</t>
  </si>
  <si>
    <t>PÁR</t>
  </si>
  <si>
    <t>''vnitřní vodovod 
1+1+1+1+1+1=6.000 [A] 
Celkem: 6=6.000 [B]</t>
  </si>
  <si>
    <t>722220151</t>
  </si>
  <si>
    <t>Armatury s jedním závitem plastové (PPR) PN 20 (SDR 6) DN 16 x G 1/2"</t>
  </si>
  <si>
    <t>722220152</t>
  </si>
  <si>
    <t>Armatury s jedním závitem plastové (PPR) PN 20 (SDR 6) DN 20 x G 1/2"</t>
  </si>
  <si>
    <t>722220153</t>
  </si>
  <si>
    <t>Armatury s jedním závitem plastové (PPR) PN 20 (SDR 6) DN 25 x G 3/4"</t>
  </si>
  <si>
    <t>''vnitřní vodovod 
1+1+1+1=4.000 [A] 
Celkem: 4=4.000 [B]</t>
  </si>
  <si>
    <t>722224115</t>
  </si>
  <si>
    <t>Armatury s jedním závitem kohouty plnicí a vypouštěcí PN 10 G 1/2"</t>
  </si>
  <si>
    <t>722224152</t>
  </si>
  <si>
    <t>Armatury s jedním závitem ventily kulové zahradní uzávěry PN 15 do 120° C G 1/2" - 3/4"</t>
  </si>
  <si>
    <t>722231222</t>
  </si>
  <si>
    <t>Armatury se dvěma závity ventily pojistné k bojleru mosazné PN 6 do 100°C G 3/4"</t>
  </si>
  <si>
    <t>722232061</t>
  </si>
  <si>
    <t>Armatury se dvěma závity kulové kohouty PN 42 do 185 °C přímé vnitřní závit s vypouštěním G 1/2"</t>
  </si>
  <si>
    <t>722232062</t>
  </si>
  <si>
    <t>Armatury se dvěma závity kulové kohouty PN 42 do 185 °C přímé vnitřní závit s vypouštěním G 3/4"</t>
  </si>
  <si>
    <t>722232063</t>
  </si>
  <si>
    <t>Armatury se dvěma závity kulové kohouty PN 42 do 185 °C přímé vnitřní závit s vypouštěním G 1"</t>
  </si>
  <si>
    <t>722232103</t>
  </si>
  <si>
    <t>Armatury se dvěma závity kulové kohouty PN 42 do 185 °C přímé vnější a vnitřní závit G 1/2"</t>
  </si>
  <si>
    <t>''vnitřní vodovod 
1+1+1+1+1+1+1=7.000 [A] 
Celkem: 7=7.000 [B]</t>
  </si>
  <si>
    <t>52</t>
  </si>
  <si>
    <t>722232104</t>
  </si>
  <si>
    <t>Armatury se dvěma závity kulové kohouty PN 42 do 185 °C přímé vnější a vnitřní závit G 3/4"</t>
  </si>
  <si>
    <t>53</t>
  </si>
  <si>
    <t>722232105</t>
  </si>
  <si>
    <t>Armatury se dvěma závity kulové kohouty PN 42 do 185 °C přímé vnější a vnitřní závit G 1"</t>
  </si>
  <si>
    <t>722234264</t>
  </si>
  <si>
    <t>Armatury se dvěma závity filtry mosazný PN 20 do 80 °C G 3/4"</t>
  </si>
  <si>
    <t>722239101</t>
  </si>
  <si>
    <t>Armatury se dvěma závity montáž vodovodních armatur se dvěma závity ostatních typů G 1/2"</t>
  </si>
  <si>
    <t>42211680</t>
  </si>
  <si>
    <t>ventil zpětný přímý uzavíratelný samočinný Z25 111 540 DN 15x130mm</t>
  </si>
  <si>
    <t>722239102</t>
  </si>
  <si>
    <t>Armatury se dvěma závity montáž vodovodních armatur se dvěma závity ostatních typů G 3/4"</t>
  </si>
  <si>
    <t>4229668R</t>
  </si>
  <si>
    <t>ventil zpětný přímý uzavíratelný samočinný Z25 111 540 DN 20x160mm</t>
  </si>
  <si>
    <t>722262211</t>
  </si>
  <si>
    <t>Vodoměry pro vodu do 40°C závitové horizontální jednovtokové suchoběžné G 1/2" x 80 mm Qn 1,5</t>
  </si>
  <si>
    <t>722263212</t>
  </si>
  <si>
    <t>Vodoměry pro vodu do 100°C závitové horizontální vícevtokové mokroběžné G 3/4"x 190 mm Qn 2,5</t>
  </si>
  <si>
    <t>722960001R</t>
  </si>
  <si>
    <t>M-Bus modul pro dálkový odečet vodoměrů ER-AM</t>
  </si>
  <si>
    <t>722290226</t>
  </si>
  <si>
    <t>Zkoušky, proplach a desinfekce vodovodního potrubí zkoušky těsnosti vodovodního potrubí závitového do DN 50</t>
  </si>
  <si>
    <t>''vnitřní vodovod 
6.8+32.9+21.4+14.2=75.300 [A] 
Celkem: 75.3=75.300 [B]</t>
  </si>
  <si>
    <t>722290234</t>
  </si>
  <si>
    <t>Zkoušky, proplach a desinfekce vodovodního potrubí proplach a desinfekce vodovodního potrubí do DN 80</t>
  </si>
  <si>
    <t>998722101</t>
  </si>
  <si>
    <t>Přesun hmot pro vnitřní vodovod stanovený z hmotnosti přesunovaného materiálu vodorovná dopravní vzdálenost do 50 m v objektech výšky do 6 m</t>
  </si>
  <si>
    <t>724</t>
  </si>
  <si>
    <t>Zdravotechnika - strojní vybavení</t>
  </si>
  <si>
    <t>72496210R</t>
  </si>
  <si>
    <t>Čerpadlo cirkulační vodovodní se spínacími hodinami G 3/4"</t>
  </si>
  <si>
    <t>998724101</t>
  </si>
  <si>
    <t>Přesun hmot pro strojní vybavení stanovený z hmotnosti přesunovaného materiálu vodorovná dopravní vzdálenost do 50 m v objektech výšky do 6 m</t>
  </si>
  <si>
    <t>725</t>
  </si>
  <si>
    <t>Zdravotechnika - zařizovací předměty</t>
  </si>
  <si>
    <t>725214171</t>
  </si>
  <si>
    <t>Umyvadla nerezová připevněná na stěnu s výtokovým ramínkem a bezdotykovým ovládáním pro jeden přívod vody (studené nebo předmíchané), rozměry umyvadla s průtoko</t>
  </si>
  <si>
    <t>Umyvadla nerezová připevněná na stěnu s výtokovým ramínkem a bezdotykovým ovládáním pro jeden přívod vody (studené nebo předmíchané), rozměry umyvadla s průtokovým elektrickým ohřívačem, rozměry umyvadla 560x480 mm</t>
  </si>
  <si>
    <t>725539201</t>
  </si>
  <si>
    <t>Montáž ohřívačů zásobníkových závěsných tlakových do 15 l</t>
  </si>
  <si>
    <t>CS ÚRS 2022 01</t>
  </si>
  <si>
    <t>Elektrické ohřívače zásobníkové montáž tlakových ohřívačů závěsných (svislých nebo vodorovných) do 15 l</t>
  </si>
  <si>
    <t>vnitřní vodovod 
2=2.000 [A]</t>
  </si>
  <si>
    <t>48432600R</t>
  </si>
  <si>
    <t>el. tlakový průtokový ohřívač 5l o příkonu 4,5kW (230V)</t>
  </si>
  <si>
    <t>el. tlakového průtokového ohřívače 5l o příkonu 4,5kW (230V)</t>
  </si>
  <si>
    <t>725539202</t>
  </si>
  <si>
    <t>Montáž ohřívačů zásobníkových závěsných tlakových přes 15 do 50 l</t>
  </si>
  <si>
    <t>Elektrické ohřívače zásobníkové montáž tlakových ohřívačů závěsných (svislých nebo vodorovných) přes 15 do 50 l</t>
  </si>
  <si>
    <t>vnitřní vodovod 
1=1.000 [A]</t>
  </si>
  <si>
    <t>48438689</t>
  </si>
  <si>
    <t>ohřívač vody elektrický zásobníkový závěsný svislý objem 50L</t>
  </si>
  <si>
    <t>Elektrické ohřívače zásobníkové tlakové přepadové akumulační s pojistným ventilem závěsné svislé objem nádrže (příkon) 50 l (2,2 kW) rychloohřev 220 V</t>
  </si>
  <si>
    <t>725813111</t>
  </si>
  <si>
    <t>Ventily rohové bez připojovací trubičky nebo flexi hadičky G 1/2"</t>
  </si>
  <si>
    <t>''vnitřní vodovod 
1+1+2+2+1+1+2+2+1+2=15.000 [A] 
Celkem: 15=15.000 [B]</t>
  </si>
  <si>
    <t>55190005</t>
  </si>
  <si>
    <t>flexi hadice ohebná k baterii D 8x12mm F 1/2"xM10 500mm</t>
  </si>
  <si>
    <t>''vnitřní vodovod 
15/2=7.500 [A] 
Celkem: 7.5=7.500 [B]</t>
  </si>
  <si>
    <t>725822613</t>
  </si>
  <si>
    <t>Baterie umyvadlové stojánkové pákové s výpustí</t>
  </si>
  <si>
    <t>725829131</t>
  </si>
  <si>
    <t>Baterie umyvadlové montáž ostatních typů stojánkových G 1/2"</t>
  </si>
  <si>
    <t>5519669R</t>
  </si>
  <si>
    <t>baterie umyvadlová stojánková páková s prodlouženou pákou (invalida)</t>
  </si>
  <si>
    <t>72596132R</t>
  </si>
  <si>
    <t>Baterie výlevková nástěnná klasická s otáčivým kulatým ústím a délkou ramínka 300 mm</t>
  </si>
  <si>
    <t>998725101</t>
  </si>
  <si>
    <t>Přesun hmot pro zařizovací předměty stanovený z hmotnosti přesunovaného materiálu vodorovná dopravní vzdálenost do 50 m v objektech výšky do 6 m</t>
  </si>
  <si>
    <t>767646401</t>
  </si>
  <si>
    <t>Montáž dveří ocelových revizních dvířek s rámem jednokřídlových, výšky do 1000 mm</t>
  </si>
  <si>
    <t>56245711</t>
  </si>
  <si>
    <t>dvířka revizní 400x400 bílá se zámkem</t>
  </si>
  <si>
    <t>zadlažďovací dvířka - přístup k ventilům</t>
  </si>
  <si>
    <t>871161211</t>
  </si>
  <si>
    <t>Montáž vodovodního potrubí z plastů v otevřeném výkopu z polyetylenu PE 100 svařovaných elektrotvarovkou SDR 11/PN16 D 32 x 3,0 mm</t>
  </si>
  <si>
    <t>''areálový vodovod 
13.19+60.99+13.29+80.34=167.810 [A] 
Celkem: 167.81=167.810 [B]</t>
  </si>
  <si>
    <t>28613524</t>
  </si>
  <si>
    <t>potrubí třívrstvé PE100 RC SDR11 32x3,0 dl 12m</t>
  </si>
  <si>
    <t>''areálový vodovod 
13.19+60.99+13.29+80.34=167.810 [A] 
Celkem: 167.81=167.810 [B] 
167.81*1.015 Přepočtené koeficientem množství=170.327 [C]</t>
  </si>
  <si>
    <t>871260310</t>
  </si>
  <si>
    <t>Montáž kanalizačního potrubí z plastů z polypropylenu PP hladkého plnostěnného SN 10 DN 100</t>
  </si>
  <si>
    <t>''areálový vodovod 
'''ochranná trubka základem - prostup 
0.7=0.700 [A] 
Celkem: 0.7=0.700 [B]</t>
  </si>
  <si>
    <t>28617001</t>
  </si>
  <si>
    <t>trubka kanalizační PP plnostěnná třívrstvá DN 100x1000mm SN10</t>
  </si>
  <si>
    <t>''areálový vodovod 
'''ochranná trubka základem - prostup 
0.7=0.700 [A] 
Celkem: 0.7=0.700 [B] 
0.7*1.015 Přepočtené koeficientem množství=0.711 [C]</t>
  </si>
  <si>
    <t>877161101</t>
  </si>
  <si>
    <t>Montáž tvarovek na vodovodním plastovém potrubí z polyetylenu PE 100 elektrotvarovek SDR 11/PN16 spojek, oblouků nebo redukcí d 32</t>
  </si>
  <si>
    <t>''areálový vodovod 
14=14.000 [A] 
Celkem: 14=14.000 [B]</t>
  </si>
  <si>
    <t>28615969</t>
  </si>
  <si>
    <t>elektrospojka SDR11 PE 100 PN16 D 32mm</t>
  </si>
  <si>
    <t>877161112</t>
  </si>
  <si>
    <t>Montáž tvarovek na vodovodním plastovém potrubí z polyetylenu PE 100 elektrotvarovek SDR 11/PN16 kolen 90° d 32</t>
  </si>
  <si>
    <t>''areálový vodovod 
3=3.000 [A] 
Celkem: 3=3.000 [B]</t>
  </si>
  <si>
    <t>28653052</t>
  </si>
  <si>
    <t>elektrokoleno 90° PE 100 D 32mm</t>
  </si>
  <si>
    <t>892233122</t>
  </si>
  <si>
    <t>Proplach a dezinfekce vodovodního potrubí DN od 40 do 70</t>
  </si>
  <si>
    <t>892241111</t>
  </si>
  <si>
    <t>Tlakové zkoušky vodou na potrubí DN do 80</t>
  </si>
  <si>
    <t>892372111</t>
  </si>
  <si>
    <t>Tlakové zkoušky vodou zabezpečení konců potrubí při tlakových zkouškách DN do 300</t>
  </si>
  <si>
    <t>''areálový vodovod 
1+1=2.000 [A] 
Celkem: 2=2.000 [B]</t>
  </si>
  <si>
    <t>894812501</t>
  </si>
  <si>
    <t>Revizní a čistící šachta z polypropylenu PP pro hladké trouby DN 1000 šachtové dno (DN šachty / DN trubního vedení) DN 1000/160 průtočné 90°</t>
  </si>
  <si>
    <t>''areálový vodovod 
'''šachta vypouštěcí 
1=1.000 [A] 
Celkem: 1=1.000 [B]</t>
  </si>
  <si>
    <t>894812522</t>
  </si>
  <si>
    <t>Revizní a čistící šachta z polypropylenu PP pro hladké trouby DN 1000 roura šachtová korugovaná, světlé hloubky 2 400 mm</t>
  </si>
  <si>
    <t>894812529</t>
  </si>
  <si>
    <t>Revizní a čistící šachta z polypropylenu PP pro hladké trouby DN 1000 Příplatek k cenám 2431 - 2438 za uříznutí šachtové roury</t>
  </si>
  <si>
    <t>894812536</t>
  </si>
  <si>
    <t>Revizní a čistící šachta z polypropylenu PP pro hladké trouby DN 1000 poklop (mříž) litinový s přechodovým konusem pro třídu zatížení A15 na betonovém prstenci</t>
  </si>
  <si>
    <t>894812611</t>
  </si>
  <si>
    <t>Revizní a čistící šachta z polypropylenu PP vyříznutí a utěsnění otvoru ve stěně šachty DN 110</t>
  </si>
  <si>
    <t>''areálový vodovod 
'''šachta vypouštěcí 
1+1=2.000 [A] 
Celkem: 2=2.000 [B]</t>
  </si>
  <si>
    <t>899721111</t>
  </si>
  <si>
    <t>Signalizační vodič na potrubí DN do 150 mm</t>
  </si>
  <si>
    <t>899722114</t>
  </si>
  <si>
    <t>Krytí potrubí z plastů výstražnou fólií z PVC šířky 40 cm</t>
  </si>
  <si>
    <t>128805R</t>
  </si>
  <si>
    <t>RFID marker - plochý, modrá barva, 145,7 kHz</t>
  </si>
  <si>
    <t>998276101</t>
  </si>
  <si>
    <t>Přesun hmot pro trubní vedení hloubené z trub z plastických hmot nebo sklolaminátových pro vodovody nebo kanalizace v otevřeném výkopu dopravní vzdálenost do 15</t>
  </si>
  <si>
    <t>Přesun hmot pro trubní vedení hloubené z trub z plastických hmot nebo sklolaminátových pro vodovody nebo kanalizace v otevřeném výkopu dopravní vzdálenost do 15 m</t>
  </si>
  <si>
    <t>HZS</t>
  </si>
  <si>
    <t>Hodinové zúčtovací sazby</t>
  </si>
  <si>
    <t>HZS1301</t>
  </si>
  <si>
    <t>Hodinové zúčtovací sazby profesí HSV provádění konstrukcí zedník</t>
  </si>
  <si>
    <t>''vnitřní vodovod 
'''stavební přípomoce 
5*5.5=27.500 [A] 
Celkem: 27.5=27.500 [B]</t>
  </si>
  <si>
    <t xml:space="preserve">  SO01-71D1.4.1.2</t>
  </si>
  <si>
    <t>ZTI - kanalizace a zařizovací předměty</t>
  </si>
  <si>
    <t>SO01-71D1.4.1.2</t>
  </si>
  <si>
    <t>''kanalizace 
'''křížení kabelů 
3+3+3+3+3+3+3+3+3+3=30.000 [A] 
Celkem: 30=30.000 [B]</t>
  </si>
  <si>
    <t>131251202</t>
  </si>
  <si>
    <t>Hloubení zapažených jam a zářezů strojně s urovnáním dna do předepsaného profilu a spádu v hornině třídy těžitelnosti I skupiny 3 přes 20 do 50 m3</t>
  </si>
  <si>
    <t>''venkovní splašková kanalizace 
'''RŠ1 
2*2*1.8=7.200 [A] 
'''ATS 
3*3*2.2=19.800 [B] 
'''venkovní dešťová kanalizace 
'''DŠ1 
2*2*1.8=7.200 [C] 
'''DŠ2 
2*2*2.5=10.000 [D] 
Celkem: 7.2+19.8+7.2+10=44.200 [E]</t>
  </si>
  <si>
    <t>132254205</t>
  </si>
  <si>
    <t>Hloubení zapažených rýh šířky přes 800 do 2 000 mm strojně s urovnáním dna do předepsaného profilu a spádu v hornině třídy těžitelnosti I skupiny 3 přes 500 do</t>
  </si>
  <si>
    <t>Hloubení zapažených rýh šířky přes 800 do 2 000 mm strojně s urovnáním dna do předepsaného profilu a spádu v hornině třídy těžitelnosti I skupiny 3 přes 500 do 1 000 m3</t>
  </si>
  <si>
    <t>''venkovní splašková kanalizace 
'''výtlak 
158*1*1.5=237.000 [A] 
'''propojení RŠ1 a RŠk 
1.5*1*1.7=2.550 [B] 
'''venkovní dešťová kanalizace 
(7.3+13.5+35)*1*1.35=75.330 [C] 
Celkem: 237+2.55+75.33=314.880 [D]</t>
  </si>
  <si>
    <t>132254102</t>
  </si>
  <si>
    <t>Hloubení zapažených rýh šířky do 800 mm strojně s urovnáním dna do předepsaného profilu a spádu v hornině třídy těžitelnosti I skupiny 3 přes 20 do 50 m3</t>
  </si>
  <si>
    <t>''pod deskou splašková kanalizace 
(19.1+14.6+5.3)*0.6*0.8=18.720 [A] 
'''pod deskou dešťová kanalizace 
(2+2.5)*0.6*0.8=2.160 [B] 
Celkem: 18.72+2.16=20.880 [C]</t>
  </si>
  <si>
    <t>''kanalizace 
(44.2+314.88+20.88)*0.1=37.996 [A] 
Celkem: 37.996=37.996 [B]</t>
  </si>
  <si>
    <t>''kanalizace 
'''pažení jam 
'''venkovní splašková kanalizace 
'''RŠ1 
2*1.8*4=14.400 [A] 
'''venkovní dešťová kanalizace 
'''DŠ1 
2*1.8*4=14.400 [B] 
'''pažení rýh 
'''výtlak 
158*1.5*2=474.000 [C] 
'''propojení RŠ1 a RŠk 
1.5*1.7*2=5.100 [D] 
'''venkovní dešťová kanalizace 
(7.3+13.5+35)*1.35*2=150.660 [E] 
Celkem: 14.4+14.4+474+5.1+150.66=658.560 [F]</t>
  </si>
  <si>
    <t>151101102</t>
  </si>
  <si>
    <t>Zřízení pažení a rozepření stěn rýh pro podzemní vedení příložné pro jakoukoliv mezerovitost, hloubky přes 2 do 4 m</t>
  </si>
  <si>
    <t>''kanalizace 
'''pažení jam 
'''venkovní splašková kanalizace 
'''ATS 
3*2.2*4=26.400 [A] 
'''venkovní dešťová kanalizace 
'''DŠ2 
2*2.5*4=20.000 [B] 
Celkem: 26.4+20=46.400 [C]</t>
  </si>
  <si>
    <t>151101112</t>
  </si>
  <si>
    <t>Odstranění pažení a rozepření stěn rýh pro podzemní vedení s uložením materiálu na vzdálenost do 3 m od kraje výkopu příložné, hloubky přes 2 do 4 m</t>
  </si>
  <si>
    <t>''kanalizace 
'''odvezení přebytečného výkopku na skládku - kubatura obsypu a lože a ostatních 
'''lože 
24.14=24.140 [A] 
'''obsyp 
95.99=95.990 [B] 
'''podkladní bloky 
0.45=0.450 [C] 
'''ŠD podklady pro šachty 
21*0.2=4.200 [D] 
'''betonový podklad pro šachty 
12*0.2=2.400 [E] 
'''roznášecí deska pro ATS 
0.45=0.450 [F] 
'''rovnanina z kamene 
0.512=0.512 [G] 
'''ats 
3.14*0.55*0.55*2=1.900 [H] 
'''RŠ1 
3.14*0.5*0.5*1.5=1.178 [I] 
'''DŠ1 
3.14*0.5*0.5*1.5=1.178 [J] 
'''DŠ2 
3.14*0.5*0.5*2.2=1.727 [K] 
Celkem: 24.14+95.99+0.45+4.2+2.4+0.45+0.512+1.9+1.178+1.178+1.727=134.125 [L] 
134.125 * 1.8Koeficient množství=241.425 [M]</t>
  </si>
  <si>
    <t>''kanalizace 
'''přemístění zeminy na mezideponii a zpět pro zásyp 
245.836*2=491.672 [A] 
Celkem: 491.672=491.672 [B]</t>
  </si>
  <si>
    <t>''kanalizace 
'''zpětný zásyp výkopů stávající zeminou 
'''výkopek celkem 
44.2+314.88+20.88=379.960 [A] 
'''kanalizace 
'''lože 
-24.14=-24.140 [B] 
'''obsyp 
-95.99=-95.990 [C] 
'''podkladní bloky 
-0.45=-0.450 [D] 
'''ŠD podklady pro šachty 
-21*0.2=-4.200 [E] 
'''betonový podklad pro šachty 
-12*0.2=-2.400 [F] 
'''roznášecí deska pro ATS 
-0.45=-0.450 [G] 
'''rovnanina z kamene 
-0.512=-0.512 [H] 
'''ats 
-3.14*0.55*0.55*2=-1.900 [I] 
'''RŠ1 
-3.14*0.5*0.5*1.5=-1.178 [J] 
'''DŠ1 
-3.14*0.5*0.5*1.5=-1.178 [K] 
'''DŠ2 
-3.14*0.5*0.5*2.2=-1.727 [L] 
Celkem: 379.96+-24.14+-95.99+-0.45+-4.2+-2.4+-0.45+-0.512+-1.9+-1.178+-1.178+-1.727=245.835 [M]</t>
  </si>
  <si>
    <t>''venkovní splašková kanalizace 
'''výtlak 
158*1*0.37=58.460 [A] 
'''pod deskou splašková kanalizace 
(19.1+14.6+5.3)*0.6*0.45=10.530 [B] 
'''propojení RŠ1 a RŠk 
1.5*1*0.45=0.675 [C] 
'''venkovní dešťová kanalizace 
(7.3+13.5+35)*1*0.45=25.110 [D] 
'''pod deskou dešťová kanalizace 
(2+2.5)*0.6*0.45=1.215 [E] 
Celkem: 58.46+10.53+0.675+25.11+1.215=95.990 [F]</t>
  </si>
  <si>
    <t>''materiál pro obsyp potrubí 
95.99*1.05=100.790 [A] 
Celkem: 100.79=100.790 [B] 
100.79*2 Přepočtené koeficientem množství=201.580 [C]</t>
  </si>
  <si>
    <t>''jámy 
'''venkovní splašková kanalizace 
'''jámy 
'''RŠ1 
2*2=4.000 [A] 
'''ATS 
3*3=9.000 [B] 
'''venkovní dešťová kanalizace 
'''DŠ1 
2*2=4.000 [C] 
'''DŠ2 
2*2=4.000 [D] 
'''rýhy 
'''venkovní splašková kanalizace 
'''výtlak 
158*1=158.000 [E] 
'''propojení RŠ1 a RŠk 
1.5*1=1.500 [F] 
'''venkovní dešťová kanalizace 
(7.3+13.5+35)*1=55.800 [G] 
'''pod deskou splašková kanalizace 
(19.1+14.6+5.3)*0.6=23.400 [H] 
'''pod deskou dešťová kanalizace 
(2+2.5)*0.6=2.700 [I] 
Celkem: 4+9+4+4+158+1.5+55.8+23.4+2.7=262.400 [J]</t>
  </si>
  <si>
    <t>99996700R</t>
  </si>
  <si>
    <t>Odkopání zeminy, odstranění náletových dřevin celého nátoku a kompletního propustku</t>
  </si>
  <si>
    <t>''kanalizace 
1=1.000 [A] 
Celkem: 1=1.000 [B]</t>
  </si>
  <si>
    <t>''podkladní beton 
'''venkovní splašková kanalizace 
'''RŠ1 
2*2=4.000 [A] 
'''venkovní dešťová kanalizace 
'''DŠ1 
2*2=4.000 [B] 
'''DŠ2 
2*2=4.000 [C] 
Celkem: 4+4+4=12.000 [D]</t>
  </si>
  <si>
    <t>''venkovní splašková kanalizace 
'''výtlak 
158*1*0.1=15.800 [A] 
'''pod deskou splašková kanalizace 
(19.1+14.6+5.3)*0.6*0.1=2.340 [B] 
'''propojení RŠ1 a RŠk 
1.5*1*0.1=0.150 [C] 
'''venkovní dešťová kanalizace 
(7.3+13.5+35)*1*0.1=5.580 [D] 
'''pod deskou dešťová kanalizace 
(2+2.5)*0.6*0.1=0.270 [E] 
Celkem: 15.8+2.34+0.15+5.58+0.27=24.140 [F]</t>
  </si>
  <si>
    <t>''podkladní štěrk 
'''venkovní splašková kanalizace 
'''RŠ1 
2*2=4.000 [A] 
'''ATS 
3*3=9.000 [B] 
'''venkovní dešťová kanalizace 
'''DŠ1 
2*2=4.000 [C] 
'''DŠ2 
2*2=4.000 [D] 
Celkem: 4+9+4+4=21.000 [E]</t>
  </si>
  <si>
    <t>''venkovní splašková kanalizace 
0.8*0.8*0.45*3=0.864 [A] 
Celkem: 0.864=0.864 [B]</t>
  </si>
  <si>
    <t>452321141</t>
  </si>
  <si>
    <t>Podkladní a zajišťovací konstrukce z betonu železového v otevřeném výkopu desky pod potrubí, stoky a drobné objekty z betonu tř. C 16/20</t>
  </si>
  <si>
    <t>''venkovní splašková kanalizace 
'''ATS - roznášecí deska 
1.5*1.5*0.2=0.450 [A] 
Celkem: 0.45=0.450 [B]</t>
  </si>
  <si>
    <t>452351101</t>
  </si>
  <si>
    <t>Bednění podkladních a zajišťovacích konstrukcí v otevřeném výkopu desek nebo sedlových loží pod potrubí, stoky a drobné objekty</t>
  </si>
  <si>
    <t>''venkovní splašková kanalizace 
'''ATS - roznášecí deska 
1.5*0.2*4=1.200 [A] 
1.5*1.5*2=4.500 [B] 
Celkem: 1.2+4.5=5.700 [C]</t>
  </si>
  <si>
    <t>452368211</t>
  </si>
  <si>
    <t>Výztuž podkladních desek, bloků nebo pražců v otevřeném výkopu ze svařovaných sítí typu Kari</t>
  </si>
  <si>
    <t>''venkovní splašková kanalizace 
'''ATS - roznášecí deska 
0.45*0.033333=0.015 [A] 
Celkem: 0.015=0.015 [B]</t>
  </si>
  <si>
    <t>463211144</t>
  </si>
  <si>
    <t>Rovnanina z lomového kamene neupraveného pro podélné i příčné objekty objemu do 3 m3 z kamene tříděného, oživená, s proložením vrstev hlínou a klestem hmotnost</t>
  </si>
  <si>
    <t>Rovnanina z lomového kamene neupraveného pro podélné i příčné objekty objemu do 3 m3 z kamene tříděného, oživená, s proložením vrstev hlínou a klestem hmotnost jednotlivých kamenů do 80 kg</t>
  </si>
  <si>
    <t>''deštová kanalizace 
'''výústní objekt 
0.8*0.8*0.2*4=0.512 [A] 
Celkem: 0.512=0.512 [B]</t>
  </si>
  <si>
    <t>''kanalizace 
259*0.001=0.259 [A] 
Celkem: 0.259=0.259 [B]</t>
  </si>
  <si>
    <t>713463213</t>
  </si>
  <si>
    <t>Montáž izolace tepelné potrubí a ohybů tvarovkami nebo deskami potrubními pouzdry s povrchovou úpravou hliníkovou fólií (izolační materiál ve specifikaci) přele</t>
  </si>
  <si>
    <t>Montáž izolace tepelné potrubí a ohybů tvarovkami nebo deskami potrubními pouzdry s povrchovou úpravou hliníkovou fólií (izolační materiál ve specifikaci) přelepenými samolepící hliníkovou páskou potrubí jednovrstvá D přes 100 do 150 mm</t>
  </si>
  <si>
    <t>''vnitřní dešťová kanalizace 
'''svislá 
3+3.5+3+3.5=13.000 [A] 
Celkem: 13=13.000 [B]</t>
  </si>
  <si>
    <t>63154034</t>
  </si>
  <si>
    <t>pouzdro izolační potrubní z minerální vlny s Al fólií max. 250/100°C 108/60mm</t>
  </si>
  <si>
    <t>''vnitřní dešťová kanalizace 
'''svislá 
3+3.5+3+3.5=13.000 [A] 
Celkem: 13=13.000 [B] 
13*1.02 Přepočtené koeficientem množství=13.260 [C]</t>
  </si>
  <si>
    <t>721</t>
  </si>
  <si>
    <t>Zdravotechnika - vnitřní kanalizace</t>
  </si>
  <si>
    <t>721173401</t>
  </si>
  <si>
    <t>Potrubí z trub PVC SN4 svodné (ležaté) DN 110</t>
  </si>
  <si>
    <t>''pod objektem splašková kanalizace 
5.8+1.3+1.4+1.3+1.8+1+5.5+1=19.100 [A] 
Celkem: 19.1=19.100 [B]</t>
  </si>
  <si>
    <t>721173402</t>
  </si>
  <si>
    <t>Potrubí z trub PVC SN4 svodné (ležaté) DN 125</t>
  </si>
  <si>
    <t>''pod objektem splašková kanalizace 
4.1+1.3+5.2+2.1+1.9=14.600 [A] 
'''pod objektem dešťová kanalizace 
2=2.000 [B] 
Celkem: 14.6+2=16.600 [C]</t>
  </si>
  <si>
    <t>721173403</t>
  </si>
  <si>
    <t>Potrubí z trub PVC SN4 svodné (ležaté) DN 160</t>
  </si>
  <si>
    <t>''pod objektem splašková kanalizace 
5.3=5.300 [A] 
'''pod objektem dešťová kanalizace 
2.5=2.500 [B] 
Celkem: 5.3+2.5=7.800 [C]</t>
  </si>
  <si>
    <t>721174042</t>
  </si>
  <si>
    <t>Potrubí z trub polypropylenových připojovací DN 40</t>
  </si>
  <si>
    <t>''vnitřní splašková kanalizace 
'''vodorovná 
1.2+0.5+1+0.5+1.3=4.500 [A] 
Celkem: 4.5=4.500 [B]</t>
  </si>
  <si>
    <t>721174043</t>
  </si>
  <si>
    <t>Potrubí z trub polypropylenových připojovací DN 50</t>
  </si>
  <si>
    <t>''vnitřní splašková kanalizace 
'''vodorovná 
0.8+2.4+0.8+1.6+0.5+1=7.100 [A] 
Celkem: 7.1=7.100 [B]</t>
  </si>
  <si>
    <t>721174044</t>
  </si>
  <si>
    <t>Potrubí z trub polypropylenových připojovací DN 75</t>
  </si>
  <si>
    <t>''vnitřní splašková kanalizace 
'''vodorovná 
1.5+0.8+0.5+1=3.800 [A] 
Celkem: 3.8=3.800 [B]</t>
  </si>
  <si>
    <t>721174045</t>
  </si>
  <si>
    <t>Potrubí z trub polypropylenových připojovací DN 110</t>
  </si>
  <si>
    <t>''vnitřní splašková kanalizace 
'''vodorovná 
0.4+0.5+1.1+1.2+1=4.200 [A] 
Celkem: 4.2=4.200 [B]</t>
  </si>
  <si>
    <t>721174055</t>
  </si>
  <si>
    <t>Potrubí z trub polypropylenových dešťové DN 110</t>
  </si>
  <si>
    <t>721174063</t>
  </si>
  <si>
    <t>Potrubí z trub polypropylenových větrací DN 110</t>
  </si>
  <si>
    <t>''vnitřní splašková kanalizace 
'''svislá 
3.6+3.2+3.4+0.5+0.5+0.5=11.700 [A] 
Celkem: 11.7=11.700 [B]</t>
  </si>
  <si>
    <t>721175201</t>
  </si>
  <si>
    <t>Plastové potrubí odhlučněné třívrstvé připojovací DN 32</t>
  </si>
  <si>
    <t>''vnitřní splašková kanalizace 
'''kondenz 
2+2.2+2+3.2+2+1.3+1.7+1+2+2.5+1.6+1.5+2+1.8=26.800 [A] 
Celkem: 26.8=26.800 [B]</t>
  </si>
  <si>
    <t>721211913</t>
  </si>
  <si>
    <t>Podlahové vpusti montáž podlahových vpustí ostatních typů DN 110</t>
  </si>
  <si>
    <t>''vnitřní kanalizace 
1+1=2.000 [A] 
Celkem: 2=2.000 [B]</t>
  </si>
  <si>
    <t>HLE.HL310NPR</t>
  </si>
  <si>
    <t>Podlahová vpust DN50/75/110 se svislým odtokem, 123x123mm/115x115mm, sifonová vložka HL310NPr</t>
  </si>
  <si>
    <t>721239114</t>
  </si>
  <si>
    <t>Střešní vtoky (vpusti) montáž střešních vtoků ostatních typů se svislým odtokem do DN 160</t>
  </si>
  <si>
    <t>HLE.HL6211</t>
  </si>
  <si>
    <t>Střešní vtok DN110 s pevnou izolační přírubou a izolační svorkou, s elektrickým ohřevem (10-30W, 230V)</t>
  </si>
  <si>
    <t>721242115</t>
  </si>
  <si>
    <t>Lapače střešních splavenin polypropylenové (PP) s kulovým kloubem na odtoku DN 110</t>
  </si>
  <si>
    <t>721262202</t>
  </si>
  <si>
    <t>Koncové klapky polypropylenové (PP) žabí DN 125</t>
  </si>
  <si>
    <t>721273153</t>
  </si>
  <si>
    <t>Ventilační hlavice z polypropylenu (PP) DN 110</t>
  </si>
  <si>
    <t>''vnitřní kanalizace 
1+1+1+1=4.000 [A] 
Celkem: 4=4.000 [B]</t>
  </si>
  <si>
    <t>721290111</t>
  </si>
  <si>
    <t>Zkouška těsnosti kanalizace v objektech vodou do DN 125</t>
  </si>
  <si>
    <t>''kanalizace vnitřní 
19.1+16.6+7.8+4.5+7.1+3.8+4.2+13+11.7+26.8=114.600 [A] 
Celkem: 114.6=114.600 [B]</t>
  </si>
  <si>
    <t>998721101</t>
  </si>
  <si>
    <t>Přesun hmot pro vnitřní kanalizace stanovený z hmotnosti přesunovaného materiálu vodorovná dopravní vzdálenost do 50 m v objektech výšky do 6 m</t>
  </si>
  <si>
    <t>725112022</t>
  </si>
  <si>
    <t>Zařízení záchodů klozety keramické závěsné na nosné stěny s hlubokým splachováním odpad vodorovný</t>
  </si>
  <si>
    <t>''zařizovací předměty 
'''místnost 1.06 
1=1.000 [A] 
Celkem: 1=1.000 [B]</t>
  </si>
  <si>
    <t>725112313</t>
  </si>
  <si>
    <t>Zařízení záchodů klozety nerezové s hlubokým splachováním závěsné s montážní deskou</t>
  </si>
  <si>
    <t>''zařizovací předměty 
'''místnost 1.11 ; 1.15 
1+1=2.000 [A] 
Celkem: 2=2.000 [B]</t>
  </si>
  <si>
    <t>725851315</t>
  </si>
  <si>
    <t>Ventily odpadní pro zařizovací předměty dřezové s přepadem G 6/4"</t>
  </si>
  <si>
    <t>''zařizovací předměty 
1=1.000 [A] 
Celkem: 1=1.000 [B]</t>
  </si>
  <si>
    <t>725851325</t>
  </si>
  <si>
    <t>Ventily odpadní pro zařizovací předměty umyvadlové bez přepadu G 5/4"</t>
  </si>
  <si>
    <t>''zařizovací předměty 
1+1+1=3.000 [A] 
Celkem: 3=3.000 [B]</t>
  </si>
  <si>
    <t>72596231R</t>
  </si>
  <si>
    <t>Klozet nerezový s hlubokým splachováním závěsný s montážní deskou - invalidé</t>
  </si>
  <si>
    <t>''zařizovací předměty 
'''místnost 1.10 
1=1.000 [A] 
Celkem: 1=1.000 [B]</t>
  </si>
  <si>
    <t>725861101</t>
  </si>
  <si>
    <t>Zápachové uzávěrky zařizovacích předmětů pro umyvadla DN 32</t>
  </si>
  <si>
    <t>''zařizovací předměty 
1+2+1=4.000 [A] 
Celkem: 4=4.000 [B]</t>
  </si>
  <si>
    <t>725121603</t>
  </si>
  <si>
    <t>Pisoárové záchodky nerezové se senzorovým splachováním</t>
  </si>
  <si>
    <t>''zařizovací předměty 
'''místnost 1.14 
1=1.000 [A] 
Celkem: 1=1.000 [B]</t>
  </si>
  <si>
    <t>725211621</t>
  </si>
  <si>
    <t>Umyvadla keramická bílá bez výtokových armatur připevněná na stěnu šrouby se sloupem, šířka umyvadla 500 mm</t>
  </si>
  <si>
    <t>''zařizovací předměty 
'''místnost 1.05 
1=1.000 [A] 
Celkem: 1=1.000 [B]</t>
  </si>
  <si>
    <t>725211681</t>
  </si>
  <si>
    <t>Umyvadla keramická bílá bez výtokových armatur připevněná na stěnu šrouby zdravotní, šířka umyvadla 640 mm</t>
  </si>
  <si>
    <t>''zařizovací předměty 
'''místnost 1.10  
'''invalidé 
1=1.000 [A] 
Celkem: 1=1.000 [B]</t>
  </si>
  <si>
    <t>725214112R</t>
  </si>
  <si>
    <t>Umyvadlo nerezové bez výtokové armatury o rozměrech 420x420 mm zápustné  oválné matný nerez</t>
  </si>
  <si>
    <t>Umyvadla nerezová připevněná na stěnu bez výtokové armatury, rozměry umyvadla 420x420 mm zápustné  oválné matný nerez</t>
  </si>
  <si>
    <t>umyvadlo pro návštěvníky 
umyvadlo pro návštěvníky</t>
  </si>
  <si>
    <t>725291706</t>
  </si>
  <si>
    <t>Doplňky zařízení koupelen a záchodů smaltované madla rovná, délky 800 mm</t>
  </si>
  <si>
    <t>725291721</t>
  </si>
  <si>
    <t>Doplňky zařízení koupelen a záchodů smaltované madla krakorcová sklopná, délky 550 mm</t>
  </si>
  <si>
    <t>725291722</t>
  </si>
  <si>
    <t>Doplňky zařízení koupelen a záchodů smaltované madla krakorcová sklopná, délky 834 mm</t>
  </si>
  <si>
    <t>725331111</t>
  </si>
  <si>
    <t>Výlevky bez výtokových armatur a splachovací nádrže keramické se sklopnou plastovou mřížkou 425 mm</t>
  </si>
  <si>
    <t>''zařizovací předměty 
'''místnost 1.01 
1=1.000 [A] 
Celkem: 1=1.000 [B]</t>
  </si>
  <si>
    <t>72596921R</t>
  </si>
  <si>
    <t>Montáž ostatních zařízení pro odvod kondenzátu sifonu</t>
  </si>
  <si>
    <t>''zařizovací předměty 
1+1=2.000 [A] 
Celkem: 2=2.000 [B]</t>
  </si>
  <si>
    <t>5519631R</t>
  </si>
  <si>
    <t>uzávěrka zápachová podomítková DN 32 HL 138</t>
  </si>
  <si>
    <t>725980123</t>
  </si>
  <si>
    <t>Dvířka 30/30</t>
  </si>
  <si>
    <t>''zařizovací předměty 
1+1+1+1+1=5.000 [A] 
2=2.000 [B] 
Celkem: 5+2=7.000 [C]</t>
  </si>
  <si>
    <t>zadlažďovací 
zadlažďovací</t>
  </si>
  <si>
    <t>72596120R</t>
  </si>
  <si>
    <t>Osazení manžety</t>
  </si>
  <si>
    <t>HLE.HL2001R</t>
  </si>
  <si>
    <t>Manžeta DN110 pro připojení WC excentrická s těsnícími lamelami.</t>
  </si>
  <si>
    <t>''zařizovací předměty 
1+1+1+1=4.000 [A] 
Celkem: 4=4.000 [B]</t>
  </si>
  <si>
    <t>726</t>
  </si>
  <si>
    <t>Zdravotechnika - předstěnové instalace</t>
  </si>
  <si>
    <t>726111021</t>
  </si>
  <si>
    <t>Předstěnové instalační systémy pro zazdění do masivních zděných konstrukcí pro pisoáry, s nastavitelnou hloubkou 80 až 120 mm</t>
  </si>
  <si>
    <t>726111031</t>
  </si>
  <si>
    <t>Předstěnové instalační systémy pro zazdění do masivních zděných konstrukcí pro závěsné klozety ovládání zepředu, stavební výška 1080 mm</t>
  </si>
  <si>
    <t>72696103R</t>
  </si>
  <si>
    <t>Instalační předstěna - výlevka závěsná do masivní zděné kce</t>
  </si>
  <si>
    <t>726191001</t>
  </si>
  <si>
    <t>Ostatní příslušenství instalačních systémů zvukoizolační souprava pro WC a bidet</t>
  </si>
  <si>
    <t>''zařizovací předměty 
1+4+1=6.000 [A] 
Celkem: 6=6.000 [B]</t>
  </si>
  <si>
    <t>726191002</t>
  </si>
  <si>
    <t>Ostatní příslušenství instalačních systémů souprava pro předstěnovou montáž</t>
  </si>
  <si>
    <t>998726111</t>
  </si>
  <si>
    <t>Přesun hmot pro instalační prefabrikáty stanovený z hmotnosti přesunovaného materiálu vodorovná dopravní vzdálenost do 50 m v objektech výšky do 6 m</t>
  </si>
  <si>
    <t>741</t>
  </si>
  <si>
    <t>Elektroinstalace - silnoproud</t>
  </si>
  <si>
    <t>741124601</t>
  </si>
  <si>
    <t>Montáž kabel Cu topný volné délky uložený do podlahy nebo stěny</t>
  </si>
  <si>
    <t>Montáž kabelů měděných topných bez ukončení volné délky, uložených do podlah nebo stěn</t>
  </si>
  <si>
    <t>128003R</t>
  </si>
  <si>
    <t>RFID marker - plochý, zelená barva, 121,6 kHz</t>
  </si>
  <si>
    <t>751</t>
  </si>
  <si>
    <t>Vzduchotechnika</t>
  </si>
  <si>
    <t>751613140</t>
  </si>
  <si>
    <t>4849600R</t>
  </si>
  <si>
    <t>sifon pro odvod kondenzátu DN 32 HL136</t>
  </si>
  <si>
    <t>998751101</t>
  </si>
  <si>
    <t>Přesun hmot pro vzduchotechniku stanovený z hmotnosti přesunovaného materiálu vodorovná dopravní vzdálenost do 100 m v objektech výšky do 12 m</t>
  </si>
  <si>
    <t>871225201</t>
  </si>
  <si>
    <t>Montáž kanalizačního potrubí z plastů z polyetylenu PE 100 svařovaných elektrotvarovkou v otevřeném výkopu ve sklonu do 20 % SDR 11/PN16 D 63 x 5,8 mm</t>
  </si>
  <si>
    <t>''venkovní splašková kanalizace 
158=158.000 [A] 
Celkem: 158=158.000 [B]</t>
  </si>
  <si>
    <t>28613733</t>
  </si>
  <si>
    <t>potrubí kanalizační třívrstvé PE100 SDR11 s dodatečným opláštěním a integrovaným detekčním vodičem, 63x5,8mm</t>
  </si>
  <si>
    <t>''venkovní splašková kanalizace 
158=158.000 [A] 
Celkem: 158=158.000 [B] 
158*1.015 Přepočtené koeficientem množství=160.370 [C]</t>
  </si>
  <si>
    <t>871265211</t>
  </si>
  <si>
    <t>Kanalizační potrubí z tvrdého PVC v otevřeném výkopu ve sklonu do 20 %, hladkého plnostěnného jednovrstvého, tuhost třídy SN 4 DN 110</t>
  </si>
  <si>
    <t>''venkovní dešťová kanalizace 
6.3+0.5+0.5=7.300 [A] 
Celkem: 7.3=7.300 [B]</t>
  </si>
  <si>
    <t>871275211</t>
  </si>
  <si>
    <t>Kanalizační potrubí z tvrdého PVC v otevřeném výkopu ve sklonu do 20 %, hladkého plnostěnného jednovrstvého, tuhost třídy SN 4 DN 125</t>
  </si>
  <si>
    <t>''venkovní dešťová kanalizace 
9+0.3+0.3+0.7+0.3+0.3+0.5+0.3+0.5+0.8+0.5=13.500 [A] 
Celkem: 13.5=13.500 [B]</t>
  </si>
  <si>
    <t>871315211</t>
  </si>
  <si>
    <t>Kanalizační potrubí z tvrdého PVC v otevřeném výkopu ve sklonu do 20 %, hladkého plnostěnného jednovrstvého, tuhost třídy SN 4 DN 160</t>
  </si>
  <si>
    <t>''venkovní dešťová kanalizace 
13+22=35.000 [A] 
Celkem: 35=35.000 [B]</t>
  </si>
  <si>
    <t>871315231</t>
  </si>
  <si>
    <t>Kanalizační potrubí z tvrdého PVC v otevřeném výkopu ve sklonu do 20 %, hladkého plnostěnného jednovrstvého, tuhost třídy SN 10 DN 160</t>
  </si>
  <si>
    <t>''venkovní splašková kanalizace 
'''propojení RŠ1 a RŠk 
1.5=1.500 [A] 
Celkem: 1.5=1.500 [B]</t>
  </si>
  <si>
    <t>877215201</t>
  </si>
  <si>
    <t>Montáž tvarovek na kanalizačním plastovém potrubí z polyetylenu PE 100 elektrotvarovek SDR 11/PN16 spojek nebo oblouků d 63</t>
  </si>
  <si>
    <t>''venkovní splašková kanalizace 
14=14.000 [A] 
Celkem: 14=14.000 [B]</t>
  </si>
  <si>
    <t>28615972</t>
  </si>
  <si>
    <t>elektrospojka SDR11 PE 100 PN16 D 63mm</t>
  </si>
  <si>
    <t>877265211</t>
  </si>
  <si>
    <t>Montáž tvarovek na kanalizačním potrubí z trub z plastu z tvrdého PVC nebo z polypropylenu v otevřeném výkopu jednoosých DN 110</t>
  </si>
  <si>
    <t>''venkovní dešťová kanalizace 
1+1+1+3=6.000 [A] 
Celkem: 6=6.000 [B]</t>
  </si>
  <si>
    <t>28611351</t>
  </si>
  <si>
    <t>koleno kanalizační PVC KG 110x45°</t>
  </si>
  <si>
    <t>877275211</t>
  </si>
  <si>
    <t>Montáž tvarovek na kanalizačním potrubí z trub z plastu z tvrdého PVC nebo z polypropylenu v otevřeném výkopu jednoosých DN 125</t>
  </si>
  <si>
    <t>''venkovní dešťová kanalizace 
2+7+3=12.000 [A] 
Celkem: 12=12.000 [B]</t>
  </si>
  <si>
    <t>28611355</t>
  </si>
  <si>
    <t>koleno kanalizace PVC KG 125x30°</t>
  </si>
  <si>
    <t>''venkovní dešťová kanalizace 
1+1=2.000 [A] 
Celkem: 2=2.000 [B]</t>
  </si>
  <si>
    <t>28611356</t>
  </si>
  <si>
    <t>koleno kanalizační PVC KG 125x45°</t>
  </si>
  <si>
    <t>''venkovní dešťová kanalizace 
4+3=7.000 [A] 
Celkem: 7=7.000 [B]</t>
  </si>
  <si>
    <t>28611502</t>
  </si>
  <si>
    <t>redukce kanalizační PVC 125/110</t>
  </si>
  <si>
    <t>''venkovní dešťová kanalizace 
1+1+1=3.000 [A] 
Celkem: 3=3.000 [B]</t>
  </si>
  <si>
    <t>877275221</t>
  </si>
  <si>
    <t>Montáž tvarovek na kanalizačním potrubí z trub z plastu z tvrdého PVC nebo z polypropylenu v otevřeném výkopu dvouosých DN 125</t>
  </si>
  <si>
    <t>''venkovní dešťová kanalizace 
1=1.000 [A] 
Celkem: 1=1.000 [B]</t>
  </si>
  <si>
    <t>28611389</t>
  </si>
  <si>
    <t>odbočka kanalizační PVC s hrdlem 125/125/45°</t>
  </si>
  <si>
    <t>877310440</t>
  </si>
  <si>
    <t>Montáž tvarovek na kanalizačním plastovém potrubí z polypropylenu PP korugovaného nebo žebrovaného šachtových vložek DN 150</t>
  </si>
  <si>
    <t>''venkovní splašková kanalizace 
'''RŠk 
1=1.000 [A] 
Celkem: 1=1.000 [B]</t>
  </si>
  <si>
    <t>28612250</t>
  </si>
  <si>
    <t>vložka šachtová kanalizační DN 160</t>
  </si>
  <si>
    <t>877315211</t>
  </si>
  <si>
    <t>Montáž tvarovek na kanalizačním potrubí z trub z plastu z tvrdého PVC nebo z polypropylenu v otevřeném výkopu jednoosých DN 160</t>
  </si>
  <si>
    <t>28611506</t>
  </si>
  <si>
    <t>redukce kanalizační PVC 160/125</t>
  </si>
  <si>
    <t>877315221</t>
  </si>
  <si>
    <t>Montáž tvarovek na kanalizačním potrubí z trub z plastu z tvrdého PVC nebo z polypropylenu v otevřeném výkopu dvouosých DN 160</t>
  </si>
  <si>
    <t>''venkovní dešťová kanalizace 
1+1+1+1=4.000 [A] 
Celkem: 4=4.000 [B]</t>
  </si>
  <si>
    <t>2869639R</t>
  </si>
  <si>
    <t>odbočka kanalizační PVC s hrdlem 160/125/45°</t>
  </si>
  <si>
    <t>892271111</t>
  </si>
  <si>
    <t>Tlakové zkoušky vodou na potrubí DN 100 nebo 125</t>
  </si>
  <si>
    <t>''venkovní dešťová kanalizace 
'''DN110 
6.3+0.5+0.5=7.300 [A] 
'''DN125 
9+0.3+0.3+0.7+0.3+0.3+0.5+0.3+0.5+0.8+0.5=13.500 [B] 
Celkem: 7.3+13.5=20.800 [C]</t>
  </si>
  <si>
    <t>892351111</t>
  </si>
  <si>
    <t>Tlakové zkoušky vodou na potrubí DN 150 nebo 200</t>
  </si>
  <si>
    <t>''venkovní dešťová kanalizace 
13+22=35.000 [A] 
'''venkovní splašková kanalizace 
'''propojení RŠ1 a RŠk 
1.5=1.500 [B] 
Celkem: 35+1.5=36.500 [C]</t>
  </si>
  <si>
    <t>''kanalizace 
1+1=2.000 [A] 
Celkem: 2=2.000 [B]</t>
  </si>
  <si>
    <t>894411311</t>
  </si>
  <si>
    <t>Osazení betonových nebo železobetonových dílců pro šachty skruží rovných</t>
  </si>
  <si>
    <t>''dešťová kanalizace 
'''DŠ1 
1=1.000 [A] 
Celkem: 1=1.000 [B]</t>
  </si>
  <si>
    <t>59224066</t>
  </si>
  <si>
    <t>skruž betonová DN 1000x250 PS, 100x25x12cm</t>
  </si>
  <si>
    <t>894412411</t>
  </si>
  <si>
    <t>Osazení betonových nebo železobetonových dílců pro šachty skruží přechodových</t>
  </si>
  <si>
    <t>59224167</t>
  </si>
  <si>
    <t>skruž betonová přechodová 62,5/100x60x12cm, stupadla poplastovaná</t>
  </si>
  <si>
    <t>894414111</t>
  </si>
  <si>
    <t>Osazení betonových nebo železobetonových dílců pro šachty skruží základových (dno)</t>
  </si>
  <si>
    <t>59224064</t>
  </si>
  <si>
    <t>dno betonové šachtové kulaté DN 1000x500, 100x65x15cm</t>
  </si>
  <si>
    <t>''splašková kanalizace 
'''RŠ1 
1=1.000 [A] 
'''dešťová kanalizace 
'''DŠ2 
1=1.000 [B] 
Celkem: 1+1=2.000 [C]</t>
  </si>
  <si>
    <t>894812541</t>
  </si>
  <si>
    <t>Revizní a čistící šachta z polypropylenu PP pro hladké trouby DN 1000 poklop (mříž) litinový s přechodovým konusem pro třídu zatížení B125 na plastovém konusu</t>
  </si>
  <si>
    <t>''dešťová kanalizace 
'''DŠ2 
1=1.000 [A] 
Celkem: 1=1.000 [B]</t>
  </si>
  <si>
    <t>894812551</t>
  </si>
  <si>
    <t>Revizní a čistící šachta z polypropylenu PP pro hladké trouby DN 1000 poklop (mříž) litinový s přechodovým konusem pro třídu zatížení D400 na plastovém konusu</t>
  </si>
  <si>
    <t>''splašková kanalizace 
'''RŠ1 
1=1.000 [A] 
Celkem: 1=1.000 [B]</t>
  </si>
  <si>
    <t>89496250R</t>
  </si>
  <si>
    <t>Revizní a čistící šachta z PP typ DN 1000/160 šachtové dno průtočné 180°</t>
  </si>
  <si>
    <t>89496260R</t>
  </si>
  <si>
    <t>Revizní a čistící šachta z PP typ DN 1000/160 šachtové dno průtočné 195°</t>
  </si>
  <si>
    <t>899104112</t>
  </si>
  <si>
    <t>Osazení poklopů litinových a ocelových včetně rámů pro třídu zatížení D400, E600</t>
  </si>
  <si>
    <t>63126039</t>
  </si>
  <si>
    <t>poklop šachtový s BEGU rámem a zámky kruhový, DN 600 D400</t>
  </si>
  <si>
    <t>''venkovní splašková kanalizace 
158+1.5=159.500 [A] 
'''venkovní dešťová kanalizace 
7.3+13.5+35=55.800 [B] 
'''kanalizace pod deskou 
19.1+14.6+5.3+2+2.5=43.500 [C] 
Celkem: 159.5+55.8+43.5=258.800 [D]</t>
  </si>
  <si>
    <t>99996100R</t>
  </si>
  <si>
    <t>Dodávka, osazení a doprava automatické tlakové stanice včetně šachty, čerpadel, rozvaděče, poklopu a tlakové zkoučky, uvedení do provozu, revize a zaškolení obs</t>
  </si>
  <si>
    <t>Dodávka, osazení a doprava automatické tlakové stanice včetně šachty, čerpadel, rozvaděče, poklopu a tlakové zkoučky, uvedení do provozu, revize a zaškolení obsluhy</t>
  </si>
  <si>
    <t>''kanalizace 
'''ATS 
1=1.000 [A] 
Celkem: 1=1.000 [B]</t>
  </si>
  <si>
    <t>91996113R</t>
  </si>
  <si>
    <t>Čelo výústního objektu z betonu prostého se zvýšenými nároky na prostředí a prokládaným kameny pro výústní objekt z trub do DN 300</t>
  </si>
  <si>
    <t>''dešťová kanalizace 
'''výstní objekt 
1=1.000 [A] 
Celkem: 1=1.000 [B]</t>
  </si>
  <si>
    <t>935111211</t>
  </si>
  <si>
    <t>Osazení betonového příkopového žlabu s vyplněním a zatřením spár cementovou maltou s ložem tl. 100 mm z kameniva těženého nebo štěrkopísku z betonových příkopov</t>
  </si>
  <si>
    <t>Osazení betonového příkopového žlabu s vyplněním a zatřením spár cementovou maltou s ložem tl. 100 mm z kameniva těženého nebo štěrkopísku z betonových příkopových tvárnic šířky přes 500 do 800 mm</t>
  </si>
  <si>
    <t>''dešťová kanalizace 
6=6.000 [A] 
Celkem: 6=6.000 [B]</t>
  </si>
  <si>
    <t>59227015</t>
  </si>
  <si>
    <t>žlabovka příkopová betonová s lomenými stěnami 330x800x100mm</t>
  </si>
  <si>
    <t>977151124</t>
  </si>
  <si>
    <t>Jádrové vrty diamantovými korunkami do stavebních materiálů (železobetonu, betonu, cihel, obkladů, dlažeb, kamene) průměru přes 150 do 180 mm</t>
  </si>
  <si>
    <t>''splašková kanalizace 
'''napojení do stáv. RŠk 
0.3=0.300 [A] 
Celkem: 0.3=0.300 [B]</t>
  </si>
  <si>
    <t>R015997.911</t>
  </si>
  <si>
    <t>911</t>
  </si>
  <si>
    <t>Likvidace stavebního odpadu vč.dopravy na recyklační skládce z prostého betonu pod kódem 17 01 01</t>
  </si>
  <si>
    <t>Likvidace stavebního odpadu vč.dopravy na recyklační skládce z prostého betonu pod kódem 17 01 01  
Evidenční položka. Neoceňovat v objektu SO/PS, položka se oceňuje pouze v objektu SO 90-90.</t>
  </si>
  <si>
    <t>0.017=0.017 [A] 
Celkem: 0.017=0.017 [B]</t>
  </si>
  <si>
    <t>HZS1291</t>
  </si>
  <si>
    <t>Hodinové zúčtovací sazby profesí HSV zemní a pomocné práce pomocný stavební dělník</t>
  </si>
  <si>
    <t>''kanalizace 
'''stavební přípomoce 
7*5.5=38.500 [A] 
Celkem: 38.5=38.500 [B]</t>
  </si>
  <si>
    <t xml:space="preserve">  SO01-71D1.4.2</t>
  </si>
  <si>
    <t>VZT a chlazení</t>
  </si>
  <si>
    <t>SO01-71D1.4.2</t>
  </si>
  <si>
    <t>D1</t>
  </si>
  <si>
    <t>1.0 Zařízení č.1 - Větrání železniční stanice</t>
  </si>
  <si>
    <t>Pol61</t>
  </si>
  <si>
    <t>(01.01 AHU) - Kompaktní podstropní rekuperační vzduchotechnická jednotka pro umístění do vnitřního prostředí (přívod: Qp=500 m3/h, Dp=250 Pa, odvod: Qo=500 m3/h</t>
  </si>
  <si>
    <t>(01.01 AHU) - Kompaktní podstropní rekuperační vzduchotechnická jednotka pro umístění do vnitřního prostředí (přívod: Qp=500 m3/h, Dp=250 Pa, odvod: Qo=500 m3/h, Dp=250 Pa). El. ohřívač Qoh=0,84 kW/16 A. Rozměry: š/v/h = do 995/1935/370 mm. VZT jednotka vč. předkonfigurované autonomní regulace s možností napojení přes protokol MODBus do nadřazeného systému MaR, ovládacího dotykového panel a prokabelování. Motorické klapky se zpětnou pružinou (24V) - 2ks</t>
  </si>
  <si>
    <t>VZT jednotka vč. předkonfigurované autonomní regulace s možností napojení přes protokol MODBus do nadřazeného systému MaR, ovládacího dotykového panel a prokabelování. Motorické klapky se zpětnou pružinou (24V) - 2ks 
VZT jednotka vč. předkonfigurované autonomní regulace s možností napojení přes protokol MODBus do nadřazeného systému MaR, ovládacího dotykového panel a prokabelování. Motorické klapky se zpětnou pružinou (24V) - 2ks</t>
  </si>
  <si>
    <t>Pol2</t>
  </si>
  <si>
    <t>TH - tlumič hluku pro kruhové potrubí o200 mm, délka 1000 mm</t>
  </si>
  <si>
    <t>Pol3</t>
  </si>
  <si>
    <t>Výfuková hlavice o200 mm</t>
  </si>
  <si>
    <t>Pol4</t>
  </si>
  <si>
    <t>TV - Kovový odvodní talířový ventil o100 mm včetně zděře</t>
  </si>
  <si>
    <t>Pol5</t>
  </si>
  <si>
    <t>TV - Kovový odvodní talířový ventil o125 mm včetně zděře</t>
  </si>
  <si>
    <t>Pol6</t>
  </si>
  <si>
    <t>TV - Kovový odvodní talířový ventil o200 mm včetně zděře</t>
  </si>
  <si>
    <t>Pol7</t>
  </si>
  <si>
    <t>Čtyřhranné potrubí s tvarovkami (sk. I z o ocelového plechu)</t>
  </si>
  <si>
    <t>bm</t>
  </si>
  <si>
    <t>Pol8</t>
  </si>
  <si>
    <t>Kruhové potrubí spirálně vinuté včetně tvarovek o100 mm</t>
  </si>
  <si>
    <t>Pol9</t>
  </si>
  <si>
    <t>Kruhové potrubí spirálně vinuté včetně tvarovek o125 mm</t>
  </si>
  <si>
    <t>Pol9a</t>
  </si>
  <si>
    <t>Kruhové potrubí spirálně vinuté včetně tvarovek o140 mm</t>
  </si>
  <si>
    <t>Pol10</t>
  </si>
  <si>
    <t>Kruhové potrubí spirálně vinuté včetně tvarovek o160 mm</t>
  </si>
  <si>
    <t>Pol11</t>
  </si>
  <si>
    <t>Kruhové potrubí spirálně vinuté včetně tvarovek o180 mm</t>
  </si>
  <si>
    <t>Pol12</t>
  </si>
  <si>
    <t>Kruhové potrubí spirálně vinuté včetně tvarovek o200 mm</t>
  </si>
  <si>
    <t>Pol13</t>
  </si>
  <si>
    <t>Velmi ohebná hadice se spirálově vinutou kostrou z oceloveho drátu mezi dvěma vrtstvami několikavrstvého hliníkového laminátu o100 mm</t>
  </si>
  <si>
    <t>Pol14</t>
  </si>
  <si>
    <t>Velmi ohebná hadice se spirálově vinutou kostrou z oceloveho drátu mezi dvěma vrtstvami několikavrstvého hliníkového laminátu o125 mm</t>
  </si>
  <si>
    <t>Pol15</t>
  </si>
  <si>
    <t>Velmi ohebná hadice se spirálově vinutou kostrou z oceloveho drátu mezi dvěma vrtstvami několikavrstvého hliníkového laminátu o200 mm</t>
  </si>
  <si>
    <t>Pol16</t>
  </si>
  <si>
    <t>Tepelné izolace tl. 40mm - minerální plsť s hliníkovou folií napovrchu, připevňovaná na samolepící trny k potrubí do vnitřního prostředí</t>
  </si>
  <si>
    <t>Pol17</t>
  </si>
  <si>
    <t>Spojovací, těsnící, montážní a závěsný materiál</t>
  </si>
  <si>
    <t>D2</t>
  </si>
  <si>
    <t>2.0 Zařízení č.2 - Větrání rozvodny a kotelny</t>
  </si>
  <si>
    <t>Pol18</t>
  </si>
  <si>
    <t>02.01 EF - Radiální ventilátor do kruhového potrubí o100 mm se zpětnou klapkou, Qv=50 m3/h, dpext=48 Pa; včetně:</t>
  </si>
  <si>
    <t>Pol19</t>
  </si>
  <si>
    <t>02.02 EF - Radiální ventilátor do kruhového potrubí o100 mm se zpětnou klapkou, Qv=50 m3/h, dpext=48 Pa; včetně:</t>
  </si>
  <si>
    <t>Pol20</t>
  </si>
  <si>
    <t>Protidešťová stříška na potrubí o100 mm</t>
  </si>
  <si>
    <t>Pol21</t>
  </si>
  <si>
    <t>Pol22</t>
  </si>
  <si>
    <t>D3</t>
  </si>
  <si>
    <t>3.0 Zařízení č.3.1 - Chlazení železniční stanice</t>
  </si>
  <si>
    <t>Pol23</t>
  </si>
  <si>
    <t>03.01 EU - 1x kondenzační 2 ventilátorová jednotka, umístěná 300 mm nad terénem, chladící výkon: Qch=22,4 kW. Samostané nájení pro venkovní jednotku 400V + samo</t>
  </si>
  <si>
    <t>03.01 EU - 1x kondenzační 2 ventilátorová jednotka, umístěná 300 mm nad terénem, chladící výkon: Qch=22,4 kW. Samostané nájení pro venkovní jednotku 400V + samostatné napajení pro vnitřní jednotky - 230V na jeden jistič.</t>
  </si>
  <si>
    <t>Chladící systém mini VRF s přímým výparem chladiva, 2-trubkový, typ chladiva R410A, předplněno: 3,7kg: 
Chladící systém mini VRF s přímým výparem chladiva, 2-trubkový, typ chladiva R410A, předplněno: 3,7kg:</t>
  </si>
  <si>
    <t>Pol24</t>
  </si>
  <si>
    <t>03.01.01 AC, 03.01.03 AC - 2x chladící podstropní jednotka; Qch=5,6 kW, prostorový ovladač - dodávka MaR</t>
  </si>
  <si>
    <t>Pol25</t>
  </si>
  <si>
    <t>03.01.02 AC - 1x chladící podstropní jednotka; Qch=7,1 kW</t>
  </si>
  <si>
    <t>Pol26</t>
  </si>
  <si>
    <t>03.01.04 AC - 1x vnitřní nástěnná jednotka v chlazené místnosti; Qch=2,2 kW, barva bílá</t>
  </si>
  <si>
    <t>Délky propojovací Cu dvoutrubky s izolací, komunikačním a silovým kabelem. Včetně spojovacího, těsnícího, montážního a závěsného materiálu.</t>
  </si>
  <si>
    <t>Pol27</t>
  </si>
  <si>
    <t>o6,35/12,7 mm</t>
  </si>
  <si>
    <t>Délky propojovací Cu dvoutrubky s izolací, komunikačním a silovým kabelem. Včetně spojovacího, těsnícího, montážního a závěsného materiálu. 
Délky propojovací Cu dvoutrubky s izolací, komunikačním a silovým kabelem. Včetně spojovacího, těsnícího, montážního a závěsného materiálu.</t>
  </si>
  <si>
    <t>Pol28</t>
  </si>
  <si>
    <t>o9,52/15,88 mm</t>
  </si>
  <si>
    <t>Pol29</t>
  </si>
  <si>
    <t>o9,52/19,05 mm</t>
  </si>
  <si>
    <t>Pol30</t>
  </si>
  <si>
    <t>Rozbočovač (refnet) 2-trubka 15,0kW až 40,0kW</t>
  </si>
  <si>
    <t>Pol31</t>
  </si>
  <si>
    <t>Rozbočovač (refnet) 2-trubka 0kW až 15,0kW</t>
  </si>
  <si>
    <t>Pol32</t>
  </si>
  <si>
    <t>Komunikační karta vč. prokabelování pro napojení chladícího systému přes protokol MODBus do nadřazeného systému MaR, prokabelování karty - dodávka MaR</t>
  </si>
  <si>
    <t>Pol32a</t>
  </si>
  <si>
    <t>Kabelový ovladač dotykový</t>
  </si>
  <si>
    <t>Pol33</t>
  </si>
  <si>
    <t>Krycí mřížka s rámečkem na potrubí ATYP 1850x220, RAL NCS G50YD2040</t>
  </si>
  <si>
    <t>Pol34</t>
  </si>
  <si>
    <t>Krycí mřížka s rámečkem na potrubí ATYP 1586x220, RAL NCS G50YD2040</t>
  </si>
  <si>
    <t>Pol35</t>
  </si>
  <si>
    <t>Krycí mřížka do podhledu s rámečkem 600x600 mm, RAL dle PD arch</t>
  </si>
  <si>
    <t>Pol36</t>
  </si>
  <si>
    <t>Čtyřhranná tvarovka potrubí (sk. I z o ocelového plechu) 818x220 mm, délky 300 mm s kruhovým nátrubkem o25 mm</t>
  </si>
  <si>
    <t>Pol37</t>
  </si>
  <si>
    <t>Ocelová chránička pro potrubí chladiva (použito při průchodu všemi nosnými stavebními konstrukcemi),</t>
  </si>
  <si>
    <t>Pol38</t>
  </si>
  <si>
    <t>Doplnění chladiva (2,04 kg) a vyvakuování systému</t>
  </si>
  <si>
    <t>D4</t>
  </si>
  <si>
    <t>4.0 Zařízení č.3.2 - Chlazení rozvodny</t>
  </si>
  <si>
    <t>Pol39</t>
  </si>
  <si>
    <t>03.02 EU - 1x kondenzační jednotka umístěná 300 mm nad terénem, chladící výkon: Qch=2,6 kW. Silové napajení k venkovní - vnitřní jednotka napájená z venkovní je</t>
  </si>
  <si>
    <t>03.02 EU - 1x kondenzační jednotka umístěná 300 mm nad terénem, chladící výkon: Qch=2,6 kW. Silové napajení k venkovní - vnitřní jednotka napájená z venkovní jednotky.</t>
  </si>
  <si>
    <t>Chladící split systém s přímým výparem chladiva, 2-trubkový, typ chladiva / předplnění: R32/0,9kg: 
Chladící split systém s přímým výparem chladiva, 2-trubkový, typ chladiva / předplnění: R32/0,9kg:</t>
  </si>
  <si>
    <t>Pol40</t>
  </si>
  <si>
    <t>03.02 AC - 1x vnitřní nástěnná jednotka v chlazené místnosti; Qch=2,6 kW, barva bílá</t>
  </si>
  <si>
    <t>Pol41</t>
  </si>
  <si>
    <t>Délka propojovací Cu dvoutrubky s izolací o6,35/9,52 mm, komunikačním a silovým kabelem do 20 m. Včetně spojovacího, těsnícího, montážního a závěsného materiálu</t>
  </si>
  <si>
    <t>Délka propojovací Cu dvoutrubky s izolací o6,35/9,52 mm, komunikačním a silovým kabelem do 20 m. Včetně spojovacího, těsnícího, montážního a závěsného materiálu.</t>
  </si>
  <si>
    <t>D5</t>
  </si>
  <si>
    <t>5.0 Zařízení č.4 - Dveřní clona</t>
  </si>
  <si>
    <t>Pol62</t>
  </si>
  <si>
    <t>Dveřní clona pro dveře šířky do 2 m a doporučuné výšky do 2,5 m, elektrický ohřev, vč. opláštění, skříň z ocelového pozink. plechu, lakovaná, odstín dle archite</t>
  </si>
  <si>
    <t>Dveřní clona pro dveře šířky do 2 m a doporučuné výšky do 2,5 m, elektrický ohřev, vč. opláštění, skříň z ocelového pozink. plechu, lakovaná, odstín dle architekta, vč. sacího panelu a filtru, 5 stupňů výkonu, V = 2900 m3/h, Ohřívač: Qt=16,0 kW, 23,1 A, 400 V, motor: 1,0 A, 230 V, 50 Hz.</t>
  </si>
  <si>
    <t>Pol43</t>
  </si>
  <si>
    <t>Řídící systém</t>
  </si>
  <si>
    <t>Pol44</t>
  </si>
  <si>
    <t>Přístupový bod BMS pro možnost ModBus komunikace</t>
  </si>
  <si>
    <t>Pol45</t>
  </si>
  <si>
    <t>Komunikační kabel, 5m</t>
  </si>
  <si>
    <t>Pol46</t>
  </si>
  <si>
    <t>Prostorové čidlo teploty</t>
  </si>
  <si>
    <t>Pol47</t>
  </si>
  <si>
    <t>Stropní konzole, sada (6ks)</t>
  </si>
  <si>
    <t>Pol48</t>
  </si>
  <si>
    <t>Základní cena za změnu barvy na RAL NCS G50YD2040</t>
  </si>
  <si>
    <t>Pol49</t>
  </si>
  <si>
    <t>Standardni clona 2 m, lakování RAL 9005, nalakování POUZE bílých částí clony</t>
  </si>
  <si>
    <t>D6</t>
  </si>
  <si>
    <t>6.0 Ostatní náklady</t>
  </si>
  <si>
    <t>Pol50</t>
  </si>
  <si>
    <t>Orientační štítky, označení zařízení a potrubí dle ČSN 13 0072</t>
  </si>
  <si>
    <t>Pol51</t>
  </si>
  <si>
    <t>Zaregulování potrubní sítě a koncových prvků na projektované parametry</t>
  </si>
  <si>
    <t>Pol52</t>
  </si>
  <si>
    <t>Náhradní sada filtrů k VZT jednotce</t>
  </si>
  <si>
    <t>Pol53</t>
  </si>
  <si>
    <t>Manuál pro obsluhu a údržbu</t>
  </si>
  <si>
    <t>Pol54</t>
  </si>
  <si>
    <t>Měření hluku včetně protokolu</t>
  </si>
  <si>
    <t>Pol55</t>
  </si>
  <si>
    <t>Spoluúčast na zprovoznění MaR</t>
  </si>
  <si>
    <t>Pol56</t>
  </si>
  <si>
    <t>Provozní a havarijní řád</t>
  </si>
  <si>
    <t>Pol58</t>
  </si>
  <si>
    <t>Zaškolení obsluhy a zkušební provoz</t>
  </si>
  <si>
    <t>Pol59</t>
  </si>
  <si>
    <t>Přesun hmot vertikální i horizontální (práce jeřábem)</t>
  </si>
  <si>
    <t>Pol60</t>
  </si>
  <si>
    <t>Lešení a montážní plošiny</t>
  </si>
  <si>
    <t>091960001R</t>
  </si>
  <si>
    <t>Průkaz způsobilosti</t>
  </si>
  <si>
    <t>D7</t>
  </si>
  <si>
    <t>7.0 Přirážky</t>
  </si>
  <si>
    <t>Pol1.1</t>
  </si>
  <si>
    <t>Kompletace</t>
  </si>
  <si>
    <t>Pol3.1</t>
  </si>
  <si>
    <t>Provozní a komplexní zkoušky</t>
  </si>
  <si>
    <t xml:space="preserve">  SO01-71D1.4.3</t>
  </si>
  <si>
    <t>Vytápění</t>
  </si>
  <si>
    <t>SO01-71D1.4.3</t>
  </si>
  <si>
    <t>132251251</t>
  </si>
  <si>
    <t>Hloubení rýh nezapažených š do 2000 mm v hornině třídy těžitelnosti I skupiny 3 objem do 20 m3 strojně</t>
  </si>
  <si>
    <t>''vytápění 
'''potrubí s chladivem 
2*0.8*1.2=1.920 [A] 
Celkem: 1.92=1.920 [B]</t>
  </si>
  <si>
    <t>Příplatek za ztížení vykopávky v blízkosti podzemního vedení</t>
  </si>
  <si>
    <t>''vytápění 
'''potrubí s chladivem 
1.92*0.2=0.384 [A] 
Celkem: 0.384=0.384 [B]</t>
  </si>
  <si>
    <t>Zřízení příložného pažení a rozepření stěn rýh hl do 2 m</t>
  </si>
  <si>
    <t>''vytápění 
'''potrubí s chladivem 
2*1.2*2=4.800 [A] 
Celkem: 4.8=4.800 [B]</t>
  </si>
  <si>
    <t>Odstranění příložného pažení a rozepření stěn rýh hl do 2 m</t>
  </si>
  <si>
    <t>Vodorovné přemístění přes 20 do 50 m výkopku/sypaniny z horniny třídy těžitelnosti I skupiny 1 až 3</t>
  </si>
  <si>
    <t>''vytápění 
'''přemístění zeminy z mezideponie pro zásyp 
1.2=1.200 [A] 
Celkem: 1.2=1.200 [B]</t>
  </si>
  <si>
    <t>Nakládání výkopku z hornin třídy těžitelnosti I skupiny 1 až 3 do 100 m3</t>
  </si>
  <si>
    <t>''vytápění 
'''zpětný zásyp výkopů stávající zeminou 
'''výkopek celkem 
1.92=1.920 [A] 
'''lože 
-0.16=-0.160 [B] 
'''obsyp 
-0.56=-0.560 [C] 
Celkem: 1.92+-0.16+-0.56=1.200 [D]</t>
  </si>
  <si>
    <t>Zásyp jam, šachet rýh nebo kolem objektů sypaninou se zhutněním</t>
  </si>
  <si>
    <t>''vytápění 
'''odvezení přebytečného výkopku na skládku - kubatura obsypu a lože  
'''lože 
0.16=0.160 [A] 
'''obsyp 
0.56=0.560 [B] 
Celkem: 0.16+0.56=0.720 [C] 
0.72 * 1.8Koeficient množství=1.296 [D]</t>
  </si>
  <si>
    <t>Obsypání potrubí strojně sypaninou bez prohození, uloženou do 3 m</t>
  </si>
  <si>
    <t>''vytápění 
'''potrubí s chladivem 
2*0.8*0.35=0.560 [A] 
Celkem: 0.56=0.560 [B]</t>
  </si>
  <si>
    <t>''vytápění 
'''materiál pro obsyp potrubí 
0.56*1.05=0.588 [A] 
Celkem: 0.588=0.588 [B] 
0.588*2 Přepočtené koeficientem množství=1.176 [C]</t>
  </si>
  <si>
    <t>Úprava pláně v hornině třídy těžitelnosti I skupiny 1 až 3 se zhutněním strojně</t>
  </si>
  <si>
    <t>''vytápění 
'''potrubí s chladivem 
2*0.8=1.600 [A] 
Celkem: 1.6=1.600 [B]</t>
  </si>
  <si>
    <t>Lože pod potrubí otevřený výkop ze štěrkopísku</t>
  </si>
  <si>
    <t>''vytápění 
'''potrubí s chladivem 
2*0.8*0.1=0.160 [A] 
Celkem: 0.16=0.160 [B]</t>
  </si>
  <si>
    <t>Vytyčení trasy inženýrských sítí v zastavěném prostoru</t>
  </si>
  <si>
    <t>''vytápění 
0.002=0.002 [A] 
Celkem: 0.002=0.002 [B]</t>
  </si>
  <si>
    <t>723</t>
  </si>
  <si>
    <t>Zdravotechnika - vnitřní plynovod</t>
  </si>
  <si>
    <t>723150367</t>
  </si>
  <si>
    <t>Chránička D 57x3,2 mm</t>
  </si>
  <si>
    <t>''vytápění 
1=1.000 [A] 
Celkem: 1=1.000 [B]</t>
  </si>
  <si>
    <t>998723101</t>
  </si>
  <si>
    <t>Přesun hmot tonážní pro vnitřní plynovod v objektech v do 6 m</t>
  </si>
  <si>
    <t>727</t>
  </si>
  <si>
    <t>Zdravotechnika - požární ochrana</t>
  </si>
  <si>
    <t>727112002</t>
  </si>
  <si>
    <t>Trubní ucpávka ocelového potrubí s hořlavou izolací DN 32 stěnou tl 100 mm požární odolnost EI 60</t>
  </si>
  <si>
    <t>''vytápění 
2+2=4.000 [A] 
Celkem: 4=4.000 [B]</t>
  </si>
  <si>
    <t>731</t>
  </si>
  <si>
    <t>Ústřední vytápění - kotelny</t>
  </si>
  <si>
    <t>731251112</t>
  </si>
  <si>
    <t>Kotel ocelový elektrický závěsný přímotopný o výkonu 6 kW</t>
  </si>
  <si>
    <t>998731101</t>
  </si>
  <si>
    <t>Přesun hmot tonážní pro kotelny v objektech v do 6 m</t>
  </si>
  <si>
    <t>732</t>
  </si>
  <si>
    <t>Ústřední vytápění - strojovny</t>
  </si>
  <si>
    <t>732199100</t>
  </si>
  <si>
    <t>Montáž orientačních štítků</t>
  </si>
  <si>
    <t>''vytápění 
11=11.000 [A] 
Celkem: 11=11.000 [B]</t>
  </si>
  <si>
    <t>3549611R</t>
  </si>
  <si>
    <t>orientační štítek, označení zařízení a potrubí dle ČSN 13 0072</t>
  </si>
  <si>
    <t>732331612</t>
  </si>
  <si>
    <t>Nádoba tlaková expanzní pro topnou a chladicí soustavu s membránou závitové připojení PN 0,6 o objemu 12 l</t>
  </si>
  <si>
    <t>732421414</t>
  </si>
  <si>
    <t>Čerpadlo teplovodní mokroběžné závitové oběhové DN 25 výtlak do 6,0 m průtok 4,0 m3/h pro vytápění</t>
  </si>
  <si>
    <t>732522116</t>
  </si>
  <si>
    <t>Tepelné čerpadlo vzduch/voda venkovní jednotka topný výkon/příkon 5,0/2,15 kW</t>
  </si>
  <si>
    <t>73296100R</t>
  </si>
  <si>
    <t>Vnitřní jednotka TČ, vč. integrovaného oběhového s min. dopravní výškou 50 kPa při 13 l/min čerpadla</t>
  </si>
  <si>
    <t>73296200R</t>
  </si>
  <si>
    <t>Odlučovač nečistot s magnetem - 1"</t>
  </si>
  <si>
    <t>73296300R</t>
  </si>
  <si>
    <t>Ultrazvukový měřič tepla DN15 qp=0,6 m3/H, kvs=3,46 m3/h vč. tep. izolace, šroubení T tvarovky na potrubí</t>
  </si>
  <si>
    <t>73296400R</t>
  </si>
  <si>
    <t>Modul umožňující napojení TČ do nadřazeného systému MaR přes protokol MODbus</t>
  </si>
  <si>
    <t>998732101</t>
  </si>
  <si>
    <t>Přesun hmot tonážní pro strojovny v objektech v do 6 m</t>
  </si>
  <si>
    <t>733</t>
  </si>
  <si>
    <t>Ústřední vytápění - rozvodné potrubí</t>
  </si>
  <si>
    <t>733223102</t>
  </si>
  <si>
    <t>Potrubí měděné tvrdé spojované měkkým pájením D 15x1 mm</t>
  </si>
  <si>
    <t>''vytápění 
'''potrubí s chladivem 
21=21.000 [A] 
Celkem: 21=21.000 [B]</t>
  </si>
  <si>
    <t>733223105</t>
  </si>
  <si>
    <t>Potrubí měděné tvrdé spojované měkkým pájením D 28x1,5 mm</t>
  </si>
  <si>
    <t>''vytápění 
2=2.000 [A] 
Celkem: 2=2.000 [B]</t>
  </si>
  <si>
    <t>733291101</t>
  </si>
  <si>
    <t>Zkouška těsnosti potrubí měděné D do 35x1,5</t>
  </si>
  <si>
    <t>733390104</t>
  </si>
  <si>
    <t>Ochrana potrubí primátrních okruhů tepelně izolačními trubicemi z kaučuku tl 13 mm D do 38 mm</t>
  </si>
  <si>
    <t>''vytápění 
'''potrubí s chladivem 
21+2=23.000 [A] 
Celkem: 23=23.000 [B]</t>
  </si>
  <si>
    <t>733390304</t>
  </si>
  <si>
    <t>Napuštění potrubí primárního okruhu tepelného čerpadla D 32x3,0 mm nemrznoucí směsí</t>
  </si>
  <si>
    <t>733390404</t>
  </si>
  <si>
    <t>Manžeta prostupová primárních okruhů průměru D 32 - 40</t>
  </si>
  <si>
    <t>''vytápění 
'''potrubí s chladivem 
1+1=2.000 [A] 
Celkem: 2=2.000 [B]</t>
  </si>
  <si>
    <t>998733101</t>
  </si>
  <si>
    <t>Přesun hmot tonážní pro rozvody potrubí v objektech v do 6 m</t>
  </si>
  <si>
    <t>734</t>
  </si>
  <si>
    <t>Ústřední vytápění - armatury</t>
  </si>
  <si>
    <t>734211120</t>
  </si>
  <si>
    <t>Ventil závitový odvzdušňovací G 1/2 PN 14 do 120°C automatický</t>
  </si>
  <si>
    <t>734242414</t>
  </si>
  <si>
    <t>Ventil závitový zpětný přímý G 1 PN 16 do 110°C</t>
  </si>
  <si>
    <t>''vytápění 
1+1=2.000 [A] 
Celkem: 2=2.000 [B]</t>
  </si>
  <si>
    <t>734251135</t>
  </si>
  <si>
    <t>Ventil pojistný čepový rohový G 1 PN 16 do 200°C</t>
  </si>
  <si>
    <t>734251213</t>
  </si>
  <si>
    <t>Ventil závitový pojistný rohový G 1 provozní tlak od 2,5 do 6 barů</t>
  </si>
  <si>
    <t>734291123</t>
  </si>
  <si>
    <t>Kohout plnící a vypouštěcí G 1/2 PN 10 do 90°C závitový</t>
  </si>
  <si>
    <t>734292715</t>
  </si>
  <si>
    <t>Kohout kulový přímý G 1 PN 42 do 185°C vnitřní závit</t>
  </si>
  <si>
    <t>''vytápění 
2+1+2=5.000 [A] 
Celkem: 5=5.000 [B]</t>
  </si>
  <si>
    <t>73496126R</t>
  </si>
  <si>
    <t>Filtr závitový přímý G 1 PN 16 do 110°C s vnitřními závity</t>
  </si>
  <si>
    <t>998734101</t>
  </si>
  <si>
    <t>Přesun hmot tonážní pro armatury v objektech v do 6 m</t>
  </si>
  <si>
    <t>735</t>
  </si>
  <si>
    <t>Ústřední vytápění - otopná tělesa</t>
  </si>
  <si>
    <t>735511010</t>
  </si>
  <si>
    <t>Podlahové vytápění - rozvodné potrubí polyethylen PE-Xa 17x2,0 mm pro systémovou desku rozteč 150 mm</t>
  </si>
  <si>
    <t>''vytápění 
'''podlahové topení 
43+47+36+40+66+74+86+77+68+88+32=657.000 [A] 
Celkem: 657=657.000 [B]</t>
  </si>
  <si>
    <t>735511026</t>
  </si>
  <si>
    <t>Podlahové vytápění - systémová deska s kombinovanou tepelnou a kročejovou izolací celkové výšky 31 mm</t>
  </si>
  <si>
    <t>''vytápění 
'''podlahové topení 
8.2+7.6+5.1+3.7+11.1+11.8+13.5+11.9+10.7+15.6+3.3=102.500 [A] 
Celkem: 102.5=102.500 [B]</t>
  </si>
  <si>
    <t>735511062</t>
  </si>
  <si>
    <t>Podlahové vytápění - obvodový dilatační pás samolepící s folií</t>
  </si>
  <si>
    <t>''vytápění 
'''podlahové topení 
0.5+2.2+1.5+2.2+0.5+2+2+2.2+2.2+1.7+1.7+1.8+1.8+1.7+1.7+1.8+1.8+1+1+2.1+2.1+2.1+2.1+1.8+1.8+4+2.4+3+3.5+7.8+6.5+3.5+9.5+7+0.5+1.3+1.3+3.8+1.5+3.5+3.5=105.900 [A] 
1.2+1.2+5.5+5.5+3.5+3.5+1.2+1.2+0.5+1.2=24.500 [B] 
Celkem: 105.9+24.5=130.400 [C]</t>
  </si>
  <si>
    <t>735511063</t>
  </si>
  <si>
    <t>Podlahové vytápění - ochranná trubka potrubí podlahového topení</t>
  </si>
  <si>
    <t>''vytápění 
'''podlahové topení 
11*0.5+2*0.5+2*0.5+2*0.5+4*0.5+2*0.5=11.500 [A] 
Celkem: 11.5=11.500 [B]</t>
  </si>
  <si>
    <t>735511064</t>
  </si>
  <si>
    <t>Podlahové vytápění - středový (spárový) dilatační profil</t>
  </si>
  <si>
    <t>''vytápění 
'''podlahové topení 
8+6.5+1.6=16.100 [A] 
Celkem: 16.1=16.100 [B]</t>
  </si>
  <si>
    <t>735511090</t>
  </si>
  <si>
    <t>Podlahové vytápění - rozdělovač mosazný s průtokoměry jedenáctiokruhový</t>
  </si>
  <si>
    <t>''vytápění 
'''podlahové topení 
1=1.000 [A] 
Celkem: 1=1.000 [B]</t>
  </si>
  <si>
    <t>735511125</t>
  </si>
  <si>
    <t>Podlahové vytápění - skříň nástěnná pro rozdělovač s 9-12 okruhy</t>
  </si>
  <si>
    <t>735511136</t>
  </si>
  <si>
    <t>Podlahové vytápění - sada pro připojení měřiče tepla</t>
  </si>
  <si>
    <t>''vytápění 
'''podlahové topení 
1+1+1+1+1=5.000 [A] 
Celkem: 5=5.000 [B]</t>
  </si>
  <si>
    <t>735511138</t>
  </si>
  <si>
    <t>Podlahové vytápění - svěrné šroubení se závitem EK 3/4" pro připojení potrubí 17x2,0 mm na rozdělovač</t>
  </si>
  <si>
    <t>''vytápění 
'''podlahové topení 
2*11=22.000 [A] 
Celkem: 22=22.000 [B]</t>
  </si>
  <si>
    <t>735511141</t>
  </si>
  <si>
    <t>Podlahové vytápění - prostorový termostat</t>
  </si>
  <si>
    <t>''vytápění 
'''podlahové topení 
1+1+1=3.000 [A] 
Celkem: 3=3.000 [B]</t>
  </si>
  <si>
    <t>735511142</t>
  </si>
  <si>
    <t>Podlahové vytápění - prostorový termostat programovatelný týdenní</t>
  </si>
  <si>
    <t>''vytápění 
'''podlahové topení 
1+1=2.000 [A] 
Celkem: 2=2.000 [B]</t>
  </si>
  <si>
    <t>735511143</t>
  </si>
  <si>
    <t>Podlahové vytápění - elektrotermická hlavice (termopohon)</t>
  </si>
  <si>
    <t>''vytápění 
'''podlahové topení 
11=11.000 [A] 
Celkem: 11=11.000 [B]</t>
  </si>
  <si>
    <t>735511144</t>
  </si>
  <si>
    <t>Podlahové topení - elektronický rozvaděč pro připojení max 6 prostorových termostatů</t>
  </si>
  <si>
    <t>998735101</t>
  </si>
  <si>
    <t>Přesun hmot tonážní pro otopná tělesa v objektech v do 6 m</t>
  </si>
  <si>
    <t>Signalizační vodič DN do 150 mm na potrubí</t>
  </si>
  <si>
    <t>''vytápění 
'''potrubí s chladivem 
2=2.000 [A] 
Celkem: 2=2.000 [B]</t>
  </si>
  <si>
    <t>Krytí potrubí z plastů výstražnou fólií z PVC 40 cm</t>
  </si>
  <si>
    <t>899911101</t>
  </si>
  <si>
    <t>Kluzná objímka výšky 25 mm vnějšího průměru potrubí do 183 mm</t>
  </si>
  <si>
    <t>95396121R</t>
  </si>
  <si>
    <t>Osazování kovových konzol nebo kotev</t>
  </si>
  <si>
    <t>''vytápění 
'''systémová konzola pro přichycení TČ 
1=1.000 [A] 
Celkem: 1=1.000 [B]</t>
  </si>
  <si>
    <t>4239687R</t>
  </si>
  <si>
    <t>konzola systémová pro uchycení TČ</t>
  </si>
  <si>
    <t>''vytápění 
'''systémová konzola pro uchycení TČ 
1=1.000 [A] 
Celkem: 1=1.000 [B]</t>
  </si>
  <si>
    <t>Přesun hmot pro trubní vedení z trub z plastických hmot otevřený výkop</t>
  </si>
  <si>
    <t>Hodinová zúčtovací sazba pomocný stavební dělník</t>
  </si>
  <si>
    <t>''vytápění 
'''stavební přípomoce 
5*5=25.000 [A] 
Celkem: 25=25.000 [B]</t>
  </si>
  <si>
    <t>Hodinová zúčtovací sazba zedník</t>
  </si>
  <si>
    <t>Ostatní</t>
  </si>
  <si>
    <t>04314441R</t>
  </si>
  <si>
    <t>Propláchnutí systému, tlakové zkoušky vč. vyhotovení protokolů</t>
  </si>
  <si>
    <t>04319425R</t>
  </si>
  <si>
    <t>Provozní zkoušky systému</t>
  </si>
  <si>
    <t>043203150</t>
  </si>
  <si>
    <t>Měření, monitoring, rozbory bez rozlišení</t>
  </si>
  <si>
    <t>04420720R</t>
  </si>
  <si>
    <t>09100310R</t>
  </si>
  <si>
    <t>Provozní a havarijní řad</t>
  </si>
  <si>
    <t>09100341R</t>
  </si>
  <si>
    <t>Závěs potrubí, konzole, objímky, pomocný montážní materiál a ostatní</t>
  </si>
  <si>
    <t>09220305R</t>
  </si>
  <si>
    <t>Náklady na zaškolení a zkušení provoz</t>
  </si>
  <si>
    <t xml:space="preserve">  SO01-71D1.4.4</t>
  </si>
  <si>
    <t>MaR</t>
  </si>
  <si>
    <t>SO01-71D1.4.4</t>
  </si>
  <si>
    <t>ROZVADĚČE</t>
  </si>
  <si>
    <t>Pol1</t>
  </si>
  <si>
    <t>Rozváděč RMAR Skříňový, oceloplechový, IP 54 Rozměry (šxvxh): 800×2000×300 s podstavcem 100mm Přívody a vývody do rozvaděče horem. Kabelové průchodky dle dimenz</t>
  </si>
  <si>
    <t>Rozváděč RMAR Skříňový, oceloplechový, IP 54 Rozměry (šxvxh): 800×2000×300 s podstavcem 100mm Přívody a vývody do rozvaděče horem. Kabelové průchodky dle dimenzí jednotlivých vývodů Ovládací prvky - přepínače, tlačítkové ovladače, signálky 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t>
  </si>
  <si>
    <t>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 
Přístrojová náplň části napájené ze sítě (S): ·  hlavní vypínač: 32A/1P ·  2. stupeň přepěťové ochrany ·  vývody dle připojovaných zařízení v celkové výši 7,5 kW ·  zapojení dle schématu rozvaděče ·  DDC systém měření a regulace 6xAI, 4xAO, 22xDI, 8xDO, komplet, ovládací panel na dveřích, komunikační karta Ethernet, WEB server, 4x komunikační karta Modbus RTU, datová přepěťová ochrana, switch 5ti portový Kompletní dodávka sestavy, včetně pomocného materiálu pro montáž a propojení, instalace a oživení</t>
  </si>
  <si>
    <t>ČIDLA A POHONY</t>
  </si>
  <si>
    <t>Diferenční manostat VZT, 100..1000Pa, přepínací kontakt, IP54</t>
  </si>
  <si>
    <t>Ovládací tlačítko se signálnou na rozvaděči</t>
  </si>
  <si>
    <t>Snímač zaplavení 24VDC, vyhodnocovací jednotka s relé výstupem na DIN lištu</t>
  </si>
  <si>
    <t>Servisní vypínač 1x16A, IP54</t>
  </si>
  <si>
    <t>Prostorové teplotní čidlo Pt1000, IP54, -20/+60°C</t>
  </si>
  <si>
    <t>Přepínač 0-1-A se signálkou na rozvaděči</t>
  </si>
  <si>
    <t>Integrace MOD-BUS z cizí jednotky (VZT, CHLJ, UT,…)</t>
  </si>
  <si>
    <t>M-BUS ústředna pro 20 měřičů, montáž na DIN, výstup TCP/IP Ethernet, parametrování ústředny</t>
  </si>
  <si>
    <t>Připojení měřiče s M-BUS výstupem</t>
  </si>
  <si>
    <t>KABELY, KABELOVÉ TRASY</t>
  </si>
  <si>
    <t>CYKY-J 3x1,5</t>
  </si>
  <si>
    <t>J-Y(St)Y 1x2x0,8</t>
  </si>
  <si>
    <t>J-Y(St)Y 2x2x0,8</t>
  </si>
  <si>
    <t>TCEPKPFLE 1x4x0,8</t>
  </si>
  <si>
    <t>Vodič CYA 6, žz</t>
  </si>
  <si>
    <t>Plastová trubka průměr 16-32, vč. příslušenství pro montáž plastových pancéřových trubek (kolena, spojky, příchytky, atd.)</t>
  </si>
  <si>
    <t>Plastová vkládací lišta 16/16, vč. příslušenství pro montáž</t>
  </si>
  <si>
    <t>Plastová vkládací lišta 40/16, vč. příslušenství pro montáž</t>
  </si>
  <si>
    <t>Bezhalogenová ohebná dvouplášťová korugovaná chránička vnější pr. 63mm</t>
  </si>
  <si>
    <t>Výkop kabelové ryhy 40x80</t>
  </si>
  <si>
    <t>Zához kabelové ryhy 40x80</t>
  </si>
  <si>
    <t>Zákrytová deska pro ochranu kabelu š.300</t>
  </si>
  <si>
    <t>Kopaný písek</t>
  </si>
  <si>
    <t>Provedení protlaku pod stávající tratí v délce 35m, průměr 200mm dle ČSN 375711 ed.2</t>
  </si>
  <si>
    <t>Ocelové nosné konstrukce</t>
  </si>
  <si>
    <t>Ukončení veškeré výše uvedené kabeláže, vč. popisků na obou koncích</t>
  </si>
  <si>
    <t>Popisek na koncové prvky</t>
  </si>
  <si>
    <t>RFID oranžový marker 101,4 kHz, vč. stahovací pásky</t>
  </si>
  <si>
    <t>OSTATNÍ MATERIÁL A MONTÁŽNÍ PRÁCE</t>
  </si>
  <si>
    <t>Instalační a přístrojové krabice, drobný montážní materiál</t>
  </si>
  <si>
    <t>Montáž, kompletace, oživení</t>
  </si>
  <si>
    <t>Stavební přípomocné práce, stavební připravenost</t>
  </si>
  <si>
    <t>Drobný nespecifikovaný a montážní materiál</t>
  </si>
  <si>
    <t>Provozní zkoušky</t>
  </si>
  <si>
    <t>Výchozí revize elektro</t>
  </si>
  <si>
    <t>Software pro DDC a PLC regulátory</t>
  </si>
  <si>
    <t>Oživení systému</t>
  </si>
  <si>
    <t>Zaučení obsluhy</t>
  </si>
  <si>
    <t>vč. vyhotovení zprávy o posouzení bezpečnosti 
vč. vyhotovení zprávy o posouzení bezpečnosti</t>
  </si>
  <si>
    <t xml:space="preserve">  SO01-71D1.4.5</t>
  </si>
  <si>
    <t>Zařízení silnoproudé elektrotechniky</t>
  </si>
  <si>
    <t>SO01-71D1.4.5</t>
  </si>
  <si>
    <t>210191501</t>
  </si>
  <si>
    <t>Montáž skříní bez zapojení vodičů tenkocementových v pilíři přípojkových, typ</t>
  </si>
  <si>
    <t>35711724</t>
  </si>
  <si>
    <t>skříň přípojková do výklenku celoplastové provedení výzbroj 2x sada pojistkové spodky nožové velikosti 00 (SP200/NVP1P)</t>
  </si>
  <si>
    <t>210202016</t>
  </si>
  <si>
    <t>Montáž svítidel výbojkových se zapojením vodičů průmyslových nebo venkovních na sloupek parkových</t>
  </si>
  <si>
    <t>34774009R</t>
  </si>
  <si>
    <t>Stožárové svítidlo XS-4H-WA3/34W/3000K - typ VO1</t>
  </si>
  <si>
    <t>210204011</t>
  </si>
  <si>
    <t>Montáž stožárů osvětlení ocelových samostatně stojících, délky do 12 m</t>
  </si>
  <si>
    <t>31674113</t>
  </si>
  <si>
    <t>stožár osvětlovací uliční Pz 159/133/114 v 6,2m</t>
  </si>
  <si>
    <t>210220002</t>
  </si>
  <si>
    <t>Montáž uzemňovacího vedení s upevněním, propojením a připojením pomocí svorek na povrchu vodičů FeZn drátem nebo lanem průměru do 10 mm</t>
  </si>
  <si>
    <t>FeZn 10mm 150 m  150.0=150.000 [A]</t>
  </si>
  <si>
    <t>35441073</t>
  </si>
  <si>
    <t>drát D 10mm FeZn</t>
  </si>
  <si>
    <t>210220302</t>
  </si>
  <si>
    <t>Montáž hromosvodného vedení svorek se 3 a více šrouby</t>
  </si>
  <si>
    <t>16+24=40.000 [A] 
Celkem: 40=40.000 [B]</t>
  </si>
  <si>
    <t>35441986</t>
  </si>
  <si>
    <t>svorka odbočovací a spojovací pro pásek 30x4 mm, FeZn</t>
  </si>
  <si>
    <t>35441996</t>
  </si>
  <si>
    <t>svorka odbočovací a spojovací pro spojování kruhových a páskových vodičů, FeZn</t>
  </si>
  <si>
    <t>210220101</t>
  </si>
  <si>
    <t>Montáž hromosvodného vedení svodových vodičů s podpěrami, průměru do 10 mm</t>
  </si>
  <si>
    <t>drát D 8mm AlMgSi 140 m  140.0=140.000 [A] 
Celkem: 140=140.000 [B]</t>
  </si>
  <si>
    <t>35441077</t>
  </si>
  <si>
    <t>drát D 8mm AlMgSi</t>
  </si>
  <si>
    <t>210220020</t>
  </si>
  <si>
    <t>Montáž uzemňovacího vedení s upevněním, propojením a připojením pomocí svorek v zemi s izolací spojů vodičů FeZn páskou průřezu do 120 mm2 v městské zástavbě</t>
  </si>
  <si>
    <t>35442062</t>
  </si>
  <si>
    <t>pás zemnící 30x4mm FeZn</t>
  </si>
  <si>
    <t>210220212</t>
  </si>
  <si>
    <t>Montáž hromosvodného vedení jímacích tyčí délky do 3 m na konstrukci zděnou</t>
  </si>
  <si>
    <t>35442151</t>
  </si>
  <si>
    <t>tyč jímací s rovným koncem 16/10 1500 (500/1000)mm AlMgSi</t>
  </si>
  <si>
    <t>210220301</t>
  </si>
  <si>
    <t>Montáž hromosvodného vedení svorek se 2 šrouby</t>
  </si>
  <si>
    <t>146+18=164.000 [A] 
Celkem: 164=164.000 [B]</t>
  </si>
  <si>
    <t>35441885</t>
  </si>
  <si>
    <t>svorka spojovací pro lano D 8-10mm</t>
  </si>
  <si>
    <t>210220321</t>
  </si>
  <si>
    <t>Montáž hromosvodného vedení svorek na potrubí se zhotovením pásku</t>
  </si>
  <si>
    <t>35431043</t>
  </si>
  <si>
    <t>svorka uzemnění Cu bez pásky na vodovodní potrubí a okapové roury</t>
  </si>
  <si>
    <t>ST bez p. Cu</t>
  </si>
  <si>
    <t>Uzemňovací bod se závitem</t>
  </si>
  <si>
    <t>220301601</t>
  </si>
  <si>
    <t>Položení koberce včetně uříznutí podlahoviny na míru a připevnění dielektrického</t>
  </si>
  <si>
    <t>27251100</t>
  </si>
  <si>
    <t>koberec dielektrický do 26kV š 1300mm tl 5mm</t>
  </si>
  <si>
    <t>34196002R</t>
  </si>
  <si>
    <t>Topný kabel 24W/m samoregulační vč.montážního příslušenství</t>
  </si>
  <si>
    <t>HZS2231</t>
  </si>
  <si>
    <t>Hodinové zúčtovací sazby profesí PSV provádění stavebních instalací elektrikář</t>
  </si>
  <si>
    <t>osazení výstražných tabulek elektro  2=2.000 [A] 
Celkem: 2=2.000 [B]</t>
  </si>
  <si>
    <t>35442240</t>
  </si>
  <si>
    <t>bezpečnostní tabulka samolepící (A4)</t>
  </si>
  <si>
    <t>460171272</t>
  </si>
  <si>
    <t>Hloubení nezapažených kabelových rýh strojně včetně urovnání dna s přemístěním výkopku do vzdálenosti 3 m od okraje jámy nebo s naložením na dopravní prostředek</t>
  </si>
  <si>
    <t>Hloubení nezapažených kabelových rýh strojně včetně urovnání dna s přemístěním výkopku do vzdálenosti 3 m od okraje jámy nebo s naložením na dopravní prostředek šířky 50 cm hloubky 80 cm v hornině třídy těžitelnosti I skupiny 3</t>
  </si>
  <si>
    <t>460451282</t>
  </si>
  <si>
    <t>Zásyp kabelových rýh strojně s přemístěním sypaniny ze vzdálenosti do 10 m, s uložením výkopku ve vrstvách včetně zhutnění a urovnání povrchu šířky 50 cm hloubk</t>
  </si>
  <si>
    <t>Zásyp kabelových rýh strojně s přemístěním sypaniny ze vzdálenosti do 10 m, s uložením výkopku ve vrstvách včetně zhutnění a urovnání povrchu šířky 50 cm hloubky 80 cm z horniny třídy těžitelnosti I skupiny 3</t>
  </si>
  <si>
    <t>460641113</t>
  </si>
  <si>
    <t>Základové konstrukce základ bez bednění do rostlé zeminy z monolitického betonu tř. C 16/20</t>
  </si>
  <si>
    <t>základ pro stožár VO  6*0.5=3.000 [A] 
Celkem: 3=3.000 [B]</t>
  </si>
  <si>
    <t>1. Beton se zvýšenými nároky na prostředí obsahuje přísadu pro zvýšení vodotěsnosti.</t>
  </si>
  <si>
    <t>460661311</t>
  </si>
  <si>
    <t>Kabelové lože z písku včetně podsypu, zhutnění a urovnání povrchu pro kabely nn zakryté betonovými deskami (materiál ve specifikaci), šířky do 30 cm</t>
  </si>
  <si>
    <t>1. Vcenách -1311 až -1412 a -2311 až -2412 nejsou započteny náklady na dodávku betonových a plastových desek. Tato dodávka se oceňuje ve specifikaci.</t>
  </si>
  <si>
    <t>59213004</t>
  </si>
  <si>
    <t>deska krycí betonová 500x170/10x35mm</t>
  </si>
  <si>
    <t>741110002</t>
  </si>
  <si>
    <t>Montáž trubek elektroinstalačních s nasunutím nebo našroubováním do krabic plastových tuhých, uložených pevně, vnější O přes 23 do 35 mm</t>
  </si>
  <si>
    <t>70.0+30.0=100.000 [A] 
30.0+20.0=50.000 [B] 
Celkem: 100+50=150.000 [C]</t>
  </si>
  <si>
    <t>34571093</t>
  </si>
  <si>
    <t>trubka elektroinstalační tuhá z PVC D 22,1/25 mm, délka 3m</t>
  </si>
  <si>
    <t>70.0+30.0=100.000 [A]</t>
  </si>
  <si>
    <t>34571094</t>
  </si>
  <si>
    <t>trubka elektroinstalační tuhá z PVC D 28,6/32 mm, délka 3m</t>
  </si>
  <si>
    <t>30.0+20.0=50.000 [A]</t>
  </si>
  <si>
    <t>741110052</t>
  </si>
  <si>
    <t>Montáž trubek elektroinstalačních s nasunutím nebo našroubováním do krabic plastových ohebných, uložených volně, vnější O přes 23 do 35 mm</t>
  </si>
  <si>
    <t>34571073</t>
  </si>
  <si>
    <t>trubka elektroinstalační ohebná z PVC (EN) 2325</t>
  </si>
  <si>
    <t>34571074</t>
  </si>
  <si>
    <t>trubka elektroinstalační ohebná z PVC (EN) 2332</t>
  </si>
  <si>
    <t>741112001</t>
  </si>
  <si>
    <t>Montáž krabic elektroinstalačních bez napojení na trubky a lišty, demontáže a montáže víčka a přístroje protahovacích nebo odbočných zapuštěných plastových kruh</t>
  </si>
  <si>
    <t>Montáž krabic elektroinstalačních bez napojení na trubky a lišty, demontáže a montáže víčka a přístroje protahovacích nebo odbočných zapuštěných plastových kruhových</t>
  </si>
  <si>
    <t>krabice univerzální KU 68 
krabice univerzální KU 68</t>
  </si>
  <si>
    <t>34571457</t>
  </si>
  <si>
    <t>krabice pod omítku PVC odbočná kruhová D 70mm s víčkem</t>
  </si>
  <si>
    <t>krabice univerzální KU 68</t>
  </si>
  <si>
    <t>741112003</t>
  </si>
  <si>
    <t>Montáž krabic elektroinstalačních bez napojení na trubky a lišty, demontáže a montáže víčka a přístroje protahovacích nebo odbočných zapuštěných plastových čtyř</t>
  </si>
  <si>
    <t>Montáž krabic elektroinstalačních bez napojení na trubky a lišty, demontáže a montáže víčka a přístroje protahovacích nebo odbočných zapuštěných plastových čtyřhranných</t>
  </si>
  <si>
    <t>34571524</t>
  </si>
  <si>
    <t>krabice pod omítku PVC odbočná čtvercová 125x125mm s víčkem</t>
  </si>
  <si>
    <t>741112021</t>
  </si>
  <si>
    <t>Montáž krabic elektroinstalačních bez napojení na trubky a lišty, demontáže a montáže víčka a přístroje protahovacích nebo odbočných nástěnných plastových čtyřh</t>
  </si>
  <si>
    <t>Montáž krabic elektroinstalačních bez napojení na trubky a lišty, demontáže a montáže víčka a přístroje protahovacích nebo odbočných nástěnných plastových čtyřhranných, vel. do 100x100 mm</t>
  </si>
  <si>
    <t>34571478</t>
  </si>
  <si>
    <t>krabice v uzavřeném provedení PP s krytím IP 66 čtvercová 80x80mm</t>
  </si>
  <si>
    <t>34571479</t>
  </si>
  <si>
    <t>krabice v uzavřeném provedení PP s krytím IP 66 čtvercová 100x100mm</t>
  </si>
  <si>
    <t>741120401</t>
  </si>
  <si>
    <t>Montáž vodičů izolovaných měděných drátovacích bez ukončení v rozváděčích plných a laněných (např. CY), průřezu žily 0,35 až 6 mm2</t>
  </si>
  <si>
    <t>34141024</t>
  </si>
  <si>
    <t>vodič propojovací flexibilní jádro Cu lanované izolace PVC 450/750V (H07V-K) 1x1,5mm2</t>
  </si>
  <si>
    <t>H07V-K CYA</t>
  </si>
  <si>
    <t>741120403</t>
  </si>
  <si>
    <t>Montáž vodičů izolovaných měděných drátovacích bez ukončení v rozváděčích plných a laněných (např. CY), průřezu žily 10 až 16 mm2</t>
  </si>
  <si>
    <t>34141029</t>
  </si>
  <si>
    <t>vodič propojovací flexibilní jádro Cu lanované izolace PVC 450/750V (H07V-K) 1x16mm2</t>
  </si>
  <si>
    <t>H07V-K CYA 16</t>
  </si>
  <si>
    <t>741120405</t>
  </si>
  <si>
    <t>Montáž vodičů izolovaných měděných drátovacích bez ukončení v rozváděčích plných a laněných (např. CY), průřezu žily 25 až 35 mm2</t>
  </si>
  <si>
    <t>34141031</t>
  </si>
  <si>
    <t>vodič propojovací flexibilní jádro Cu lanované izolace PVC 450/750V (H07V-K) 1x35mm2</t>
  </si>
  <si>
    <t>741122211</t>
  </si>
  <si>
    <t>Montáž kabelů měděných bez ukončení uložených volně nebo v liště plných kulatých (např. CYKY) počtu a průřezu žil 3x1,5 až 6 mm2</t>
  </si>
  <si>
    <t>660.0+40.0+950.0=1 650.000 [A]</t>
  </si>
  <si>
    <t>34111030</t>
  </si>
  <si>
    <t>kabel instalační jádro Cu plné izolace PVC plášť PVC 450/750V (CYKY) 3x1,5mm2</t>
  </si>
  <si>
    <t>CYKY</t>
  </si>
  <si>
    <t>34109513</t>
  </si>
  <si>
    <t>kabel instalační plochý jádro Cu plné izolace PVC plášť PVC 450/750V (CYKYLo) 3x1,5mm2</t>
  </si>
  <si>
    <t>CYKYLo</t>
  </si>
  <si>
    <t>34111036</t>
  </si>
  <si>
    <t>kabel instalační jádro Cu plné izolace PVC plášť PVC 450/750V (CYKY) 3x2,5mm2</t>
  </si>
  <si>
    <t>741122212</t>
  </si>
  <si>
    <t>Montáž kabelů měděných bez ukončení uložených volně nebo v liště plných kulatých (např. CYKY) počtu a průřezu žil 3x10 mm2</t>
  </si>
  <si>
    <t>34111042</t>
  </si>
  <si>
    <t>kabel instalační jádro Cu plné izolace PVC plášť PVC 450/750V (CYKY) 3x4mm2</t>
  </si>
  <si>
    <t>741122213</t>
  </si>
  <si>
    <t>Montáž kabelů měděných bez ukončení uložených volně nebo v liště plných kulatých (např. CYKY) počtu a průřezu žil 3x16 mm2</t>
  </si>
  <si>
    <t>34111090</t>
  </si>
  <si>
    <t>kabel instalační jádro Cu plné izolace PVC plášť PVC 450/750V (CYKY) 5x1,5mm2</t>
  </si>
  <si>
    <t>741122231</t>
  </si>
  <si>
    <t>Montáž kabelů měděných bez ukončení uložených volně nebo v liště plných kulatých (např. CYKY) počtu a průřezu žil 5x1,5 až 2,5 mm2</t>
  </si>
  <si>
    <t>34111094</t>
  </si>
  <si>
    <t>kabel instalační jádro Cu plné izolace PVC plášť PVC 450/750V (CYKY) 5x2,5mm2</t>
  </si>
  <si>
    <t>741122232</t>
  </si>
  <si>
    <t>Montáž kabelů měděných bez ukončení uložených volně nebo v liště plných kulatých (např. CYKY) počtu a průřezu žil 5x4 až 6 mm2</t>
  </si>
  <si>
    <t>34111100</t>
  </si>
  <si>
    <t>kabel instalační jádro Cu plné izolace PVC plášť PVC 450/750V (CYKY) 5x6mm2</t>
  </si>
  <si>
    <t>741122234</t>
  </si>
  <si>
    <t>Montáž kabelů měděných bez ukončení uložených volně nebo v liště plných kulatých (např. CYKY) počtu a průřezu žil 5x16 mm2</t>
  </si>
  <si>
    <t>34113035</t>
  </si>
  <si>
    <t>kabel instalační jádro Cu plné izolace PVC plášť PVC 450/750V (CYKY) 5x16mm2</t>
  </si>
  <si>
    <t>741122222</t>
  </si>
  <si>
    <t>Montáž kabelů měděných bez ukončení uložených volně nebo v liště plných kulatých (např. CYKY) počtu a průřezu žil 4x10 mm2</t>
  </si>
  <si>
    <t>34111076</t>
  </si>
  <si>
    <t>kabel instalační jádro Cu plné izolace PVC plášť PVC 450/750V (CYKY) 4x10mm2</t>
  </si>
  <si>
    <t>741130001</t>
  </si>
  <si>
    <t>Ukončení vodičů izolovaných s označením a zapojením v rozváděči nebo na přístroji, průřezu žíly do 2,5 mm2</t>
  </si>
  <si>
    <t>741210002</t>
  </si>
  <si>
    <t>Montáž rozvodnic oceloplechových nebo plastových bez zapojení vodičů běžných, hmotnosti do 50 kg</t>
  </si>
  <si>
    <t>35713145</t>
  </si>
  <si>
    <t>rozvodnice zapuštěná, neprůhledné dveře, 1 řada, šířka 4 modulární jednotky</t>
  </si>
  <si>
    <t>RS 1 - náplň dle výkresové části</t>
  </si>
  <si>
    <t>35713131</t>
  </si>
  <si>
    <t>rozvodnice zapuštěná, neprůhledné dveře, 1 řada, šířka 8 modulárních jednotek</t>
  </si>
  <si>
    <t>RS 2 - náplň dle výkresové části</t>
  </si>
  <si>
    <t>35713132</t>
  </si>
  <si>
    <t>rozvodnice zapuštěná, neprůhledné dveře, 1 řada, šířka 14 modulárních jednotek</t>
  </si>
  <si>
    <t>RK - náplň dle výkresové části</t>
  </si>
  <si>
    <t>741310201</t>
  </si>
  <si>
    <t>Montáž spínačů jedno nebo dvoupólových polozapuštěných nebo zapuštěných se zapojením vodičů šroubové připojení, pro prostředí normální vypínačů, řazení 1-jednop</t>
  </si>
  <si>
    <t>Montáž spínačů jedno nebo dvoupólových polozapuštěných nebo zapuštěných se zapojením vodičů šroubové připojení, pro prostředí normální vypínačů, řazení 1-jednopólových</t>
  </si>
  <si>
    <t>34539000</t>
  </si>
  <si>
    <t>přístroj spínače jednopólového, řazení 1, 1So šroubové svorky</t>
  </si>
  <si>
    <t>Vypínač ř.1, 230V/10A, IP20, barva bílá, komplet</t>
  </si>
  <si>
    <t>ABB.3558A01340</t>
  </si>
  <si>
    <t>Přístroj spínače jednopólového, řazení 1, 1So</t>
  </si>
  <si>
    <t>741310231</t>
  </si>
  <si>
    <t>Montáž spínačů jedno nebo dvoupólových polozapuštěných nebo zapuštěných se zapojením vodičů šroubové připojení, pro prostředí normální přepínačů, řazení 5-sério</t>
  </si>
  <si>
    <t>Montáž spínačů jedno nebo dvoupólových polozapuštěných nebo zapuštěných se zapojením vodičů šroubové připojení, pro prostředí normální přepínačů, řazení 5-sériových</t>
  </si>
  <si>
    <t>34539002</t>
  </si>
  <si>
    <t>přístroj přepínače sériového, řazení 5 šroubové svorky</t>
  </si>
  <si>
    <t>Vypínač ř.1, 230V/10A, IP44, barva bílá, komplet</t>
  </si>
  <si>
    <t>741310233</t>
  </si>
  <si>
    <t>Montáž spínačů jedno nebo dvoupólových polozapuštěných nebo zapuštěných se zapojením vodičů šroubové připojení, pro prostředí normální přepínačů, řazení 6-stříd</t>
  </si>
  <si>
    <t>Montáž spínačů jedno nebo dvoupólových polozapuštěných nebo zapuštěných se zapojením vodičů šroubové připojení, pro prostředí normální přepínačů, řazení 6-střídavých</t>
  </si>
  <si>
    <t>34539003</t>
  </si>
  <si>
    <t>přístroj přepínače střídavého, řazení 6, 6So šroubové svorky</t>
  </si>
  <si>
    <t>Vypínač střídavý ř.6, 230V/10A, IP20, barva bílá, komplet</t>
  </si>
  <si>
    <t>741330332</t>
  </si>
  <si>
    <t>Montáž ovladačů tlačítkových vestavných s průčelní deskou bez zhotovení otvoru prvků spínací jednotky 1/1</t>
  </si>
  <si>
    <t>TOTAL - STOP 
TOTAL - STOP</t>
  </si>
  <si>
    <t>34539019</t>
  </si>
  <si>
    <t>přístroj ovládače zapínacího, řazení 6/0, 6/0So bezšroubové svorky</t>
  </si>
  <si>
    <t>TOTAL - STOP</t>
  </si>
  <si>
    <t>741311003</t>
  </si>
  <si>
    <t>Montáž spínačů speciálních se zapojením vodičů čidla pohybu vestavného</t>
  </si>
  <si>
    <t>34539031</t>
  </si>
  <si>
    <t>doutnavka signalizační (pro trojpólový spínač)</t>
  </si>
  <si>
    <t>741313011</t>
  </si>
  <si>
    <t>Montáž zásuvek domovních se zapojením vodičů bezšroubové připojení chráněných v krabici 10/16 A, pro prostředí normální, provedení 2P + PE</t>
  </si>
  <si>
    <t>34555229</t>
  </si>
  <si>
    <t>zásuvka nástěnná jednonásobná s víčkem, IP44, šroubové svorky</t>
  </si>
  <si>
    <t>741313042</t>
  </si>
  <si>
    <t>Montáž zásuvek domovních se zapojením vodičů šroubové připojení polozapuštěných nebo zapuštěných 10/16 A, provedení 2P + PE dvojí zapojení pro průběžnou montáž</t>
  </si>
  <si>
    <t>30+4+2=36.000 [A]</t>
  </si>
  <si>
    <t>34555202</t>
  </si>
  <si>
    <t>zásuvka zápustná jednonásobná chráněná, šroubové svorky</t>
  </si>
  <si>
    <t>bílá nebo červená</t>
  </si>
  <si>
    <t>ABB.55172389B1</t>
  </si>
  <si>
    <t>Zásuvka jednonásobná, chráněná IP 44</t>
  </si>
  <si>
    <t>jasně bílá</t>
  </si>
  <si>
    <t>34555201</t>
  </si>
  <si>
    <t>zásuvka zápustná dvojnásobná chráněná, šroubové svorky</t>
  </si>
  <si>
    <t>vč.předpěťové ochrany</t>
  </si>
  <si>
    <t>741372112</t>
  </si>
  <si>
    <t>Montáž svítidel s integrovaným zdrojem LED se zapojením vodičů interiérových vestavných stropních panelových hranatých nebo kruhových, plochy přes 0,09 do 0,36</t>
  </si>
  <si>
    <t>Montáž svítidel s integrovaným zdrojem LED se zapojením vodičů interiérových vestavných stropních panelových hranatých nebo kruhových, plochy přes 0,09 do 0,36 m2</t>
  </si>
  <si>
    <t>2+3+5+7+9+6+5+3+7+2+1+1+6+2=59.000 [A]</t>
  </si>
  <si>
    <t>34821275R</t>
  </si>
  <si>
    <t>LED průmyslové svítidlo 36W,4000K,3300lm, barva bílá, třída izolace I.  - typ P1</t>
  </si>
  <si>
    <t>34818210R</t>
  </si>
  <si>
    <t>LED svítidlo 43W,4000K,5052lm, barva bílá, třída izolace II. 953x255 IP65 v antivandal provedení- typ P2</t>
  </si>
  <si>
    <t>34774110R</t>
  </si>
  <si>
    <t>panel osvětlovací LED 42W 4000K,3875lm,barva bílá 596x596x12mm IP20 - typ F</t>
  </si>
  <si>
    <t>34774113R</t>
  </si>
  <si>
    <t>LED svítidlo přisazené, 4W 4000K,5320lm,barva bílá 1964x80x93mm IP20 životnost 6000 hodin - typ F1</t>
  </si>
  <si>
    <t>34823735R</t>
  </si>
  <si>
    <t>LED downlight 25W 4000K,2350lm,barva bílá třída izolace II. - typ D1</t>
  </si>
  <si>
    <t>34823739R</t>
  </si>
  <si>
    <t>LED downlight 15W 4000K,1350lm,barva bílá třída izolace II. - typ D2</t>
  </si>
  <si>
    <t>34823741R</t>
  </si>
  <si>
    <t>LED nouzové svítidlo přisazené 230V/4,8W IP42 , svítící při výpadku, autonomní baterie 1 hod.  - typ NO1</t>
  </si>
  <si>
    <t>34823742R</t>
  </si>
  <si>
    <t>LED nouzové svítidlo vestavné 230V/4,8W IP42 , svítící při výpadku, autonomní baterie 1 hod. - typ NO2</t>
  </si>
  <si>
    <t>34823736R</t>
  </si>
  <si>
    <t>LED nouzové svítidlo přisazené včetně piktogramu se směrem úniku 230V/2W IP40 , svítící při výpadku, autotest, autonomní baterie 1 hod.  -  typ NO3</t>
  </si>
  <si>
    <t>34823738R</t>
  </si>
  <si>
    <t>LED nouzové svítidlo přisazené/závěsné včetně piktogramu se směrem úniku 230V/2,5W IP40 , svítící při výpadku, autonomní baterie 1 hod. - typ NO4</t>
  </si>
  <si>
    <t>34812112R</t>
  </si>
  <si>
    <t>LED nouzové svítidlo přisazené 230V/10,7W IP65 , svítící při výpadku, autonomní baterie 1 hod. - typ NO5</t>
  </si>
  <si>
    <t>34812113R</t>
  </si>
  <si>
    <t>LED svítidlo přisazené, nástěnné 24W, 3000K, 3000lm, barva bílá, 865x125x50, IP20, životnost 60000 hodin, materiál hliník  - typ F2</t>
  </si>
  <si>
    <t>34812114R</t>
  </si>
  <si>
    <t>LED pásek s ALU profilem a difuzorem v délce 1,2 , 15W/m, 2700K, včetně zdroje a příslušenství</t>
  </si>
  <si>
    <t>34853167</t>
  </si>
  <si>
    <t>svítidlo zářivkové pro nebezpečná prostředí stropní 3x36/40W</t>
  </si>
  <si>
    <t>741420022</t>
  </si>
  <si>
    <t>35441895</t>
  </si>
  <si>
    <t>svorka připojovací k připojení kovových částí</t>
  </si>
  <si>
    <t>35431001</t>
  </si>
  <si>
    <t>svorka uzemnění AlMgSi univerzální</t>
  </si>
  <si>
    <t>SU Al</t>
  </si>
  <si>
    <t>741810003</t>
  </si>
  <si>
    <t>Zkoušky a prohlídky elektrických rozvodů a zařízení celková prohlídka a vyhotovení revizní zprávy pro objem montážních prací přes 500 do 1000 tis. Kč</t>
  </si>
  <si>
    <t>741813002</t>
  </si>
  <si>
    <t>Zkoušky a prohlídky elektrických přístrojů měření impedance nulové smyčky okruhu vedení třífázového 3x380 V</t>
  </si>
  <si>
    <t>741820001</t>
  </si>
  <si>
    <t>Měření zemních odporů zemniče</t>
  </si>
  <si>
    <t>741820102</t>
  </si>
  <si>
    <t>Měření osvětlovacího zařízení intenzity osvětlení na pracovišti do 50 svítidel</t>
  </si>
  <si>
    <t>741910414</t>
  </si>
  <si>
    <t>Montáž žlabů bez stojiny a výložníků kovových s podpěrkami a příslušenstvím bez víka, šířky do 250 mm</t>
  </si>
  <si>
    <t>15.0+5.0=20.000 [A]</t>
  </si>
  <si>
    <t>34575493R</t>
  </si>
  <si>
    <t>Drátěný žlab 150/50</t>
  </si>
  <si>
    <t>34575495R</t>
  </si>
  <si>
    <t>Drátěný žlab 200/50</t>
  </si>
  <si>
    <t>741920033</t>
  </si>
  <si>
    <t>Montáž a zhotovení ohnivzdorných konstrukcí pro elektrozařízení přepážek ucpávek ve stropním průchodu</t>
  </si>
  <si>
    <t>741420084</t>
  </si>
  <si>
    <t>Montáž hromosvodného vedení doplňků vodotěsných ucpávek</t>
  </si>
  <si>
    <t>1. Svodovými dráty se rozumí i jímací vedení na střeše.</t>
  </si>
  <si>
    <t>35442112</t>
  </si>
  <si>
    <t>manžeta těsnící pro kruhový vodič</t>
  </si>
  <si>
    <t>34596000R</t>
  </si>
  <si>
    <t>Dobný instalační materiál</t>
  </si>
  <si>
    <t>742</t>
  </si>
  <si>
    <t>Elektroinstalace - slaboproud</t>
  </si>
  <si>
    <t>742121001</t>
  </si>
  <si>
    <t>Montáž kabelů sdělovacích pro vnitřní rozvody počtu žil do 15</t>
  </si>
  <si>
    <t>1. Ceny lze použít i pro ocenění koaxiálních kabelů.</t>
  </si>
  <si>
    <t>PKB.738938</t>
  </si>
  <si>
    <t>Sdělovací kabel-O 3x1,5 RE</t>
  </si>
  <si>
    <t>15*0.001=0.015 [A] 
Celkem: 0.015=0.015 [B] 
0.015 * 1.15Koeficient množství=0.017 [C]</t>
  </si>
  <si>
    <t>945412111</t>
  </si>
  <si>
    <t>Teleskopická hydraulická montážní plošina na samohybném podvozku, s otočným košem výšky zdvihu do 8 m</t>
  </si>
  <si>
    <t>HZS1302</t>
  </si>
  <si>
    <t>Hodinové zúčtovací sazby profesí HSV provádění konstrukcí zedník specialista</t>
  </si>
  <si>
    <t>zednické výpomoce pro elektro  25=25.000 [A] 
Celkem: 25=25.000 [B]</t>
  </si>
  <si>
    <t>HZS2132</t>
  </si>
  <si>
    <t>Hodinové zúčtovací sazby profesí PSV provádění stavebních konstrukcí zámečník odborný</t>
  </si>
  <si>
    <t>''' provařování uzemnění s konstrukcí včetně koordinace profesí '  
 provaření armování základových pasů dle TP 124  8=8.000 [A] 
 provaření armování základové desky v rastru2,5 x 2,5m  10=10.000 [B] 
 provaření armování obvodových stěn v rastru2,5 x 2,5m  32=32.000 [C] 
 provaření armování stropní desky v rastru2,5 x 2,5m  10=10.000 [D] 
Celkem: 8+10+32+10=60.000 [E]</t>
  </si>
  <si>
    <t>HZS2232</t>
  </si>
  <si>
    <t>Hodinové zúčtovací sazby profesí PSV provádění stavebních instalací elektrikář odborný</t>
  </si>
  <si>
    <t>revize hromosvodu  10=10.000 [A] 
 revize uzemnění  10=10.000 [B] 
 výchozí revize 1. po ukončení montáže  20=20.000 [C] 
 výchozí revize 2. po ukončení servisu  20=20.000 [D] 
 měření intenzity osvětlení  20=20.000 [E] 
Celkem: 10+10+20+20+20=80.000 [F]</t>
  </si>
  <si>
    <t>900960001R</t>
  </si>
  <si>
    <t>Nastavení ochrany</t>
  </si>
  <si>
    <t>900960002R</t>
  </si>
  <si>
    <t>Předběžné komplexsní vyzkoušení El. včetně návazných profesí</t>
  </si>
  <si>
    <t>900960003R</t>
  </si>
  <si>
    <t>Komplexsní zkoušky</t>
  </si>
  <si>
    <t>900960004R</t>
  </si>
  <si>
    <t>RFID marker červený 169,8 kHz pro přesnou identifikaci podzemních sítí</t>
  </si>
  <si>
    <t>Průkaz způsobilosti technického zařízení - elektroinstalace a systém ochrany před bleskem 
Průkaz způsobilosti technického zařízení - elektroinstalace a systém ochrany před bleskem</t>
  </si>
  <si>
    <t xml:space="preserve">  SO01-71D1.4.6.1</t>
  </si>
  <si>
    <t>rozhlasové zařízení</t>
  </si>
  <si>
    <t>SO01-71D1.4.6.1</t>
  </si>
  <si>
    <t>7596335045R</t>
  </si>
  <si>
    <t>Montáž reproduktoru směrového, tlakového</t>
  </si>
  <si>
    <t>Montáž reproduktoru směrového, tlakového - upevnění reprodukturu na připravné body nebo konstrukci, připojení k vedení, nastavení optimální hlasitosti, směrování a odzkoušení ozvučení</t>
  </si>
  <si>
    <t>7596330290R</t>
  </si>
  <si>
    <t>Větve rozhlasového zařízení Standardní 100V reproduktory 2-pásmové výkonné tlakové reproduktory 32W @ 100V, woofer 6.5", tweeter 1"</t>
  </si>
  <si>
    <t>7596335060</t>
  </si>
  <si>
    <t>Montáž reproduktorového systému kruhového, eliptického</t>
  </si>
  <si>
    <t>Montáž reproduktorového systému včetně upevnění systému na ozvučnou desku s elektrickou výhybkou a drátovou formou, upevnění ozvučnice do připravené skříně nebo otvoru, připojení systému k rozvodnému vedení, nastavení optimální hlasitosti, směrování a odzkoušení ozvučení kruhového i eliptického</t>
  </si>
  <si>
    <t>7596330110R</t>
  </si>
  <si>
    <t>Větve rozhlasového zařízení Standardní 100V reproduktory Podhledové Stropní 6/3/1,5W @ 100V / 20W @ 16ohm, bílý, impregnovaná membrána</t>
  </si>
  <si>
    <t>741122601R</t>
  </si>
  <si>
    <t>Montáž kabel Cu plný kulatý žíla 2x1,5 až 6 mm2 uložený pevně (např. CYKY)</t>
  </si>
  <si>
    <t>Montáž kabelů měděných bez ukončení uložených pevně plných kulatých nebo bezhalogenových (např. CYKY) počtu a průřezu žil 2x1,5 až 6 mm2</t>
  </si>
  <si>
    <t>34111005R</t>
  </si>
  <si>
    <t>kabel instalační jádro Cu plné izolace PVC plášť PVC 450/750V (CYKY) 2x1,5mm2</t>
  </si>
  <si>
    <t>34113402R</t>
  </si>
  <si>
    <t>kabel instalační flexibilní jádro Cu lanované izolace pryž plášť pryž 300/500V (H05RR-F) 2x1,50mm2</t>
  </si>
  <si>
    <t>741322041R</t>
  </si>
  <si>
    <t>Montáž svodiče přepětí nn typ 2 jednopólových jednodílných se zapojením vodičů</t>
  </si>
  <si>
    <t>Montáž přepěťových ochran nn se zapojením vodičů svodiče přepětí – typ 2 jednopólových jednodílných</t>
  </si>
  <si>
    <t>35889517R</t>
  </si>
  <si>
    <t>svodič přepětí - výměnný modul, 230V, varistor</t>
  </si>
  <si>
    <t>7491252025R</t>
  </si>
  <si>
    <t>Montáž krabic elektroinstalačních, rozvodek - bez zapojení krabice instalační pod omítku 125x125 včetně svorkovnice a víka</t>
  </si>
  <si>
    <t>Montáž krabic elektroinstalačních, rozvodek - bez zapojení krabice instalační pod omítku 125x125 včetně svorkovnice a víka - včetně zhotovení otvoru</t>
  </si>
  <si>
    <t>7491201300R</t>
  </si>
  <si>
    <t>Elektroinstalační materiál Elektroinstalační krabice a rozvodky Bez zapojení Krabice KO 125 E</t>
  </si>
  <si>
    <t>742110001R</t>
  </si>
  <si>
    <t>Montáž trubek pro slaboproud plastových ohebných uložených pod omítku se zasekáním</t>
  </si>
  <si>
    <t>Montáž trubek elektroinstalačních plastových ohebných uložených pod omítku včetně zasekání</t>
  </si>
  <si>
    <t>34571073R</t>
  </si>
  <si>
    <t>742110003R</t>
  </si>
  <si>
    <t>Montáž trubek pro slaboproud plastových ohebných uložených volně na příchytky</t>
  </si>
  <si>
    <t>Montáž trubek elektroinstalačních plastových ohebných uložených volně na příchytky</t>
  </si>
  <si>
    <t>34571093R</t>
  </si>
  <si>
    <t>7491252050R</t>
  </si>
  <si>
    <t>Montáž krabic elektroinstalačních, rozvodek - bez zapojení rozvodky krabicové kovové do 5xP16</t>
  </si>
  <si>
    <t>Montáž krabic elektroinstalačních, rozvodek - bez zapojení rozvodky krabicové kovové do 5xP16 - včetně zhotovení otvoru</t>
  </si>
  <si>
    <t>34571492R</t>
  </si>
  <si>
    <t>krabice v uzavřeném provedení Al s krytím IP 54 čtvercová 100x100mm tři vývodky P16</t>
  </si>
  <si>
    <t>210100096R</t>
  </si>
  <si>
    <t>Ukončení vodičů na svorkovnici s otevřením a uzavřením krytu včetně zapojení průřezu žíly do 2,5 mm2</t>
  </si>
  <si>
    <t>Ukončení vodičů izolovaných s označením a zapojením  na svorkovnici s otevřením a uzavřením krytu průřezu žíly do 2,5 mm2</t>
  </si>
  <si>
    <t>SZRZ.9001R</t>
  </si>
  <si>
    <t>připojení nových reproduktorových linek na stávající rozhlasovou ústřednu v technologickém objektu včetně montážního materiálu</t>
  </si>
  <si>
    <t>připojení nových reproduktorových linek na stávající rozhlasovou ústřednu včetně montážního materiálu</t>
  </si>
  <si>
    <t>SZRZ.9002R</t>
  </si>
  <si>
    <t>galvanické oddělení rozhlasových kabelových vedení</t>
  </si>
  <si>
    <t>7498351010R</t>
  </si>
  <si>
    <t>Vydání průkazu způsobilosti pro funkční celek, provizorní stav</t>
  </si>
  <si>
    <t>Vydání průkazu způsobilosti pro funkční celek, provizorní stav - vyhotovení dokladu o silnoproudých zařízeních a vydání průkazu způsobilosti</t>
  </si>
  <si>
    <t>7498351510R</t>
  </si>
  <si>
    <t>Vyhotovení zprávy o posouzení bezpečnosti (rizik) včetně analýzy a hodnocení rizik</t>
  </si>
  <si>
    <t>Vyhotovení zprávy o posouzení bezpečnosti (rizik) včetně analýzy a hodnocení rizik - v souladu s nařízením Evropské komise (ES) č. 352/52009 v rozsahu tohoto SO/PS</t>
  </si>
  <si>
    <t xml:space="preserve">  SO01-71D1.4.6.2</t>
  </si>
  <si>
    <t>hodinové rozvody</t>
  </si>
  <si>
    <t>SO01-71D1.4.6.2</t>
  </si>
  <si>
    <t>7596625015R</t>
  </si>
  <si>
    <t>Montáž hodin podružných 2-stranných</t>
  </si>
  <si>
    <t>Montáž hodin podružných 2-stranných - úplná montáž na předem připravené úchytné body nebo na konstrukci, zapojení přívodů, přezkoušení funkce, nastavení na jednotný čas</t>
  </si>
  <si>
    <t>7596630113R</t>
  </si>
  <si>
    <t>Hodinová zařízení Exteriérové hodiny ručičkové čtvercové venkovní dvoustranné, závěs na stěnu-boční, strop, sloup-boční, průměr 60  cm, dle směrnice SŽ SM118</t>
  </si>
  <si>
    <t>7596625010R</t>
  </si>
  <si>
    <t>Montáž hodin podružných 1-stranných</t>
  </si>
  <si>
    <t>Montáž hodin podružných 1-stranných - úplná montáž na předem připravené úchytné body nebo na konstrukci, zapojení přívodů, přezkoušení funkce, nastavení na jednotný čas</t>
  </si>
  <si>
    <t>7596620030R</t>
  </si>
  <si>
    <t>Hodinová zařízení Interiérové hodiny ručičkové podružné, jednostranné 30+, dle směrnice SŽ SM118</t>
  </si>
  <si>
    <t>7590545014R</t>
  </si>
  <si>
    <t>Montáž vodiče sdělovacího izolovaného v trubce nebo liště</t>
  </si>
  <si>
    <t>Montáž vodiče sdělovacího izolovaného v trubce nebo liště - zatažení vodičů do trubek nebo lišt, úplná inslalace včetně manipulace s vodičem, prozvonění a označení, včetně pročištění trubky, otevření a zavření krabic. Bez zapojení</t>
  </si>
  <si>
    <t>34121231</t>
  </si>
  <si>
    <t>kabel sdělovací stíněný laminovanou Al fólií s příložným Cu drátem jádro Cu plné izolace PVC plášť PVC 300V (J-Y(St)Y…Lg) 1x2x0,8mm2</t>
  </si>
  <si>
    <t>741122601</t>
  </si>
  <si>
    <t>742110001</t>
  </si>
  <si>
    <t>742110011</t>
  </si>
  <si>
    <t>Montáž trubek pro slaboproud plastových tuhých pro vnitřní rozvody uložených volně na příchytky</t>
  </si>
  <si>
    <t>Montáž trubek elektroinstalačních plastových tuhých pro vnitřní rozvody uložených volně na příchytky</t>
  </si>
  <si>
    <t>7491251010R</t>
  </si>
  <si>
    <t>Montáž lišt elektroinstalačních, kabelových žlabů z PVC-U jednokomorových zaklapávacích rozměru 40/40 mm</t>
  </si>
  <si>
    <t>Montáž lišt elektroinstalačních, kabelových žlabů z PVC-U jednokomorových zaklapávacích rozměru 40/40 mm - na konstrukci, omítku apod. včetně spojek, ohybů, rohů, bez krabic</t>
  </si>
  <si>
    <t>7491200210R</t>
  </si>
  <si>
    <t>Elektroinstalační materiál Elektroinstalační lišty a kabelové žlaby Lišta LHD 20x20 vkládací bílá 2m</t>
  </si>
  <si>
    <t>1001R</t>
  </si>
  <si>
    <t>Připojení hodinového rozvodu do stávajícího systému - hlavní hodiny jsou instalovány v technologickém objektu</t>
  </si>
  <si>
    <t>7596610305R</t>
  </si>
  <si>
    <t>Hodinová zařízení Hlavní hodiny hlavní mikroprocesorové hodiny s vestavěným akumulátorem, dvoulinkové, možno připojit přijímač DCF, pro hodiny dle směrnice SŽ S</t>
  </si>
  <si>
    <t>Hodinová zařízení Hlavní hodiny hlavní mikroprocesorové hodiny s vestavěným akumulátorem, dvoulinkové, možno připojit přijímač DCF, pro hodiny dle směrnice SŽ SM118</t>
  </si>
  <si>
    <t>7596620100R</t>
  </si>
  <si>
    <t>Hodinová zařízení Doplňky k hlavním hodinám Přijímač radiosignálu DCF 77,5 kHz, pro běžné použití</t>
  </si>
  <si>
    <t>7596615010R</t>
  </si>
  <si>
    <t>Montáž přijímače DCF</t>
  </si>
  <si>
    <t xml:space="preserve">  SO01-71D1.4.6.3</t>
  </si>
  <si>
    <t>Dohledový videosystém (VSS)</t>
  </si>
  <si>
    <t>SO01-71D1.4.6.3</t>
  </si>
  <si>
    <t>7596720005R</t>
  </si>
  <si>
    <t>Díly televizních zařízení 3 Mpx vnitřní box IP kamera s IR, antivandal</t>
  </si>
  <si>
    <t>7596735060R</t>
  </si>
  <si>
    <t>Zprovoznění kamery vnitřní</t>
  </si>
  <si>
    <t>7596720002R</t>
  </si>
  <si>
    <t>Díly televizních zařízení 3 Mpx venkovní válečková IP kamera s IR, antivandal</t>
  </si>
  <si>
    <t>7596735065R</t>
  </si>
  <si>
    <t>Zprovoznění kamery venkovní</t>
  </si>
  <si>
    <t>7596731226R</t>
  </si>
  <si>
    <t>Kamerové systémy CCTV Kamera fixní Přídavný HDD s kapacitou 3TB k DVR/NVR</t>
  </si>
  <si>
    <t>Kamerové systémy CCTV Kamera fixní Přídavný HDD s kapacitou 3TB k DVR/NVR Samsung</t>
  </si>
  <si>
    <t>7596731118R</t>
  </si>
  <si>
    <t>Kamerové systémy CCTV Kamera fixní NVR NUUO IP+, sw pro IP kamery/enkodéry, licence pro 16 zařízení</t>
  </si>
  <si>
    <t>7596731436R</t>
  </si>
  <si>
    <t>Kamerové systémy CCTV Kamera fixní Přepěťová ochrana 10/100M Ethernet + PoE A/B nebo Hi PoE (max.70W)</t>
  </si>
  <si>
    <t>7596735050R</t>
  </si>
  <si>
    <t>Montáž a provedení kamerové zkoušky</t>
  </si>
  <si>
    <t>7596735240R</t>
  </si>
  <si>
    <t>Instalace vzdáleného klienta kamerového systému</t>
  </si>
  <si>
    <t>742230103R</t>
  </si>
  <si>
    <t>Nastavení záběru podle přání uživatele</t>
  </si>
  <si>
    <t>Montáž kamerového systému nastavení a instalace nastavení záběru podle přání uživatele</t>
  </si>
  <si>
    <t>742230102R</t>
  </si>
  <si>
    <t>Instalace a nastavení SW pro sledování kamer</t>
  </si>
  <si>
    <t>Montáž kamerového systému nastavení a instalace instalace a nastavení SW pro sledování kamer</t>
  </si>
  <si>
    <t>Demontáž stávající IP kamery ve stávajícím objektu včetně konzole, rozvaděče s převodníkem a příslušenství, přezkoušení a opětovná montáž v nové budově včetně n</t>
  </si>
  <si>
    <t>Demontáž stávající IP kamery včetně konzole, rozvaděče s převodníkem a příslušenství, přezkoušení a opětovná montáž v nové budově včetně nastavení záběru, připojení ke stávajícímu NVR, včetně příslušenství</t>
  </si>
  <si>
    <t>742230001R</t>
  </si>
  <si>
    <t>Montáž DVR nebo NAS, nahrávacího zařízení pro kamery</t>
  </si>
  <si>
    <t>Montáž kamerového systému DVR nebo NAS, nahrávacího zařízení pro kamery</t>
  </si>
  <si>
    <t>7598095661R</t>
  </si>
  <si>
    <t>Vyhotovení revizní zprávy kamerový systém</t>
  </si>
  <si>
    <t>Vyhotovení revizní zprávy kamerový systém - vykonání prohlídky a zkoušky pro napájení elektrického zařízení včetně vyhotovení revizní zprávy podle vyhl. 100/1995 Sb. a norem ČSN</t>
  </si>
  <si>
    <t>7592525095R</t>
  </si>
  <si>
    <t>Softwarové práce na zařízení integračního koncentrátoru InK DDTS ŽDC TLS KAM v počtu kamer přes 15 do 30 kusů</t>
  </si>
  <si>
    <t>Softwarové práce na zařízení integračního koncentrátoru InK DDTS ŽDC TLS KAM v počtu kamer přes 15 do 30 kusů - SW úprava, doplnění, kontrola, zkouška nebo integrace signálů z energetických a elektrotechnických systémů stažených do jednoho PLC do integračního koncentrátoru</t>
  </si>
  <si>
    <t>7592525100R</t>
  </si>
  <si>
    <t>Softwarové práce na zařízení integračního koncentrátoru InK DDTS ŽDC aktivní prvek přenosového systému LTDS</t>
  </si>
  <si>
    <t>Softwarové práce na zařízení integračního koncentrátoru InK DDTS ŽDC aktivní prvek přenosového systému LTDS - SW úprava, doplnění, kontrola, zkouška nebo integrace signálů z energetických a elektrotechnických systémů stažených do jednoho PLC do integračního koncentrátoru</t>
  </si>
  <si>
    <t>7592520145R</t>
  </si>
  <si>
    <t>Dálková diagnostika DDTS ŽDC, Liceční SW pro klientské pracoviště tenkého klienta s konfigurací dle TZ, min. dle technických podmínek SŽDC k systému DDTS ŽDC</t>
  </si>
  <si>
    <t>7592525180R</t>
  </si>
  <si>
    <t>Odzkoušení programového vybavení po montáži nebo úpravě DDTS ŽDC</t>
  </si>
  <si>
    <t>Odzkoušení programového vybavení po montáži nebo úpravě DDTS ŽDC - nově provedených úprav nebo nově doplněných systémů TLS na zařízení Ink a InS</t>
  </si>
  <si>
    <t>7592525185R</t>
  </si>
  <si>
    <t>Závěrečná zkouška po montáži nebo úpravě DDTS ŽDC</t>
  </si>
  <si>
    <t>Závěrečná zkouška po montáži nebo úpravě DDTS ŽDC - nově doplněného nebo upraveného programového a aplikačního vybavení zařízení Ink a InS pro jeden TLS</t>
  </si>
  <si>
    <t>7592525190R</t>
  </si>
  <si>
    <t>Spolupráce zhotovitele (dodavatele) při integraci technologického systému do DDTS ŽDC</t>
  </si>
  <si>
    <t>Spolupráce zhotovitele (dodavatele) při integraci technologického systému do DDTS ŽDC - určeného jednoho sdělovacího, silnoproudého nebo jiného zařízení (dle TZ) realizovaného samostatným PS/SO</t>
  </si>
  <si>
    <t xml:space="preserve">  SO01-71D1.4.6.4</t>
  </si>
  <si>
    <t>strukturovaná kabeláž</t>
  </si>
  <si>
    <t>SO01-71D1.4.6.4</t>
  </si>
  <si>
    <t>7593315330</t>
  </si>
  <si>
    <t>Montáž datové skříně rack</t>
  </si>
  <si>
    <t>7593317210R</t>
  </si>
  <si>
    <t>Demontáž skříně 19"</t>
  </si>
  <si>
    <t>7593317065R</t>
  </si>
  <si>
    <t>Demontáž optického rozvaděče skříně</t>
  </si>
  <si>
    <t>7593317070R</t>
  </si>
  <si>
    <t>Demontáž optického rozvaděče vany z rozvaděče</t>
  </si>
  <si>
    <t>7593315392R</t>
  </si>
  <si>
    <t>Montáž panelu do RACKU 19"</t>
  </si>
  <si>
    <t>ADI.0051182.URS</t>
  </si>
  <si>
    <t>Ventilační jednotka univerzální se 4 ventilátory do stropu nebo do podlahy</t>
  </si>
  <si>
    <t>ADI.0051197.URS</t>
  </si>
  <si>
    <t>19“ rozvodný panel 1U, 8 x zásuvka dle ČSN, max. 16 A, kabel 3 x 1,5 mm, 2 m</t>
  </si>
  <si>
    <t>ADI.0051167.URS</t>
  </si>
  <si>
    <t>19" vyvazovací panel 1U oboustranná plastová lišta</t>
  </si>
  <si>
    <t>ADI.0051140.URS</t>
  </si>
  <si>
    <t>19" polička s perforací 1U/550mm, max. nosnost 40kg</t>
  </si>
  <si>
    <t>742330052</t>
  </si>
  <si>
    <t>Popis portů patchpanelu</t>
  </si>
  <si>
    <t>Montáž strukturované kabeláže zásuvek datových popis portů patchpanelu</t>
  </si>
  <si>
    <t>742330024</t>
  </si>
  <si>
    <t>Montáž patch panelu 24 portů UTP/FTP</t>
  </si>
  <si>
    <t>Montáž strukturované kabeláže příslušenství a ostatní práce k rozvaděčům patch panelu 24 portů UTP/FTP</t>
  </si>
  <si>
    <t>7590560529R</t>
  </si>
  <si>
    <t>Optické kabely Spojky a příslušenství pro optické sítě Ostatní Patch panel 24 portů CAT 5E</t>
  </si>
  <si>
    <t>742330041R</t>
  </si>
  <si>
    <t>Montáž datové jednozásuvky</t>
  </si>
  <si>
    <t>Montáž strukturované kabeláže zásuvek datových pod omítku, do nábytku, do parapetního žlabu nebo podlahové krabice jednozásuvky</t>
  </si>
  <si>
    <t>RADI.0051322.UR</t>
  </si>
  <si>
    <t>Zásuvka modulární pro 1 keystone pod omítku, bílá</t>
  </si>
  <si>
    <t>Zásuvka modulární SX9 pro 1 keystone pod omítku, bílá</t>
  </si>
  <si>
    <t>742330042R</t>
  </si>
  <si>
    <t>Montáž datové dvouzásuvky</t>
  </si>
  <si>
    <t>Montáž strukturované kabeláže zásuvek datových pod omítku, do nábytku, do parapetního žlabu nebo podlahové krabice dvouzásuvky</t>
  </si>
  <si>
    <t>RADI.0051323.UR</t>
  </si>
  <si>
    <t>Zásuvka modulární pro 2 keystone pod omítku, bílá</t>
  </si>
  <si>
    <t>Zásuvka modulární SX9 pro 2 keystone pod omítku, bílá</t>
  </si>
  <si>
    <t>7590575010</t>
  </si>
  <si>
    <t>Montáž portu strukturované kabeláže</t>
  </si>
  <si>
    <t>Montáž příslušenství pro telefonní přístroje portu strukturované kabeláže</t>
  </si>
  <si>
    <t>RADI.0051301.UR</t>
  </si>
  <si>
    <t>Zařezávací svorkovnice 90° s vyvazováním CAT5E STP, černý</t>
  </si>
  <si>
    <t>742330101R</t>
  </si>
  <si>
    <t>Měření metalického segmentu s vyhotovením protokolu</t>
  </si>
  <si>
    <t>Montáž strukturované kabeláže měření segmentu metalického s vyhotovením protokolu</t>
  </si>
  <si>
    <t>7590540554R</t>
  </si>
  <si>
    <t>Slaboproudé rozvody, kabely pro přívod a vnitřní instalaci UTP/FTP kategorie 5e 100Mhz  1 Gbps FTP propojovací kabel RJ45/RJ45 3m</t>
  </si>
  <si>
    <t>7491252010R</t>
  </si>
  <si>
    <t>Montáž krabic elektroinstalačních, rozvodek - bez zapojení krabice přístrojové</t>
  </si>
  <si>
    <t>Montáž krabic elektroinstalačních, rozvodek - bez zapojení krabice přístrojové - včetně zhotovení otvoru</t>
  </si>
  <si>
    <t>7491201110R</t>
  </si>
  <si>
    <t>Elektroinstalační materiál Elektroinstalační krabice a rozvodky Bez zapojení Krabice KP 67x67 přístrojová</t>
  </si>
  <si>
    <t>7590540524R</t>
  </si>
  <si>
    <t>Slaboproudé rozvody, kabely pro přívod a vnitřní instalaci UTP/FTP kategorie 5e 100Mhz  1 Gbps FTP Stíněný plášť, PVC vnitřní, drát</t>
  </si>
  <si>
    <t>7590540529R</t>
  </si>
  <si>
    <t>Slaboproudé rozvody, kabely pro přívod a vnitřní instalaci UTP/FTP kategorie 5e 100Mhz  1 Gbps FTP Stíněný plášť, PE venkovní, drát</t>
  </si>
  <si>
    <t>741120101R</t>
  </si>
  <si>
    <t>Montáž vodič Cu izolovaný plný a laněný s PVC pláštěm žíla 0,15-16 mm2 zatažený (např. CY, CHAH-V)</t>
  </si>
  <si>
    <t>Montáž vodičů izolovaných měděných bez ukončení uložených v trubkách nebo lištách zatažených plných a laněných s PVC pláštěm, bezhalogenových, ohniodolných (např. CY, CHAH-V) průřezu žíly 0,15 až 16 mm2</t>
  </si>
  <si>
    <t>7492500880R</t>
  </si>
  <si>
    <t>Kabely, vodiče, šňůry Cu - nn Vodič jednožílový Cu, plastová izolace H07V-K 16 žz (CYA)</t>
  </si>
  <si>
    <t>34571072</t>
  </si>
  <si>
    <t>trubka elektroinstalační ohebná z PVC (EN) 2320</t>
  </si>
  <si>
    <t>34571075</t>
  </si>
  <si>
    <t>trubka elektroinstalační ohebná z PVC (EN) 2340</t>
  </si>
  <si>
    <t>34571092</t>
  </si>
  <si>
    <t>trubka elektroinstalační tuhá z PVC D 17,4/20 mm, délka 3m</t>
  </si>
  <si>
    <t>7491251015R</t>
  </si>
  <si>
    <t>Montáž lišt elektroinstalačních, kabelových žlabů z PVC-U jednokomorových zaklapávacích rozměru 50/50 - 50/100 mm</t>
  </si>
  <si>
    <t>Montáž lišt elektroinstalačních, kabelových žlabů z PVC-U jednokomorových zaklapávacích rozměru 50/50 - 50/100 mm - na konstrukci, omítku apod. včetně spojek, ohybů, rohů, bez krabic</t>
  </si>
  <si>
    <t>7491200310R</t>
  </si>
  <si>
    <t>Elektroinstalační materiál Elektroinstalační lišty a kabelové žlaby Lišta LH 60x40 vkládací bílá 2m</t>
  </si>
  <si>
    <t>7593505340R</t>
  </si>
  <si>
    <t>Kladení 1 optický kabel nebo 1 ochranná trubka</t>
  </si>
  <si>
    <t>7491100120R</t>
  </si>
  <si>
    <t>Trubková vedení ohebná dvouplášťová korugovaná bezhalogenová chránička  50 rudá</t>
  </si>
  <si>
    <t>RM.1001</t>
  </si>
  <si>
    <t>technologický switch Catalyst 9200L, 48 x 10/100/1000 + 4xSFP 1G, Essential</t>
  </si>
  <si>
    <t>RM.1002</t>
  </si>
  <si>
    <t>Licence Catalyst C9200 DNA Essentials, 48-port, 7 let</t>
  </si>
  <si>
    <t>RM.1003</t>
  </si>
  <si>
    <t>switch s POE Catalyst 2960-X Compact Switch 24 x 10/100/1000 Gigabit Ethernet, POE</t>
  </si>
  <si>
    <t>RM.1004</t>
  </si>
  <si>
    <t>napájecí zdroj SLIMLINE SMS 2400SE, 1U, 2 moduly 800W (jištění 5 spotřebičů atd.), včetně Control, MCU, TCP/IP, …)</t>
  </si>
  <si>
    <t>RM.1005</t>
  </si>
  <si>
    <t>Střídač TSI-EPC-48V-230Vac-Pack-20 (TSI Nova), kabinet 1U, 2x modul 750VA, kontrolér T2S-ETH</t>
  </si>
  <si>
    <t>RM.1006</t>
  </si>
  <si>
    <t>Akumulátor Pb  PowerSafe 12V62F</t>
  </si>
  <si>
    <t>RM.1007</t>
  </si>
  <si>
    <t>kabeláž pro napájení datového rovzaděče 48VDC, včetně montážního materiálu a svorkovnice</t>
  </si>
  <si>
    <t>7595605185R</t>
  </si>
  <si>
    <t>Montáž routeru (směrovače), switche (přepínače) a huby (rozbočovače) instalace a konfigurace switche L2 upevněného - expertní</t>
  </si>
  <si>
    <t>742330011</t>
  </si>
  <si>
    <t>Montáž zařízení do rozvaděče (switch, UPS, DVR, server) bez nastavení</t>
  </si>
  <si>
    <t>Montáž strukturované kabeláže zařízení do rozvaděče switche, UPS, DVR, server bez nastavení</t>
  </si>
  <si>
    <t>7590550099R</t>
  </si>
  <si>
    <t>Forma kabelová, drátová a doplňky vnitřní instalace Montážní rám pro LSA lišty hloubky 50,10 pozic</t>
  </si>
  <si>
    <t>7590550149R</t>
  </si>
  <si>
    <t>Forma kabelová, drátová a doplňky vnitřní instalace Montážní rám pro LSA lišty Profilový nosič konstrukčních skupin LSA do 19“ skříní</t>
  </si>
  <si>
    <t>7590550194R</t>
  </si>
  <si>
    <t>Forma kabelová, drátová a doplňky vnitřní instalace LSA lišty LSA-PLUS lišta rozpojovací 2/10</t>
  </si>
  <si>
    <t>7590550199R</t>
  </si>
  <si>
    <t>Forma kabelová, drátová a doplňky vnitřní instalace LSA lišty Zemnící lišta pro moduly 2/10</t>
  </si>
  <si>
    <t>7590550204R</t>
  </si>
  <si>
    <t>Forma kabelová, drátová a doplňky vnitřní instalace LSA lišty Štítek sklopný pro LSA-PLUS 10 párů</t>
  </si>
  <si>
    <t>7590550209R</t>
  </si>
  <si>
    <t>Forma kabelová, drátová a doplňky vnitřní instalace LSA lišty Magazín přepěťové ochrany pro LSA-PLUS 2/10</t>
  </si>
  <si>
    <t>7590550214R</t>
  </si>
  <si>
    <t>Forma kabelová, drátová a doplňky vnitřní instalace LSA lišty Přepěťové ochrany 8x6, MK, 230V 10kA/10A</t>
  </si>
  <si>
    <t>7590525670R</t>
  </si>
  <si>
    <t>Montáž ukončení celoplastového kabelu v závěru nebo rozvaděči se zářezovými svorkovnicemi zářezová technologie LSA do 10 čtyřek</t>
  </si>
  <si>
    <t>7590525671R</t>
  </si>
  <si>
    <t>Montáž ukončení celoplastového kabelu v závěru nebo rozvaděči se zářezovými svorkovnicemi zářezová technologie LSA do 20 čtyřek</t>
  </si>
  <si>
    <t>7590525725</t>
  </si>
  <si>
    <t>Montáž svorkovnice LSA-PLUS</t>
  </si>
  <si>
    <t>Montáž prvků pro zařízení [LSA plus] svorkovnice</t>
  </si>
  <si>
    <t>7593315010</t>
  </si>
  <si>
    <t>Montáž montážního rámu LSA-PLUS</t>
  </si>
  <si>
    <t>Montáž prvků pro zařízení [LSA plus] montážního rámu</t>
  </si>
  <si>
    <t>7593315020R</t>
  </si>
  <si>
    <t>Montáž zářezové lišty LSA-PLUS</t>
  </si>
  <si>
    <t>7593315030R</t>
  </si>
  <si>
    <t>Montáž označovacích štítků LSA-PLUS včetně popisu</t>
  </si>
  <si>
    <t>7593325010R</t>
  </si>
  <si>
    <t>Montáž do LSA pásku bleskojistky</t>
  </si>
  <si>
    <t>7590560651R</t>
  </si>
  <si>
    <t>Optické kabely Spojky a příslušenství pro optické sítě Ostatní Rozvaděč optický pro 144 vláken (vana)</t>
  </si>
  <si>
    <t>7590560893R</t>
  </si>
  <si>
    <t>Optické kabely Spojky a příslušenství pro optické sítě Optické Adaptéry duplex E2000/APC-E2000/APC</t>
  </si>
  <si>
    <t>7590560519R</t>
  </si>
  <si>
    <t>Optické kabely Spojky a příslušenství pro optické sítě Ostatní Rezerva optického kabelu do 500mm</t>
  </si>
  <si>
    <t>7590560539R</t>
  </si>
  <si>
    <t>Optické kabely Spojky a příslušenství pro optické sítě Ostatní Pigtail SC/PC, 9um SM, 1m</t>
  </si>
  <si>
    <t>7590560549R</t>
  </si>
  <si>
    <t>Optické kabely Spojky a příslušenství pro optické sítě Ostatní propojovací kabel SC/P-SC/p-1-SDL SM9/125, 1m</t>
  </si>
  <si>
    <t>7590560569R</t>
  </si>
  <si>
    <t>Optické kabely Spojky a příslušenství pro optické sítě Ostatní Optický patchcord do 5 m</t>
  </si>
  <si>
    <t>7590560589R</t>
  </si>
  <si>
    <t>Optické kabely Spojky a příslušenství pro optické sítě Ostatní Kazeta pro uložení svárů</t>
  </si>
  <si>
    <t>7590560593R</t>
  </si>
  <si>
    <t>Optické kabely Spojky a příslušenství pro optické sítě Ostatní HDC 3000 - 19“ zásobník na buffery</t>
  </si>
  <si>
    <t>7590560597R</t>
  </si>
  <si>
    <t>Optické kabely Spojky a příslušenství pro optické sítě Ostatní HDC 3000 - 19“ vedení patchcordů</t>
  </si>
  <si>
    <t>7590560601R</t>
  </si>
  <si>
    <t>Optické kabely Spojky a příslušenství pro optické sítě Ostatní HDC 3000 - 19“ zásobník rezervních délek patchcordů</t>
  </si>
  <si>
    <t>7590560611R</t>
  </si>
  <si>
    <t>Optické kabely Spojky a příslušenství pro optické sítě Ostatní HDC 3000 - Konektorový modul E-2000, včetně 12x adaptérů a pigtailů, plně osazen</t>
  </si>
  <si>
    <t>7590560621R</t>
  </si>
  <si>
    <t>Optické kabely Spojky a příslušenství pro optické sítě Ostatní HDC 3000 - Spojovací-provařovací modul</t>
  </si>
  <si>
    <t>7590560631R</t>
  </si>
  <si>
    <t>Optické kabely Spojky a příslušenství pro optické sítě Ostatní trubička v provedení bufferu 1m černá/10m bílá</t>
  </si>
  <si>
    <t>7590560641R</t>
  </si>
  <si>
    <t>Optické kabely Spojky a příslušenství pro optické sítě Ostatní Spojovací kazety s víčkem</t>
  </si>
  <si>
    <t>7590560677R</t>
  </si>
  <si>
    <t>Optické kabely Spojky a příslušenství pro optické sítě Optické Pigtaily SM 9/125 LC/APC</t>
  </si>
  <si>
    <t>7590565014R</t>
  </si>
  <si>
    <t>Spojování a ukončení kabelů optických v optickém rozvaděči pro 24 vláken</t>
  </si>
  <si>
    <t>Spojování a ukončení kabelů optických v optickém rozvaděči pro 24 vláken - práce spojené s montáží specifikované kabelizace specifikovaným způsobem</t>
  </si>
  <si>
    <t>7590565050R</t>
  </si>
  <si>
    <t>Spojování a ukončení kabelů optických svár optického vlákna ve spojce (rozvaděči) do 36 vláken</t>
  </si>
  <si>
    <t>VLÁKNO</t>
  </si>
  <si>
    <t>Spojování a ukončení kabelů optických svár optického vlákna ve spojce (rozvaděči) do 36 vláken - práce spojené s montáží specifikované kabelizace specifikovaným způsobem</t>
  </si>
  <si>
    <t>7590565060</t>
  </si>
  <si>
    <t>Montáž konstrukce rezervy optického kabelu</t>
  </si>
  <si>
    <t>Montáž konstrukce rezervy včetně montáže držáku rezervy optického kabelu a upevnění optického kabelu na držák optického kabelu</t>
  </si>
  <si>
    <t>7590565080R</t>
  </si>
  <si>
    <t>Uložení kabelové rezervy optického kabelu</t>
  </si>
  <si>
    <t>7590565125R</t>
  </si>
  <si>
    <t>Uložení a propojení propojovací šňůry (patchcord) s konektory</t>
  </si>
  <si>
    <t>7598035015R</t>
  </si>
  <si>
    <t>Měření parametrů optického kabelu na třech vlnových délkách metodou OTDR a TM na skládce, kabelu se 24 vlákny</t>
  </si>
  <si>
    <t>Měření parametrů optického kabelu na třech vlnových délkách metodou OTDR a TM na skládce, kabelu se 24 vlákny - včetně vyhotovení měřícího protokolu</t>
  </si>
  <si>
    <t>7598035060R</t>
  </si>
  <si>
    <t>Měření parametrů optického kabelu na třech vlnových délkách metodou OTDR a TM po položení nebo zavěšení, kabelu se 24 vlákny</t>
  </si>
  <si>
    <t>Měření parametrů optického kabelu na třech vlnových délkách metodou OTDR a TM po položení nebo zavěšení, kabelu se 24 vlákny - včetně vyhotovení měřícího protokolu</t>
  </si>
  <si>
    <t>7598015170</t>
  </si>
  <si>
    <t>Měření kapacitních nerovnováh do 4 km</t>
  </si>
  <si>
    <t>Měření a vyrovnání kapacitních nerovnováh na místním sdělovacím kabelu včetně křižování v prostřední spojce kabelového úseku, kontroly izolace žil proti sobě a zemi, vypracování měřícího protokolu do 4 km délky</t>
  </si>
  <si>
    <t>7598015180</t>
  </si>
  <si>
    <t>Měření útlumu přeslechu na blízkém konci na místním sdělovacím kabelu za 1 čtyřku XN měřeného úseku</t>
  </si>
  <si>
    <t>7598015185R</t>
  </si>
  <si>
    <t>Jednosměrné měření kabelu místního</t>
  </si>
  <si>
    <t>7598015190R</t>
  </si>
  <si>
    <t>Kontrolní a závěrečné měření kabelu pro rozvoj signalizace</t>
  </si>
  <si>
    <t xml:space="preserve">  SO01-71D1.4.6.5</t>
  </si>
  <si>
    <t>Poplachový zabezpečovací a tísňový systém (PZTS) a Elektronický systém kontroly vstupu (EACS)</t>
  </si>
  <si>
    <t>SO01-71D1.4.6.5</t>
  </si>
  <si>
    <t>7597115035R</t>
  </si>
  <si>
    <t>Montáž ústředny konvenční do 48 smyček</t>
  </si>
  <si>
    <t>Montáž ústředny konvenční do 48 smyček - na určené místo, zapojení a vyvážení poplachových a ochranných smyček, připojení sítě, akumulátorové baterie, vnější a dálkové signalizace a uzemnění, oživení, uvedení do provozu, provedení zkoušek, vystavení dokumentace a zaškolení obsluhy</t>
  </si>
  <si>
    <t>7597110330R</t>
  </si>
  <si>
    <t>EZS Üstředna až 96 zón a 16 grup v krytu bez klávesnice, s komunikátorem a zdrojem</t>
  </si>
  <si>
    <t>7597125035R</t>
  </si>
  <si>
    <t>Montáž příšlušenství pro EZS oživení a nastavení systému EZS</t>
  </si>
  <si>
    <t>Montáž příšlušenství pro EZS oživení a nastavení systému EZS - včetně připojení, seřízení a přezkoušení funkce</t>
  </si>
  <si>
    <t>7597111258R</t>
  </si>
  <si>
    <t>EZS Instalační materiál pro instalaci EZS ústředny s integrací do diagnostické ústředny</t>
  </si>
  <si>
    <t>7596460640R</t>
  </si>
  <si>
    <t>Náhradní díly k EPS Kryty pro akumulátory 12V, 17Ah rozměry 160x210x82mm</t>
  </si>
  <si>
    <t>7597125040R</t>
  </si>
  <si>
    <t>Montáž příšlušenství pro EZS naprogramování ústředny EZS</t>
  </si>
  <si>
    <t>Montáž příšlušenství pro EZS naprogramování ústředny EZS - včetně připojení, seřízení a přezkoušení funkce</t>
  </si>
  <si>
    <t>7597125045R</t>
  </si>
  <si>
    <t>Montáž příšlušenství pro EZS vizualizace na PC pro dálkovou správu dat EZS za 1 žst.</t>
  </si>
  <si>
    <t>Montáž příšlušenství pro EZS vizualizace na PC pro dálkovou správu dat EZS za 1 žst. - včetně připojení, seřízení a přezkoušení funkce</t>
  </si>
  <si>
    <t>7597110352R</t>
  </si>
  <si>
    <t>EZS Systémový Ethernet (TCP/IP) komunikátor bez krytu, nové HW provedení</t>
  </si>
  <si>
    <t>7597110361R</t>
  </si>
  <si>
    <t>EZS systémový GSM v kovovém krytu pro posílání SMS a volání uživateli</t>
  </si>
  <si>
    <t>7597125020R</t>
  </si>
  <si>
    <t>Montáž příšlušenství pro EZS koncentrátoru RIO</t>
  </si>
  <si>
    <t>Montáž příšlušenství pro EZS koncentrátoru RIO - včetně připojení, seřízení a přezkoušení funkce</t>
  </si>
  <si>
    <t>7597110345R</t>
  </si>
  <si>
    <t>EZS Koncentrátor v plastovém krytu pro 8 zón a 4 PGM výstupy</t>
  </si>
  <si>
    <t>7597125010R</t>
  </si>
  <si>
    <t>Montáž příšlušenství pro EZS klávesnice (tabla)</t>
  </si>
  <si>
    <t>Montáž příšlušenství pro EZS klávesnice (tabla) - včetně připojení, seřízení a přezkoušení funkce</t>
  </si>
  <si>
    <t>7597110338R</t>
  </si>
  <si>
    <t>EZS LCD klávesnice pro ústředny GD</t>
  </si>
  <si>
    <t>7597135010R</t>
  </si>
  <si>
    <t>Montáž prvku pro EZS (čidlo, snímač, siréna)</t>
  </si>
  <si>
    <t>7597111148R</t>
  </si>
  <si>
    <t>EZS Zálohovaná leštěná kovová siréna venkovní 118dB/1m s majákem a akumulátorem</t>
  </si>
  <si>
    <t>7597111255R</t>
  </si>
  <si>
    <t>EZS Kombinovaný detektor kouře a teplot s drátovým připojením</t>
  </si>
  <si>
    <t>7597110930R</t>
  </si>
  <si>
    <t>EZS PIR detektor s dosahem 12 m</t>
  </si>
  <si>
    <t>7597111004R</t>
  </si>
  <si>
    <t>EZS Kloubový držák pro rohovou montáž</t>
  </si>
  <si>
    <t>7597111090R</t>
  </si>
  <si>
    <t>EZS MG kontakt závrtný čtyřdrátový s pracovní mezerou 16 mm</t>
  </si>
  <si>
    <t>741210401</t>
  </si>
  <si>
    <t>Montáž rozváděč nebo krabice nevýbušná do 5 kg</t>
  </si>
  <si>
    <t>Montáž rozváděčů nebo krabic nevýbušných bez zapojení vodičů hmotnosti do 5 kg</t>
  </si>
  <si>
    <t>RPZTS.9301R</t>
  </si>
  <si>
    <t>zapojovací krabice se svorkovnicí a sabotážním kontaktem</t>
  </si>
  <si>
    <t>742360162</t>
  </si>
  <si>
    <t>Montáž táhla nouzového volání s tlačítkem</t>
  </si>
  <si>
    <t>Montáž systému pacient-sestra signalizačních prvků táhla nouzového volání s tlačítkem</t>
  </si>
  <si>
    <t>RNS9501R</t>
  </si>
  <si>
    <t>volací tahové tlačítko nouzové signalizace</t>
  </si>
  <si>
    <t>742360152</t>
  </si>
  <si>
    <t>Montáž tlačítka rušícího</t>
  </si>
  <si>
    <t>Montáž systému pacient-sestra signalizačních prvků tlačítka rušícího</t>
  </si>
  <si>
    <t>RNS9502R</t>
  </si>
  <si>
    <t>vybavovací tlačítko nouzové signalizace</t>
  </si>
  <si>
    <t>742360201</t>
  </si>
  <si>
    <t>Montáž svítidla</t>
  </si>
  <si>
    <t>Montáž systému pacient-sestra signalizačních prvků svítidla</t>
  </si>
  <si>
    <t>RNS9503R</t>
  </si>
  <si>
    <t>signální lampa LED nouzové signalizace</t>
  </si>
  <si>
    <t>742360126</t>
  </si>
  <si>
    <t>Montáž terminálu personálu signalizačního</t>
  </si>
  <si>
    <t>Montáž systému pacient-sestra signalizačních prvků terminálu personálu signalizační</t>
  </si>
  <si>
    <t>RNS9504R</t>
  </si>
  <si>
    <t>indikační a ovládací panel nouzové signalizace</t>
  </si>
  <si>
    <t>742310002</t>
  </si>
  <si>
    <t>Montáž komunikačního tabla k domácímu telefonu</t>
  </si>
  <si>
    <t>Montáž domovního telefonu komunikačního tabla</t>
  </si>
  <si>
    <t>742310004</t>
  </si>
  <si>
    <t>Montáž elektroinstalační krabice pod tablo domácího telefonu</t>
  </si>
  <si>
    <t>Montáž domovního telefonu elektroinstalační krabice pod tablo</t>
  </si>
  <si>
    <t>RNS9506R</t>
  </si>
  <si>
    <t>interkom pro nouzovou signalizaci</t>
  </si>
  <si>
    <t>inrekom pro nouzovou signalizaci</t>
  </si>
  <si>
    <t>34143798</t>
  </si>
  <si>
    <t>kabel instalační flexibilní jádro Cu lanované izolace PVC plášť PVC 300/500V (H05VV-F) 2x1,50mm2</t>
  </si>
  <si>
    <t>34121044</t>
  </si>
  <si>
    <t>kabel sdělovací stíněný laminovanou Al fólií s příložným Cu drátem jádro Cu plné izolace PVC plášť PVC 100V (SYKFY) 2x2x0,5mm2</t>
  </si>
  <si>
    <t>34121046</t>
  </si>
  <si>
    <t>kabel sdělovací stíněný laminovanou Al fólií s příložným Cu drátem jádro Cu plné izolace PVC plášť PVC 100V (SYKFY) 3x2x0,5mm2</t>
  </si>
  <si>
    <t>7598045015R</t>
  </si>
  <si>
    <t>Zařízení EZS odzkoušení v rozsahu 1 ústředny</t>
  </si>
  <si>
    <t>Zařízení EZS odzkoušení v rozsahu 1 ústředny - přezkoušení funkce poplachových a ochranných smyček, jejich dovážení, přezkoušení vnější a dálkové signalizace, kontrola stavu a činnosti náhradního zdroje, silového přívodu a jeho jističů, uzemnění, vystavení protokolu a odevzdání do provozu</t>
  </si>
  <si>
    <t>7598045035R</t>
  </si>
  <si>
    <t>Zařízení EZS zaškolení obsluhy</t>
  </si>
  <si>
    <t>7598045040R</t>
  </si>
  <si>
    <t>Zařízení EZS vyhotovení protokolu o funkční zkoušce</t>
  </si>
  <si>
    <t>R.0031710.URS</t>
  </si>
  <si>
    <t>Řídící modul pro dvě čtečky se zdrojem a 8-mi zónami</t>
  </si>
  <si>
    <t>R.0031711.URS</t>
  </si>
  <si>
    <t>Řídící modul pro připojení dvou bezkontaktních čteček</t>
  </si>
  <si>
    <t>R.0033924.URS</t>
  </si>
  <si>
    <t>Bezkontakt.multitechn.čtečka (podpora SIO) 13.56 MHz+125 kHz, úzká se svorkovn.</t>
  </si>
  <si>
    <t>RDT.9306R</t>
  </si>
  <si>
    <t>elektromechanický samozamykací panikový zámek, reverzní, pravolevý - obousměrná střelka, samozamykací - při každém zavření dveří se automaticky vysune závora zá</t>
  </si>
  <si>
    <t>elektromechanický samozamykací panikový zámek, reverzní, pravolevý - obousměrná střelka, samozamykací - při každém zavření dveří se automaticky vysune závora zámku, jištěné zamykání zámku - v zamčeném stavu je vysunuta závora a zároveň je blokována střelka zámku - zámek je zajištěn ve dvou bodech, napájení 12 - 24 V DC, nízký klidový proudový odběr - 130 mA při 12 V DC, 65 mA při 24 V DC, včetně motnážního příslušenství, včetně kabelové průchodky, včetně protiplechu a kliky, včetně připojovacího kabelu a montážního materiálu</t>
  </si>
  <si>
    <t>RDT.9307R</t>
  </si>
  <si>
    <t>Kabelová průchodka</t>
  </si>
  <si>
    <t>RDT.9308R</t>
  </si>
  <si>
    <t>Bezpečnostní kování klika x klika pro EL, dělený čtyřhran</t>
  </si>
  <si>
    <t>RDT.9309R</t>
  </si>
  <si>
    <t>Univerzální protiplech pro elektromech. zámky, šířka 23,8 mm</t>
  </si>
  <si>
    <t>7592520110R</t>
  </si>
  <si>
    <t>Dálková diagnostika DDTS ŽDC, Komunikační převodník s konfigurací min. 1x RS 422/485/232, 1x ethernet 10/100 MBit, napájení 12-48 V DC, pro max. 15 podružných z</t>
  </si>
  <si>
    <t>Dálková diagnostika DDTS ŽDC, Komunikační převodník s konfigurací min. 1x RS 422/485/232, 1x ethernet 10/100 MBit, napájení 12-48 V DC, pro max. 15 podružných zařízení</t>
  </si>
  <si>
    <t>7592525072R</t>
  </si>
  <si>
    <t>Softwarové práce na zařízení integračního koncentrátoru InK DDTS ŽDC TLS EZS v počtu čidel na ústřednu přes 50 do 100 kusů</t>
  </si>
  <si>
    <t>Softwarové práce na zařízení integračního koncentrátoru InK DDTS ŽDC TLS EZS v počtu čidel na ústřednu přes 50 do 100 kusů - SW úprava, doplnění, kontrola, zkouška nebo integrace signálů z energetických a elektrotechnických systémů stažených do jednoho PLC do integračního koncentrátoru</t>
  </si>
  <si>
    <t>7592525075R</t>
  </si>
  <si>
    <t>Softwarové práce na zařízení integračního koncentrátoru InK DDTS ŽDC TLS EZS parametrizace</t>
  </si>
  <si>
    <t>Softwarové práce na zařízení integračního koncentrátoru InK DDTS ŽDC TLS EZS parametrizace - SW úprava, doplnění, kontrola, zkouška nebo integrace signálů z energetických a elektrotechnických systémů stažených do jednoho PLC do integračního koncentrátoru</t>
  </si>
  <si>
    <t xml:space="preserve">  SO01-71D1.4.6.6</t>
  </si>
  <si>
    <t>elektronický informační systém</t>
  </si>
  <si>
    <t>SO01-71D1.4.6.6</t>
  </si>
  <si>
    <t>7596527032R</t>
  </si>
  <si>
    <t>Demontáž informační tabule připevněné zadní plochou nebo bokem na zeď hmotnosti tabule jednotlivě do 400 kg</t>
  </si>
  <si>
    <t>7596525032R</t>
  </si>
  <si>
    <t>Montáž informační tabule zadní plochou nebo bokem na zeď hmotnosti tabule jednotlivě do 400 kg</t>
  </si>
  <si>
    <t>Montáž informační tabule zadní plochou nebo bokem na zeď hmotnosti tabule jednotlivě do 400 kg - včetně připojení, seřízení a přezkoušení funkce</t>
  </si>
  <si>
    <t>7596515030R</t>
  </si>
  <si>
    <t>Konfigurace a oživení informačního zařízení pro cestující</t>
  </si>
  <si>
    <t>7596515050R</t>
  </si>
  <si>
    <t>Montáž převodníku RS232/485 nebo RS232/Ethernet</t>
  </si>
  <si>
    <t>741322041</t>
  </si>
  <si>
    <t>SZIS.9401R</t>
  </si>
  <si>
    <t>svodič přepětí pro komunikační sběrnici RS485</t>
  </si>
  <si>
    <t>7596555015R</t>
  </si>
  <si>
    <t>Montáž majáčku orientačního hlasového (OHM)</t>
  </si>
  <si>
    <t>Montáž majáčku orientačního hlasového (OHM) - včetně připojení, seřízení a přezkoušení funkce</t>
  </si>
  <si>
    <t>7596550010R</t>
  </si>
  <si>
    <t>Majáčky a akustické úpravy pro nevidomé Orientační hlasový majáček pro nevidomé a slabozraké  - 2 hlasové fráze, audio záznam MP3 na kartě SD/MMC přeprogramovat</t>
  </si>
  <si>
    <t>Majáčky a akustické úpravy pro nevidomé Orientační hlasový majáček pro nevidomé a slabozraké  - 2 hlasové fráze, audio záznam MP3 na kartě SD/MMC přeprogramovatelný, digitální, exteriérový</t>
  </si>
  <si>
    <t>34121233</t>
  </si>
  <si>
    <t>kabel sdělovací stíněný laminovanou Al fólií s příložným Cu drátem jádro Cu plné izolace PVC plášť PVC 300V (J-Y(St)Y…Lg) 2x2x0,8mm2</t>
  </si>
  <si>
    <t>7596515040R</t>
  </si>
  <si>
    <t>Školení operátora-obsluhy editačního pracoviště informačního zařízení na ovládací SW</t>
  </si>
  <si>
    <t>7596515060R</t>
  </si>
  <si>
    <t>Montáž převodníku mezi řídící jednotkou a rozhlasovou ústřednou</t>
  </si>
  <si>
    <t>SZIS.9403R</t>
  </si>
  <si>
    <t>montáž hlasového modulu, modul pro nevidomé</t>
  </si>
  <si>
    <t>SZIS.9402R</t>
  </si>
  <si>
    <t>Informační prvek, hlasový modul pro nevidomé, včetně montážního materiálu a příslušenství pro připojení</t>
  </si>
  <si>
    <t xml:space="preserve">  SO01-71D1.4.6.7</t>
  </si>
  <si>
    <t>ostatní výpomocné práce pro slaboproudá vedení</t>
  </si>
  <si>
    <t>SO01-71D1.4.6.7</t>
  </si>
  <si>
    <t>Hodinová zúčtovací sazba elektrikář odborný</t>
  </si>
  <si>
    <t>Hodinové zúčtovací sazby profesí PSV  provádění stavebních instalací elektrikář odborný</t>
  </si>
  <si>
    <t>HZS4212</t>
  </si>
  <si>
    <t>Hodinová zúčtovací sazba revizní technik specialista</t>
  </si>
  <si>
    <t>Hodinové zúčtovací sazby ostatních profesí  revizní a kontrolní činnost revizní technik specialista</t>
  </si>
  <si>
    <t>HZS4232</t>
  </si>
  <si>
    <t>Hodinová zúčtovací sazba technik odborný</t>
  </si>
  <si>
    <t>Hodinové zúčtovací sazby ostatních profesí  revizní a kontrolní činnost technik odborný</t>
  </si>
  <si>
    <t>1003R</t>
  </si>
  <si>
    <t>Odpojení, demontáž a vymístění stávajícíh zařízení ve správě SSZT Ústí nad Labem a CTD v demolovaném objektu před zahájením bouracích prací.</t>
  </si>
  <si>
    <t>Práce a dodávky M</t>
  </si>
  <si>
    <t>468081312</t>
  </si>
  <si>
    <t>Vybourání otvorů pro elektroinstalace ve zdivu cihelném pl do 0,0225 m2 tl přes 15 do 30 cm</t>
  </si>
  <si>
    <t>Vybourání otvorů ve zdivu cihelném plochy do 0,0225 m2 a tloušťky přes 15 do 30 cm</t>
  </si>
  <si>
    <t>468081315</t>
  </si>
  <si>
    <t>Vybourání otvorů pro elektroinstalace ve zdivu cihelném pl do 0,0225 m2 tl přes 60 do 75 cm</t>
  </si>
  <si>
    <t>Vybourání otvorů ve zdivu cihelném plochy do 0,0225 m2 a tloušťky přes 60 do 75 cm</t>
  </si>
  <si>
    <t>468081325</t>
  </si>
  <si>
    <t>Vybourání otvorů pro elektroinstalace ve zdivu cihelném pl přes 0,0225 do 0,09 m2 tl přes 60 do 75 cm</t>
  </si>
  <si>
    <t>Vybourání otvorů ve zdivu cihelném plochy přes 0,0225 do 0,09 m2 a tloušťky přes 60 do 75 cm</t>
  </si>
  <si>
    <t>468111121</t>
  </si>
  <si>
    <t>Frézování drážek pro vodiče ve stěnách z cihel včetně omítky do 3x3 cm</t>
  </si>
  <si>
    <t>Frézování drážek pro vodiče ve stěnách z cihel včetně omítky, rozměru do 3x3 cm</t>
  </si>
  <si>
    <t>468111122</t>
  </si>
  <si>
    <t>Frézování drážek pro vodiče ve stěnách z cihel včetně omítky do 5x5 cm</t>
  </si>
  <si>
    <t>Frézování drážek pro vodiče ve stěnách z cihel včetně omítky, rozměru do 5x5 cm</t>
  </si>
  <si>
    <t>468112121</t>
  </si>
  <si>
    <t>Frézování drážek pro vodiče ve stropech z cihel včetně omítky do 3x3 cm</t>
  </si>
  <si>
    <t>Frézování drážek pro vodiče ve stropech nebo klenbách z cihel včetně omítky, rozměru do 3x3 cm</t>
  </si>
  <si>
    <t>468113112</t>
  </si>
  <si>
    <t>Frézování drážek pro vodiče v podlahách z betonu do 5x5 cm</t>
  </si>
  <si>
    <t>Frézování drážek pro vodiče v podlahách z betonu, rozměru do 5x5 cm</t>
  </si>
  <si>
    <t>7491552012R</t>
  </si>
  <si>
    <t>Montáž protipožárních ucpávek a tmelů protipožární ucpávka stěnou nebo stropem tloušťky do 50 cm, do EI 90 min.</t>
  </si>
  <si>
    <t>Montáž protipožárních ucpávek a tmelů protipožární ucpávka stěnou nebo stropem tloušťky do 50 cm, do EI 90 min. - protipožární ucpávky včetně příslušenství, vyhotovení a dodání atestu</t>
  </si>
  <si>
    <t>7491552030R</t>
  </si>
  <si>
    <t>Montáž protipožárních ucpávek a tmelů protipožární nástřik do 2,5 cm na připravený podklad - prostup</t>
  </si>
  <si>
    <t>Montáž protipožárních ucpávek a tmelů protipožární nástřik do 2,5 cm na připravený podklad - prostup - protipožární ucpávky včetně příslušenství, vyhotovení a dodání atestu</t>
  </si>
  <si>
    <t>7491553010R</t>
  </si>
  <si>
    <t>Montáž kabelových ucpávek vodě odolných, pro vnitřní průměr otvoru do 60 mm</t>
  </si>
  <si>
    <t>Montáž kabelových ucpávek vodě odolných, pro vnitřní průměr otvoru do 60 mm - včetně příslušenství (utěsňovací spony apod.), vyhotovení a dodání atestu</t>
  </si>
  <si>
    <t>7491553012R</t>
  </si>
  <si>
    <t>Montáž kabelových ucpávek vodě odolných, pro vnitřní průměr otvoru přes 60 do 105 mm</t>
  </si>
  <si>
    <t>Montáž kabelových ucpávek vodě odolných, pro vnitřní průměr otvoru přes 60 do 105 mm - včetně příslušenství (utěsňovací spony apod.), vyhotovení a dodání atestu</t>
  </si>
  <si>
    <t>PSV</t>
  </si>
  <si>
    <t>Práce a dodávky PSV</t>
  </si>
  <si>
    <t>741128002</t>
  </si>
  <si>
    <t>Ostatní práce při montáži vodičů a kabelů - označení dalším štítkem</t>
  </si>
  <si>
    <t>Ostatní práce při montáži vodičů a kabelů úpravy vodičů a kabelů označování dalším štítkem</t>
  </si>
  <si>
    <t>1. Ceny jsou určeny pro montáž vodičů a kabelů měděných i hliníkových.</t>
  </si>
  <si>
    <t>998742102</t>
  </si>
  <si>
    <t>Přesun hmot tonážní pro slaboproud v objektech v do 12 m</t>
  </si>
  <si>
    <t>Přesun hmot pro slaboproud stanovený z hmotnosti přesunovaného materiálu vodorovná dopravní vzdálenost do 50 m v objektech výšky přes 6 do 12 m</t>
  </si>
  <si>
    <t xml:space="preserve">  SO01-71D1.4.6.8</t>
  </si>
  <si>
    <t>místní kabelizace</t>
  </si>
  <si>
    <t>SO01-71D1.4.6.8</t>
  </si>
  <si>
    <t>D01</t>
  </si>
  <si>
    <t>kabelové trasy - dodávka</t>
  </si>
  <si>
    <t>7593501125R</t>
  </si>
  <si>
    <t>Trasy kabelového vedení Chráničky optického kabelu HDPE 6040 průměr 40/33 mm</t>
  </si>
  <si>
    <t>7590560189R</t>
  </si>
  <si>
    <t>Optické kabely Optické mikrokabely Pro záfuk do trubičky 5,5 mm 24 vl.  PA plášť 4,1 mm</t>
  </si>
  <si>
    <t>7590520934R</t>
  </si>
  <si>
    <t>Venkovní vedení kabelová - metalické sítě Plněné, armované Al dráty, ochranný obal z PE 4x0,8 TCEPKPFLEZE 15 x 4 x 0,8</t>
  </si>
  <si>
    <t>7590520924R</t>
  </si>
  <si>
    <t>Venkovní vedení kabelová - metalické sítě Plněné, armované Al dráty, ochranný obal z PE 4x0,8 TCEPKPFLEZE 5 x 4 x 0,8</t>
  </si>
  <si>
    <t>7593500600R</t>
  </si>
  <si>
    <t>Trasy kabelového vedení Kabelové krycí desky a pásy Fólie výstražná modrá š. 34cm (HM0673909991034)</t>
  </si>
  <si>
    <t>7590560671R</t>
  </si>
  <si>
    <t>Optické kabely Spojky a příslušenství pro optické sítě Optické Pigtaily SM 9/125 E 2000 H+S</t>
  </si>
  <si>
    <t>7491100260R</t>
  </si>
  <si>
    <t>Trubková vedení ohebné elektroinstalační trubky KD09160 pr.160</t>
  </si>
  <si>
    <t>7593501805R</t>
  </si>
  <si>
    <t>Trasy kabelového vedení Lokátory a markery Ball marker 1421 - XR ID, oranžový telekomunikace zapisovatelný</t>
  </si>
  <si>
    <t>7590560853R</t>
  </si>
  <si>
    <t>Optické kabely Spojky a příslušenství pro optické sítě Optické Patchcordy SM 9/125 E2000/APC-E2000/APC, 9/125/900/1800, délka 1 m, DUPLEX</t>
  </si>
  <si>
    <t>D02</t>
  </si>
  <si>
    <t>kabelové trasy - montáž</t>
  </si>
  <si>
    <t>7590525111R</t>
  </si>
  <si>
    <t>Montáž kabelu závlačného volně uloženého ruční zatahování TCEKE s jádrem 0,8 mm do 150 XN</t>
  </si>
  <si>
    <t>Montáž kabelu závlačného volně uloženého ruční zatahování TCEKE s jádrem 0,8 mm do 150 XN - příprava kabelového bubnu a přistavení ke kabelové komoře nebo k telekomunikačnímu kanálku, pročištění otvoru v tvárnicové trati příp. vysekání překážky v telekomunikačním kanálku nebo jeho rozšíření, přeměření izolačního stavu a kontinuity žil kabelu, odvinutí kabelu z bubnu, vazelinování a zatažení kabelu do tvárnicové trati nebo do telekomunikačního kanálku, odřezání kabelu, uzavření konců kabelu a přemístění kabelového bubnu</t>
  </si>
  <si>
    <t>7593505202</t>
  </si>
  <si>
    <t>Uložení HDPE trubky pro optický kabel do výkopu bez zřízení lože a bez krytí</t>
  </si>
  <si>
    <t>Uložení trubky HDPE do výkopu pro optický kabel bez zřízení lože a bez krytí</t>
  </si>
  <si>
    <t>uložení trubky DN160 do výkopu</t>
  </si>
  <si>
    <t>uložení trubky 110 do výkopu</t>
  </si>
  <si>
    <t>7593505150R</t>
  </si>
  <si>
    <t>Pokládka výstražné fólie do výkopu</t>
  </si>
  <si>
    <t>7593505292R</t>
  </si>
  <si>
    <t>Zafukování optického kabelu HDPE</t>
  </si>
  <si>
    <t>7593505102R</t>
  </si>
  <si>
    <t>Zatažení ochranné trubky HDPE do chráničky 160 mm</t>
  </si>
  <si>
    <t>Zatažení ochranné trubky HDPE do chráničky 110 mm</t>
  </si>
  <si>
    <t>7593505310</t>
  </si>
  <si>
    <t>Zatažení optického kabelu do ochranné HDPE trubky</t>
  </si>
  <si>
    <t>7598035170R</t>
  </si>
  <si>
    <t>Kontrola tlakutěsnosti HDPE trubky v úseku do 2 000 m</t>
  </si>
  <si>
    <t>7598035190R</t>
  </si>
  <si>
    <t>Kontrola průchodnosti trubky pro optický kabel</t>
  </si>
  <si>
    <t>7593505270R</t>
  </si>
  <si>
    <t>Montáž kabelového označníku Ball Marker</t>
  </si>
  <si>
    <t>Montáž kabelového označníku Ball Marker - upevnění kabelového označníku na plášť kabelu upevňovacími prvky</t>
  </si>
  <si>
    <t>D03</t>
  </si>
  <si>
    <t>ostatní</t>
  </si>
  <si>
    <t>D04</t>
  </si>
  <si>
    <t>zemní práce</t>
  </si>
  <si>
    <t>460161154</t>
  </si>
  <si>
    <t>Hloubení kabelových rýh ručně š 35 cm hl 60 cm v hornině tř II skupiny 5</t>
  </si>
  <si>
    <t>Hloubení zapažených i nezapažených kabelových rýh ručně včetně urovnání dna s přemístěním výkopku do vzdálenosti 3 m od okraje jámy nebo s naložením na dopravní prostředek šířky 35 cm hloubky 60 cm v hornině třídy těžitelnosti II skupiny 5</t>
  </si>
  <si>
    <t>460431164</t>
  </si>
  <si>
    <t>Zásyp kabelových rýh ručně se zhutněním š 35 cm hl 60 cm z horniny tř II skupiny 5</t>
  </si>
  <si>
    <t>Zásyp kabelových rýh ručně s přemístění sypaniny ze vzdálenosti do 10 m, s uložením výkopku ve vrstvách včetně zhutnění a úpravy povrchu šířky 35 cm hloubky 60 cm z horniny třídy těžitelnosti II skupiny 5</t>
  </si>
  <si>
    <t>1. Příplatek za prohození sypaniny se oceňuje cenou 460 38-1251 souboru cen 460 38- Násyp horniny.</t>
  </si>
  <si>
    <t>460161184</t>
  </si>
  <si>
    <t>Hloubení kabelových rýh ručně š 35 cm hl 90 cm v hornině tř II skupiny 5</t>
  </si>
  <si>
    <t>Hloubení zapažených i nezapažených kabelových rýh ručně včetně urovnání dna s přemístěním výkopku do vzdálenosti 3 m od okraje jámy nebo s naložením na dopravní prostředek šířky 35 cm hloubky 90 cm v hornině třídy těžitelnosti II skupiny 5</t>
  </si>
  <si>
    <t>460431294</t>
  </si>
  <si>
    <t>Zásyp kabelových rýh ručně se zhutněním š 50 cm hl 90 cm z horniny tř II skupiny 5</t>
  </si>
  <si>
    <t>Zásyp kabelových rýh ručně s přemístění sypaniny ze vzdálenosti do 10 m, s uložením výkopku ve vrstvách včetně zhutnění a úpravy povrchu šířky 50 cm hloubky 90 cm z horniny třídy těžitelnosti II skupiny 5</t>
  </si>
  <si>
    <t>460661512</t>
  </si>
  <si>
    <t>Kabelové lože z písku pro kabely nn kryté plastovou fólií š lože přes 25 do 50 cm</t>
  </si>
  <si>
    <t>Kabelové lože z písku včetně podsypu, zhutnění a urovnání povrchu pro kabely nn zakryté plastovou fólií, šířky přes 25 do 50 cm</t>
  </si>
  <si>
    <t xml:space="preserve">  SO01-71D1.5.1</t>
  </si>
  <si>
    <t>Komunikace a zpevněné plochy</t>
  </si>
  <si>
    <t>SO01-71D1.5.1</t>
  </si>
  <si>
    <t>111251103</t>
  </si>
  <si>
    <t>Odstranění křovin a stromů s odstraněním kořenů strojně průměru kmene do 100 mm v rovině nebo ve svahu sklonu terénu do 1:5, při celkové ploše přes 500 m2</t>
  </si>
  <si>
    <t>''' odstranění křovin a náletů z dotčených ploch výstavbou dle  PD dendrologický průzkum  
 P1 až P4  281.0+28.0+113.0+164.0=586.000 [A] 
Celkem: 586=586.000 [B]</t>
  </si>
  <si>
    <t>1. V ceně jsou započteny i náklady na případné nutné odklizení křovin a stromů na hromady na vzdálenost do 50 m, nebo naložení na dopravní prostředek.  
2. Průměr kmenů stromů (křovin) se měří 0,15 m nad přilehlým terénem.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t>
  </si>
  <si>
    <t>111209111</t>
  </si>
  <si>
    <t>Spálení proutí, klestu z prořezávek a odstraněných křovin pro jakoukoliv dřevinu</t>
  </si>
  <si>
    <t>112101102</t>
  </si>
  <si>
    <t>Odstranění stromů s odřezáním kmene a s odvětvením listnatých, průměru kmene přes 300 do 500 mm</t>
  </si>
  <si>
    <t>č.1 topol osika pr.kmene 380 mm  1=1.000 [A] 
 č.2 jasan ztepilý  pr.kmene 330 mm  1=1.000 [B] 
 č.6 bříza bělokorá pr.kmene 480 mm  1=1.000 [C] 
 č.7 topol osika pr.kmene 470 mm  1=1.000 [D] 
 č.8 topol osika pr.kmene 470 mm  1=1.000 [E] 
Celkem: 1+1+1+1+1=5.000 [F]</t>
  </si>
  <si>
    <t>1. Ceny jsou určeny pro odstranění stromů v rámci přípravy staveniště.  
2. Ceny lze použít i pro odstranění stromů ze sesuté zeminy, vývratů a polomů.  
3. V ceně jsou započteny i náklady na případné nutné odklizení kmene a větví odděleně na vzdálenost do 50 m nebo s naložením na dopravní prostředek.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  
5. Ceny nelze užít v případě, kdy je nutné odstraňování stromu po částech; tyto práce lze oceňovat příslušnými cenami katalogu 823-1 Plochy a úprava území.</t>
  </si>
  <si>
    <t>112101103</t>
  </si>
  <si>
    <t>Odstranění stromů s odřezáním kmene a s odvětvením listnatých, průměru kmene přes 500 do 700 mm</t>
  </si>
  <si>
    <t>č.3 bříza bělokorá pr.kmene 510 mm  1=1.000 [A] 
 č.4 bříza bělokorá pr.kmene 550 mm  1=1.000 [B] 
 č.5 bříza bělokorá pr.kmene 560 mm  1=1.000 [C] 
Celkem: 1+1+1=3.000 [D]</t>
  </si>
  <si>
    <t>112251102</t>
  </si>
  <si>
    <t>Odstranění pařezů strojně s jejich vykopáním, vytrháním nebo odstřelením průměru přes 300 do 500 mm</t>
  </si>
  <si>
    <t>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2.  
4. Zásyp jam po pařezech se oceňuje cenami souboru cen 174 2.. Zásyp jam po pařezech.  
5. Průměr pařezu se měří v místě řezu kmene na základě dvojího na sebe kolmého měření a následného zprůměrování naměřených hodnot.</t>
  </si>
  <si>
    <t>112251103</t>
  </si>
  <si>
    <t>Odstranění pařezů strojně s jejich vykopáním, vytrháním nebo odstřelením průměru přes 500 do 700 mm</t>
  </si>
  <si>
    <t>R015997.908</t>
  </si>
  <si>
    <t>908</t>
  </si>
  <si>
    <t>Likvidace včetně dopravy stavebního odpadu dřevěného kód odpadu 17 02 01</t>
  </si>
  <si>
    <t>Likvidace včetně dopravy stavebního odpadu dřevěného kód odpadu 17 02 01  
Evidenční položka. Neoceňovat v objektu SO/PS, položka se oceňuje pouze v objektu SO 90-90.</t>
  </si>
  <si>
    <t>uložení dřevěného odpadu z pokácených stromů  8*0.55=4.400 [A] 
Celkem: 4.4=4.400 [B]</t>
  </si>
  <si>
    <t>119001401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</si>
  <si>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ocelového nebo litinového, jmenovité světlosti DN do 200 mm</t>
  </si>
  <si>
    <t>1. Ceny nelze použít pro dočasné zajištění potrubí v provozu pod tlakem přes 1 MPa a potrubí nebo jiných vedení v provozu u nichž investor zakazuje použít při vykopávce kovové nástroje nebo nářadí.  
2. Ztížení vykopávky v blízkosti vedení, potrubí a stok ve výkopišti nebo podél jeho stěn se oceňuje cenami souboru cen 120 00- . . a 130 00- . . Příplatky za ztížení vykopávky.</t>
  </si>
  <si>
    <t>119001421</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</si>
  <si>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do 3 kabelů</t>
  </si>
  <si>
    <t>121151123</t>
  </si>
  <si>
    <t>Sejmutí ornice strojně při souvislé ploše přes 500 m2, tl. vrstvy do 200 mm</t>
  </si>
  <si>
    <t>''*tl.200mm 
'''*zatravněná plocha mezi parkovišti 
1.47*2.2+5.0*8.5+(1.5+2.0)/2*20.5+2.5*18.0+49.0*19.0+25.0*2.5/2+23.0*3.0/2+35.0*(22.0+23.0)/2=1 910.859 [A] 
(8.5+6.0)/2*22.0/2+20.0*3.0+(1.0+4.0)/2*3.5=148.500 [B] 
odečet plochy dlažby, budovy 1910.859 dalších zastavěných částí v místě -(11.0*6.77+9.0*5.0+(20.0+1.8)*2.2+2.0*1.8+2.0*2.0)=- 175.030 [C] 
'''*zatravněná plocha kolem parkoviště 
(10.2+8.3)/2*11.0+(9.0+5.0)/2*20.0+(5.0+4.0)/2*14.0+3.14*5.0*5.0/4+1.9*8.0+3.0*2.5+26.5*(8.5+5.0)/2+8.0*8.5+5.5*1.5=602.200 [D] 
'''*zatravněná plocha kolem nové budovy 
18.5*(5.0+10.0)/2+18.5*(8.0+6.0)/2+(5.0+10.0)/2*17.0+0.5*0.5/2=395.875 [E] 
odečet popelnice 1910.859 chodníček -(7.0*2.2+1.5*8.5)=-28.150 [F] 
'''*plochy bet. dlažby konstrukce chodníku - nová budova a parkoviště 
2.5*12.0+6.0*5.0+2.0*3.5/2+4.0*3.5/2+9.15*10.5+7.25*8.0+12.3*2.5+2.0*76.5+7.0*2.2+1.5*9.0=437.225 [G] 
'''*konstrukce vyhrazených stání 
3.5*5.5*2=38.500 [H] 
'''*konstrukce parkovacích stání 
5.5*(2.5*12+2.75)*2+1.6*3.0*5=384.250 [I] 
'''*vozovka na parkovišti 
6.0*36.6+2.0*9.0+4.0*9.0+7.0*2.0/2+6.0*21.0+3.0*1.5/2*2=411.100 [J] 
'''*záliv bus 
13.0*4.0+31.0*(4.0+0.5)/2*2=191.500 [K] 
Celkem: 1910.859+148.5+-175.03+602.2+395.875+-28.15+437.225+38.5+384.25+411.1+191.5=4 316.829 [L]</t>
  </si>
  <si>
    <t>122251106</t>
  </si>
  <si>
    <t>Odkopávky a prokopávky nezapažené strojně v hornině třídy těžitelnosti I skupiny 3 přes 1 000 do 5 000 m3</t>
  </si>
  <si>
    <t>''*dle výpisu projektanta  
2236.0=2 236.000 [A] 
'''*dle výpisu projektanta - pro sanaci podloží 
1015.0=1 015.000 [B] 
Celkem: 2236+1015=3 251.000 [C]</t>
  </si>
  <si>
    <t>''*pro drenáž a svodnou kanalizaci pod rovinou odkopu 
0.5*0.5*(37.0+47.5+18.0+5.0+10.0)=29.375 [A] 
'''*pro základy terénního schodiště  
(0.3*0.7*3.7+0.2*0.7*2.3)*2=2.198 [B] 
Celkem: 29.375+2.198=31.573 [C]</t>
  </si>
  <si>
    <t>132251253</t>
  </si>
  <si>
    <t>Hloubení nezapažených rýh šířky přes 800 do 2 000 mm strojně s urovnáním dna do předepsaného profilu a spádu v hornině třídy těžitelnosti I skupiny 3 přes 50 do</t>
  </si>
  <si>
    <t>Hloubení nezapažených rýh šířky přes 800 do 2 000 mm strojně s urovnáním dna do předepsaného profilu a spádu v hornině třídy těžitelnosti I skupiny 3 přes 50 do 100 m3</t>
  </si>
  <si>
    <t>''*prodloužení stávajícího propustku 
5.5*2.5*1.5=20.625 [A] 
'''*nový propustek 
12.5*2.5*1.0=31.250 [B] 
Celkem: 20.625+31.25=51.875 [C]</t>
  </si>
  <si>
    <t>''*odvoz přebytečné zeminy na skládku 
odkopávky 2236.0=2 236.000 [A] 
odkopávky-sanace 1015.0=1 015.000 [B] 
rýhy 31.573+51.875=83.448 [C] 
'''' odpočet zeminy potřebné pro zásypy '  
zásyp  -(11.528+33.875)=-45.403 [D] 
 pro násyp -229.0=- 229.000 [E] 
Celkem: 2236+1015+83.448+-45.403+-229=3 060.045 [F] 
3060.045 * 1.8Koeficient množství=5 508.081 [G]</t>
  </si>
  <si>
    <t>''*odvoz na meziskládku a zpět  
'''* původní odstraněná  zemina(ornice) tl.150mm pro zatravnění - zpět z meziskládky 
0.15*2854.254=428.138 [A] 
zásyp na meziskládku 428.138 zpět (11.528+33.875)*2=90.806 [B] 
 pro násyp na meziskládku 428.138 zpět  229.0*2=458.000 [C] 
Celkem: 428.138+90.806+458=976.944 [D]</t>
  </si>
  <si>
    <t>''*uložení na meziskládce  
zásyp  (11.528+33.875)=45.403 [A] 
 pro násyp  229.0=229.000 [B] 
Celkem: 45.403+229=274.403 [C]</t>
  </si>
  <si>
    <t>naložení pro zásyp 11.528+33.875=45.403 [A] 
 naložení pro násyp 229.0=229.000 [B] 
'''* původní odstraněná  zemina(ornice) tl.150mm pro zatravnění - zpět z meziskládky 
0.15*2854.254=428.138 [C] 
Celkem: 45.403+229+428.138=702.541 [D]</t>
  </si>
  <si>
    <t>171151103</t>
  </si>
  <si>
    <t>Uložení sypanin do násypů strojně s rozprostřením sypaniny ve vrstvách a s hrubým urovnáním zhutněných z hornin soudržných jakékoliv třídy těžitelnosti</t>
  </si>
  <si>
    <t>dle výměra projektanta  229.0=229.000 [A] 
Celkem: 229=229.000 [B]</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</si>
  <si>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4. V cenách není započteno hutnění boků násypů. Toto hutnění se oceňuje cenami souboru cen 171 15-11 Hutnění boků násypů z hornin soudržných a sypkých.</t>
  </si>
  <si>
    <t>174111101</t>
  </si>
  <si>
    <t>Zásyp sypaninou z jakékoliv horniny ručně s uložením výkopku ve vrstvách se zhutněním jam, šachet, rýh nebo kolem objektů v těchto vykopávkách</t>
  </si>
  <si>
    <t>''*zemina odkopaná v místě stavby 
'''*konstrukce parkovacích stání - zásyp 50% -vegetační tvárnice 
0.5*(5.5*(2.5*12+2.75)*2+1.6*3.0*5)*0.06=11.528 [A] 
Celkem: 11.528=11.528 [B]</t>
  </si>
  <si>
    <t>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t>
  </si>
  <si>
    <t>''*prodloužení stávajícího propustku 
5.5*2.5*1.5-5.5*1.0*1.0=15.125 [A] 
'''*nový propustek 
12.5*2.5*1.0-12.5*1.0*1.0=18.750 [B] 
Celkem: 15.125+18.75=33.875 [C]</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</si>
  <si>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</si>
  <si>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</si>
  <si>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</si>
  <si>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trativody 17.625 kanalizace  0.5*0.3*(37.0+47.5+18.0+5.0+10.0)=17.625 [A] 
Celkem: 17.625=17.625 [B]</t>
  </si>
  <si>
    <t>1. Objem obsypu na 1 m délky potrubí se rovná šířce dna výkopu násobené součtem vnějšího průměru potrubí příp. i s obalem a projektované tloušťky obsypu nad, případně i pod potrubím. Pro odečítání objemu potrubí se započítávají všechny vestavěné konstrukce nebo uložené vedení i s jejich obklady a podklady (tento objem se nazývá objemem horniny vytlačené konstrukcí).  
2. Vcenách nejsou zahrnuty náklady na nakupovanou sypaninu. Tato se oceňuje ve specifikaci.</t>
  </si>
  <si>
    <t>58343872</t>
  </si>
  <si>
    <t>kamenivo drcené hrubé frakce 8/16</t>
  </si>
  <si>
    <t>trativody  0.5*0.3*(37.0+47.5+18.0)=15.375 [A] 
Celkem: 15.375=15.375 [B] 
15.375 * 2Koeficient množství=30.750 [C]</t>
  </si>
  <si>
    <t>58337303</t>
  </si>
  <si>
    <t>štěrkopísek frakce 0/8</t>
  </si>
  <si>
    <t>kanalizace  0.5*0.3*(5.0+10.0)=2.250 [A] 
Celkem: 2.25=2.250 [B] 
2.25 * 2Koeficient množství=4.500 [C]</t>
  </si>
  <si>
    <t>180405111</t>
  </si>
  <si>
    <t>Založení trávníků ve vegetačních dlaždicích nebo prefabrikátech výsevem semene v rovině nebo na svahu do 1:5</t>
  </si>
  <si>
    <t>''*konstrukce parkovacích stání TP 170 D2-D-1 (TDZ ' O ' ) 
5.5*(2.5*20+2.75*2)+1.6*3.0*5=329.250 [A] 
Celkem: 329.25=329.250 [B]</t>
  </si>
  <si>
    <t>1. Ceny lze použít pro založení trávníku ve všech typech vegetačních tvárnic.  
2. V cenách jsou započteny i náklady pokosení, naložení a odvoz odpadu do 20 km se složením.  
3. V cenách nejsou započteny náklady na:  
a) přípravu půdy,  
b) travní semeno a substrát, tyto náklady se oceňují ve specifikaci,  
c) vypletí a zalévání; tyto práce se oceňují cenami části C02 souborů cen 185 80-42 Vypletí a 185 80-43 Zalití rostlin vodou,  
d) konstrukci podloží a dodání zatravňovacích prefabrikátů,  
e) uložení odpadu na skládce.</t>
  </si>
  <si>
    <t>00572410</t>
  </si>
  <si>
    <t>osivo směs travní parková</t>
  </si>
  <si>
    <t>181151321</t>
  </si>
  <si>
    <t>Plošná úprava terénu v zemině skupiny 1 až 4 s urovnáním povrchu bez doplnění ornice souvislé plochy přes 500 m2 při nerovnostech terénu přes 100 do 150 mm v ro</t>
  </si>
  <si>
    <t>Plošná úprava terénu v zemině skupiny 1 až 4 s urovnáním povrchu bez doplnění ornice souvislé plochy přes 500 m2 při nerovnostech terénu přes 100 do 150 mm v rovině nebo na svahu do 1:5</t>
  </si>
  <si>
    <t>''*zatravněná plocha mezi parkovišti 
1.47*2.2+5.0*8.5+(1.5+2.0)/2*20.5+2.5*18.0+49.0*19.0+25.0*2.5/2+23.0*3.0/2+35.0*(22.0+23.0)/2=1 910.859 [A] 
(8.5+6.0)/2*22.0/2+20.0*3.0+(1.0+4.0)/2*3.5=148.500 [B] 
odečet plochy dlažby, budovy 1910.859 dalších zastavěných částí v místě -(11.0*6.77+9.0*5.0+(20.0+1.8)*2.2+2.0*1.8+2.0*2.0)=- 175.030 [C] 
'''*zatravněná plocha kolem parkoviště 
(10.2+8.3)/2*11.0+(9.0+5.0)/2*20.0+(5.0+4.0)/2*14.0+3.14*5.0*5.0/4+1.9*8.0+3.0*2.5+26.5*(8.5+5.0)/2+8.0*8.5+5.5*1.5=602.200 [D] 
'''*zatravněná plocha kolem nové budovy 
18.5*(5.0+10.0)/2+18.5*(8.0+6.0)/2+(5.0+10.0)/2*17.0+0.5*0.5/2=395.875 [E] 
odečet popelnice 1910.859 chodníček -(7.0*2.2+1.5*8.5)=-28.150 [F] 
Celkem: 1910.859+148.5+-175.03+602.2+395.875+-28.15=2 854.254 [G]</t>
  </si>
  <si>
    <t>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Vcenách o sklonu svahu přes 1:1 jsou uvažovány podmínky pro svahy běžně schůdné; bez použití lezeckých technik. Vpřípadě použití lezeckých technik se tyto náklady oceňují individuálně.</t>
  </si>
  <si>
    <t>181351113</t>
  </si>
  <si>
    <t>Rozprostření a urovnání ornice v rovině nebo ve svahu sklonu do 1:5 strojně při souvislé ploše přes 500 m2, tl. vrstvy do 200 mm</t>
  </si>
  <si>
    <t>1. V ceně jsou započteny i náklady na případné nutné přemístění hromad nebo dočasných skládek na místo spotřeby ze vzdálenosti do 50 m.  
2. V ceně nejsou započteny náklady na získání ornice; tyto se oceňují cenami souboru cen 121 Sejmutí ornice.</t>
  </si>
  <si>
    <t>181451131</t>
  </si>
  <si>
    <t>Založení trávníku na půdě předem připravené plochy přes 1000 m2 výsevem včetně utažení parkového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</si>
  <si>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Vcenách o sklonu svahu přes 1:1 jsou uvažovány podmínky pro svahy běžně schůdné; bez použití lezeckých technik. Vpřípadě použití lezeckých technik se tyto náklady oceňují individuálně.</t>
  </si>
  <si>
    <t>185804312</t>
  </si>
  <si>
    <t>Zalití rostlin vodou plochy záhonů jednotlivě přes 20 m2</t>
  </si>
  <si>
    <t>2854.254*0.05=142.713 [A] 
Celkem: 142.713=142.713 [B]</t>
  </si>
  <si>
    <t>celková plocha bez nové budovy 4530.315=4 530.315 [A] 
Celkem: 4530.315=4 530.315 [B]</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</si>
  <si>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t>
  </si>
  <si>
    <t>0.5*4*(37.0+47.5+18.0)=205.000 [A] 
Celkem: 205=205.000 [B]</t>
  </si>
  <si>
    <t>69311020</t>
  </si>
  <si>
    <t>geotextilie netkaná separační, ochranná, filtrační, drenážní PP 130g/m2</t>
  </si>
  <si>
    <t>212752412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</si>
  <si>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</si>
  <si>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8 perforace 220° DN 150</t>
  </si>
  <si>
    <t>''*odvodnění parkovacích stání 
37.0+47.5+18.0=102.500 [A] 
Celkem: 102.5=102.500 [B]</t>
  </si>
  <si>
    <t>1. V cenách souboru cen jsou započteny náklady na:  
a) podsyp ze štěrkopísku tl. 100 mm,  
b) obsyp DN +150 mm nad potrubí a do stran.  
2. V cenách souboru cen nejsou započteny náklady na:  
a) montáž a dodávku tvarovek, které se oceňují cenami souboru 877 ..-52.1 Montáž tvarovek na kanalizačním potrubí z trub z plastu, části A03,  
b) opláštění potrubí geotextílií, které se oceňuje cenami souboru 211 97-11.. Zřízení opláštění výplně z geotextilie odvodňovacích žeber nebo trativodů v rýze nebo zářezu se stěnami katalogu 800-2 Zvláštní zakládání objektů, části A 01.</t>
  </si>
  <si>
    <t>''*pro sloupky zábradlí - pod patky tl.100mm 
0.3*0.3*0.1*10=0.090 [A] 
Celkem: 0.09=0.090 [B]</t>
  </si>
  <si>
    <t>274313611</t>
  </si>
  <si>
    <t>Základy z betonu prostého pasy betonu kamenem neprokládaného tř. C 16/20</t>
  </si>
  <si>
    <t>''* ozn. 6.4 sestava pro třídění odpadu, 4x45l, celkem 1ks 
0.35*1.69*0.3=0.177 [A] 
Celkem: 0.177=0.177 [B]</t>
  </si>
  <si>
    <t>274313711</t>
  </si>
  <si>
    <t>Základy z betonu prostého pasy betonu kamenem neprokládaného tř. C 20/25</t>
  </si>
  <si>
    <t>''* základy terénního schodiště  
(0.3*0.8*3.7+0.2*0.55*2.3)*2=2.282 [A] 
Celkem: 2.282=2.282 [B]</t>
  </si>
  <si>
    <t>''* základy terénního schodiště  
(0.8*2*(3.7+0.3)+0.55*2*2.3)*2=17.860 [A] 
'''* ozn. 6.4 sestava pro třídění odpadu, 4x45l, celkem 1ks 
2*(0.35+1.69)*0.3=1.224 [B] 
Celkem: 17.86+1.224=19.084 [C]</t>
  </si>
  <si>
    <t>275313611</t>
  </si>
  <si>
    <t>Základy z betonu prostého patky a bloky z betonu kamenem neprokládaného tř. C 16/20</t>
  </si>
  <si>
    <t>''* ozn. 25 sedací nábytek 1800x652x820, celkem 3ks 
0.24*0.8*0.2*2*3=0.230 [A] 
'''* ozn. 26 jednotlivé nádoby na odpad, celkem 2ks 
0.35*0.5*0.3*2=0.105 [B] 
Celkem: 0.23+0.105=0.335 [C]</t>
  </si>
  <si>
    <t>''* ozn. 23 stojan pro jízdní kola - jednotlivě, celkem 8ks (2ks pro stojan) 
0.35*0.35*0.35*2*8=0.686 [A] 
Celkem: 0.686=0.686 [B]</t>
  </si>
  <si>
    <t>''* ozn. 23 stojan pro jízdní kola - jednotlivě, celkem 8ks (2ks pro stojan) 
0.35*4*0.35*2*8=7.840 [A] 
'''* ozn. 25 sedací nábytek 1800x652x820, celkem 3ks 
2*(0.24+0.8)*0.2*2*3=2.496 [B] 
'''* ozn. 26 jednotlivé nádoby na odpad, celkem 2ks 
2*(0.35+0.5)*0.3*2=1.020 [C] 
Celkem: 7.84+2.496+1.02=11.356 [D]</t>
  </si>
  <si>
    <t>430321313</t>
  </si>
  <si>
    <t>Schodišťové konstrukce a rampy z betonu železového (bez výztuže) stupně, schodnice, ramena, podesty s nosníky tř. C 16/20</t>
  </si>
  <si>
    <t>deska schodů terénního schodiště chodníku  3.6*2.3*0.12=0.994 [A] 
Celkem: 0.994=0.994 [B]</t>
  </si>
  <si>
    <t>430362021</t>
  </si>
  <si>
    <t>Výztuž schodišťových konstrukcí a ramp stupňů, schodnic, ramen, podest s nosníky ze svařovaných sítí z drátů typu KARI</t>
  </si>
  <si>
    <t>deska schodů terénního schodiště chodníku sítí 150/150/8  3.6*2.3*2.6307*2*1.25*0.001=0.054 [A] 
Celkem: 0.054=0.054 [B]</t>
  </si>
  <si>
    <t>434121425</t>
  </si>
  <si>
    <t>Osazování schodišťových stupňů železobetonových s vyspárováním styčných spár, s provizorním dřevěným zábradlím a dočasným zakrytím stupnic prkny na desku, stupň</t>
  </si>
  <si>
    <t>Osazování schodišťových stupňů železobetonových s vyspárováním styčných spár, s provizorním dřevěným zábradlím a dočasným zakrytím stupnic prkny na desku, stupňů broušených nebo leštěných</t>
  </si>
  <si>
    <t>schody terénního schodiště chodníku  2.3*11=25.300 [A] 
Celkem: 25.3=25.300 [B]</t>
  </si>
  <si>
    <t>1. U cen -1441, -1442, -1451, -1452 je započtena podpěrná konstrukce visuté části stupňů.  
2. Množství měrných jednotek se určuje v m délky stupňů včetně uložení.  
3. Dodávka stupňů se oceňuje ve specifikaci.</t>
  </si>
  <si>
    <t>59373003</t>
  </si>
  <si>
    <t>stupeň betonový vibrovlisovaný š 330 v 160 dl 1000mm</t>
  </si>
  <si>
    <t>''*prodloužení stávajícího propustku 
5.5*0.1*1.5=0.825 [A] 
'''*nový propustek 
12.5*0.1*1.5=1.875 [B] 
 kanalizace  0.5*0.1*(5.0+10.0)=0.750 [C] 
Celkem: 0.825+1.875+0.75=3.450 [D]</t>
  </si>
  <si>
    <t>1. Ceny -1111 a -1192 lze použít i pro zřízení sběrných vrstev nad drenážními trubkami.  
2. V cenách -5111 a -1192 jsou započteny i náklady na prohození výkopku získaného při zemních pracích.</t>
  </si>
  <si>
    <t>452312151</t>
  </si>
  <si>
    <t>Podkladní a zajišťovací konstrukce z betonu prostého v otevřeném výkopu sedlové lože pod potrubí z betonu tř. C 20/25</t>
  </si>
  <si>
    <t>''*pod polymerový žlab 
DN 100 (12.5+2.5+1.5)*0.7*0.2=2.310 [A] 
DN 200 5.0*0.7*0.2=0.700 [B] 
'''*pod drenáž 
(37.0+47.5+18.0)*0.5*0.1=5.125 [C] 
'''*prodloužení stávajícího propustku 
5.5*0.15*1.5=1.238 [D] 
'''*nový propustek 
12.5*0.15*1.5=2.813 [E] 
Celkem: 2.31+0.7+5.125+1.238+2.813=12.186 [F]</t>
  </si>
  <si>
    <t>1. Ceny -1131 až -1181 a -1192 lze použít i pro ochrannou vrstvu pod železobetonové konstrukce.  
2. Ceny -2131 až -2181 a -2192 jsou určeny pro jakékoliv úkosy sedel.</t>
  </si>
  <si>
    <t>5646711R1</t>
  </si>
  <si>
    <t>Podklad z kameniva hrubého drceného vel. 0-125 mm tl 250 mm - sanace</t>
  </si>
  <si>
    <t>''*tl.500mm dle výpisu - 2 x 25 cm se zhutněním 
2*2030.0=4 060.000 [A] 
Celkem: 4060=4 060.000 [B]</t>
  </si>
  <si>
    <t>případná sanace podloží 
případná sanace podloží</t>
  </si>
  <si>
    <t>56485111R1</t>
  </si>
  <si>
    <t>Podklad ze štěrkodrtě ŠDb tl 150 mm</t>
  </si>
  <si>
    <t>''*konstrukce chodníku pro pěší TP 170 D2-D-1 (TDZ CH) 
9.0*1.5+29.0*7.25+11.0*1.9+6.0*1.75+(7.0+18.0)*2.5=317.650 [A] 
'''*mezi odstavným a parkovištěm a stáv. budovami pro pěší TP 170 D2-D-1 (TDZ CH) 
(20.0+1.1)*2.2+1.47*2.00=49.360 [B] 
Celkem: 317.65+49.36=367.010 [C]</t>
  </si>
  <si>
    <t>ŠDb 
ŠDb</t>
  </si>
  <si>
    <t>56486111R1</t>
  </si>
  <si>
    <t>Podklad ze štěrkodrtě ŠDb tl 200 mm</t>
  </si>
  <si>
    <t>''*asfaltová vozovka na parkovišti  TP 170 D2-N-3 (TDZ VI) 
6.0*44.22+4.0*4.0+7.0*2.8+6.0*16.0+2.2*2.0/2*2=401.320 [A] 
'''*konstrukce parkovacích stání TP 170 D2-D-1 (TDZ ' O ' ) 
5.5*(2.5*20+2.75*2)+1.6*3.0*5=329.250 [B] 
'''*konstrukce vyhrazených stání 
3.5*5.5*2=38.500 [C] 
'''*mezi odstavným a parkovištěm a stáv. budovami pro pěší TP 170 D2-D-1 (TDZ ' O ' ) 
15.44*7.0+4.2*5.0+6.0*5.0=159.080 [D] 
Celkem: 401.32+329.25+38.5+159.08=928.150 [E]</t>
  </si>
  <si>
    <t>564911511</t>
  </si>
  <si>
    <t>Podklad nebo podsyp z R-materiálu s rozprostřením a zhutněním, po zhutnění tl. 50 mm</t>
  </si>
  <si>
    <t>''*asfaltová vozovka na parkovišti TP 170 D2-N-3 (TDZ VI) 
6.0*44.22+4.0*4.0+7.0*2.8+6.0*16.0+2.2*2.0/2*2=401.320 [A] 
Celkem: 401.32=401.320 [B]</t>
  </si>
  <si>
    <t>573191111</t>
  </si>
  <si>
    <t>Postřik infiltrační kationaktivní emulzí v množství 1,00 kg/m2</t>
  </si>
  <si>
    <t>1. V ceně nejsou započteny náklady na popř. projektem předepsané očištění vozovky, které se oceňuje cenou 938 90-8411 Očištění povrchu saponátovým roztokem části C 01 tohoto katalogu.</t>
  </si>
  <si>
    <t>573231106</t>
  </si>
  <si>
    <t>Postřik spojovací PS bez posypu kamenivem ze silniční emulze, v množství 0,30 kg/m2</t>
  </si>
  <si>
    <t>577144141</t>
  </si>
  <si>
    <t>Asfaltový beton vrstva obrusná ACO 11 (ABS) s rozprostřením a se zhutněním z modifikovaného asfaltu v pruhu šířky přes 3 m, po zhutnění tl. 50 mm</t>
  </si>
  <si>
    <t>1. Cenami 577 1.-40 lze oceňovat např. chodníky, úzké cesty a vjezdy v pruhu šířky do 1,5 m jakékoliv délky a jednotlivé plochy velikosti do 10 m2.  
2. ČSN EN 13108-1 připouští pro ACO 11 pouze tl. 35 až 50 mm.</t>
  </si>
  <si>
    <t>596211113</t>
  </si>
  <si>
    <t>Kladení dlažby z betonových zámkových dlaždic komunikací pro pěší s ložem z kameniva těženého nebo drceného tl. do 40 mm, s vyplněním spár s dvojitým hutněním,</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</si>
  <si>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</si>
  <si>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Celkem: 317.65+-9.125+49.36+159.08=516.965 [E]</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</si>
  <si>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t>
  </si>
  <si>
    <t>59245212</t>
  </si>
  <si>
    <t>dlažba zámková tvaru I 196x161x60mm přírodní</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</si>
  <si>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'''*konstrukce chodníku - odpočet dlažby pro nevidomé 
-0.2*6.0=-1.200 [E] 
Celkem: 317.65+-9.125+49.36+159.08+-1.2=515.765 [F] 
515.765 * 1.01Koeficient množství=520.923 [G]</t>
  </si>
  <si>
    <t>Spotřeba: 36 kus/m2</t>
  </si>
  <si>
    <t>59245221</t>
  </si>
  <si>
    <t>dlažba zámková tvaru I základní pro nevidomé 196x161x60mm přírodní</t>
  </si>
  <si>
    <t>''*konstrukce chodníku 
0.2*6.0=1.200 [A] 
Celkem: 1.2=1.200 [B] 
1.2 * 1.01Koeficient množství=1.212 [C]</t>
  </si>
  <si>
    <t>596212210</t>
  </si>
  <si>
    <t>Kladení dlažby z betonových zámkových dlaždic pozemních komunikací s ložem z kameniva těženého nebo drceného tl. do 50 mm, s vyplněním spár, s dvojitým hutněním</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</si>
  <si>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</si>
  <si>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''*konstrukce vyhrazených stání 
3.5*5.5*2=38.500 [A] 
Celkem: 38.5=38.500 [B]</t>
  </si>
  <si>
    <t>1. Pro volbu cen dlažeb platí toto rozdělení: Skupina A: dlažby zprvků stejného tvaru, Skupina B: dlažby zprvků dvou a více tvarů, nebo zobrazců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50 mm se oceňuje cenami souboru cen 451 ..-9 Příplatek za každých dalších 10 mm tloušťky podkladu nebo lože.</t>
  </si>
  <si>
    <t>59245213</t>
  </si>
  <si>
    <t>dlažba zámková tvaru I 196x161x80mm přírodní</t>
  </si>
  <si>
    <t>596412213</t>
  </si>
  <si>
    <t>Kladení dlažby z betonových vegetačních dlaždic pozemních komunikací s ložem z kameniva těženého nebo drceného tl. do 50 mm, s vyplněním spár a vegetačních otvo</t>
  </si>
  <si>
    <t>Kladení dlažby z betonových vegetačních dlaždic pozemních komunikací s ložem z kameniva těženého nebo drceného tl. do 50 mm, s vyplněním spár a vegetačních otvorů, s hutněním vibrováním tl. 80 mm, pro plochy přes 300 m2</t>
  </si>
  <si>
    <t>1. V cenách jsou započteny i náklady na dodávku hmot pro lože.  
2. V cenách nejsou započteny náklady na:  
a) dodávku vegetačních dlaždic, které se oceňují ve specifikaci; ztratné lze dohodnout u plochy do 100 m2 ve výši 3 %, přes 100 do 300 m2 ve výši 2 % a přes 300 m2 ve výši 1 %,  
b) dodávku výplně a spár vegetačních dlaždicích, která se oceňuje ve specifikaci,  
c) založení trávníku. Tyto náklady se oceňují cenami souboru cen 180 40-51 části A02 Katalogu 823-1 Plochy a úprava území.  
3. Část lože přesahující tloušťku 50 mm se oceňuje cenami souboru cen 451 ..-9 Příplatek za každých dalších 10 mm tloušťky podkladu nebo lože.</t>
  </si>
  <si>
    <t>59246015</t>
  </si>
  <si>
    <t>dlažba plošná betonová vegetační 500x500x80mm</t>
  </si>
  <si>
    <t>767163221</t>
  </si>
  <si>
    <t>Montáž kompletního kovového zábradlí přímého z dílců na schodišti kotveného do betonu</t>
  </si>
  <si>
    <t>''*zábradlí městského typu v. 0,9m 
3.65*2=7.300 [A] 
Celkem: 7.3=7.300 [B]</t>
  </si>
  <si>
    <t>1. Ceny nelze použít pro montáž zábradlí svařovaného na místě. Tyto práce se oceňují cenami souboru cen 767 22 - Montáž zábradlí.</t>
  </si>
  <si>
    <t>5539601R</t>
  </si>
  <si>
    <t>Atyp. zámečnické výrobky vč.  pouzinkování</t>
  </si>
  <si>
    <t>''' ocelová konstrukce zábradlí schodiště '  
 horní madlo UPE 65  3.65*2*5.84=42.632 [A] 
 sloupky UPE 50  0.9*3*2*4.8=25.920 [B] 
 horní 42.632 spodmí pásnice P 12/30  3.65*2*2.83*2=41.318 [C] 
 příčle P 8/20 kratší v.0,65m 42.632 delší v.0,8m  (0.65*19+0.8*5)*1.26*2 =41.202 [D] 
 kotevní desky zábradlí schodiště 150 x 150 x 10 mm  0.15*0.15*10*8*3*2 =10.800 [E] 
Celkem: 42.632+25.92+41.318+41.202+10.8=161.872 [F]</t>
  </si>
  <si>
    <t>stupeň korozní agresivity C3 střední  
žárové zinkování ponorem ŽSP+ ONS1 tl.min.160 mikronů  
podrobnější info viz. v.č. D.1.5.12</t>
  </si>
  <si>
    <t>871355221</t>
  </si>
  <si>
    <t>Kanalizační potrubí z tvrdého PVC v otevřeném výkopu ve sklonu do 20 %, hladkého plnostěnného jednovrstvého, tuhost třídy SN 8 DN 200</t>
  </si>
  <si>
    <t>''' sběrná kanalizace od drenáží a žlabu DN 200 '  
10.0+5.0=15.000 [A] 
Celkem: 15=15.000 [B]</t>
  </si>
  <si>
    <t>1. V cenách jsou započteny i náklady na dodání trub včetně gumového těsnění.  
2. Použití trub dle tuhostí:  
a) třída SN 4: kanalizační sítě, přípojky, odvodňování pozemků s výškou krytí až 4 m  
b) třída SN 8: kanalizační sítě v nestandartních podmínkách uložení, vysoké teplotní a mechanické zatížení s výškou krytí do 8 m  
c) SN 10: kanalizační sítě, přípojky, odvodňování pozemků s výškou krytí gt; 8 m  
d) třída SN 12: kanalizační sítě s vysokým statickým zatížením a dynamickými rázy, při rychlosti média až 15 m/s a výškou krytí 0,7-10 m  
e) třída SN 16: kanalizační sítě s vysokým statickým zatížením a dynamickými rázy avýškou krytí 0,5-12 m.</t>
  </si>
  <si>
    <t>894811161</t>
  </si>
  <si>
    <t>Revizní šachta z tvrdého PVC v otevřeném výkopu typ přímý (DN šachty/DN trubního vedení) DN 400/200, odolnost vnějšímu tlaku 40 t, hloubka od 910 do 1280 mm</t>
  </si>
  <si>
    <t>''* drenážní - parkovací stání 
3*2=6.000 [A] 
Celkem: 6=6.000 [B]</t>
  </si>
  <si>
    <t>1. Vcenách jsou započteny náklady na dodání a montáž šachtového dna, trouby šachty a teleskopu.  
2. V cenách je započteno i fixování šachty obsypem. Objem obsypu se neodečítá od objemu zásypu rýhy.  
3. Vcenách nejsou započteny náklady na dodání lapače splavenin. Lapač splavenin se oceňuje ve specifikaci. Ztratné lze dohodnout ve výši 1 %.</t>
  </si>
  <si>
    <t>Doplňující konstrukce a práce pozemních komunikací, letišť a ploch</t>
  </si>
  <si>
    <t>''* ozn. 25 pro sedací nábytek 1800x652x820, celkem 3ks 
4*3=12.000 [A] 
Celkem: 12=12.000 [B]</t>
  </si>
  <si>
    <t>''* ozn. 6.4 sestava pro třídění odpadu, 4x45l, celkem 1ks 
2*2=4.000 [A] 
'''* ozn. 26 jednotlivé nádoby na odpad, celkem 2ks 
2*2*2=8.000 [B] 
Celkem: 4+8=12.000 [C]</t>
  </si>
  <si>
    <t>kozvení sloupků schodišťového zábradlí - 4 kotvy na sloupek  6*4=24.000 [A] 
Celkem: 24=24.000 [B]</t>
  </si>
  <si>
    <t>953961213R</t>
  </si>
  <si>
    <t>Kotvy chemickou patronou M 12 hl 165 mm do betonu, ŽB nebo kamene s vyvrtáním otvoru</t>
  </si>
  <si>
    <t>''* ozn. 23 stojan pro jízdní kola - jednotlivě, celkem 8ks (2ks pro stojan) 
8*4=32.000 [A] 
Celkem: 32=32.000 [B]</t>
  </si>
  <si>
    <t>953965121</t>
  </si>
  <si>
    <t>Kotvy chemické s vyvrtáním otvoru kotevní šrouby pro chemické kotvy, velikost M 12, délka 160 mm</t>
  </si>
  <si>
    <t>kotvení sloupků schodišťového zábradlí - 4 kotvy na sloupek  6*4=24.000 [A] 
'''* ozn. 23 stojan pro jízdní kola - jednotlivě, celkem 8ks (2ks pro stojan) 
8*4=32.000 [B] 
Celkem: 24+32=56.000 [C]</t>
  </si>
  <si>
    <t>13010180</t>
  </si>
  <si>
    <t>tyč ocelová plochá jakost S235JR (11 375) 30x5mm</t>
  </si>
  <si>
    <t>''* ozn. 23 stojan pro jízdní kola - jednotlivě, celkem 8ks (2ks pro stojan) - podkladní desky  
0.2*8*2*1.18*0.001=0.004 [A] 
Celkem: 0.004=0.004 [B] 
0.004 * 1.1Koeficient množství=0.004 [C]</t>
  </si>
  <si>
    <t>916231112</t>
  </si>
  <si>
    <t>Osazení chodníkového obrubníku betonového se zřízením lože, s vyplněním a zatřením spár cementovou maltou ležatého bez boční opěry, do lože z betonu prostého</t>
  </si>
  <si>
    <t>''*zapuštěný 
'''*zapuštěné - parkovací stání 
37.0+38.0+5.5*2+10.2+3.0+2.5=101.700 [A] 
'''*chodník u schodiště zapuštěný 
2*(4.0+3.65+1.5)=18.300 [B] 
Celkem: 101.7+18.3=120.000 [C]</t>
  </si>
  <si>
    <t>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zdlažebních kostek.  
3. V cenách nejsou započteny náklady na dodání obrubníků, tyto se oceňují ve specifikaci.  
4. Měrná jednotka u příplatků je m délky obrubníku.</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</si>
  <si>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</si>
  <si>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</si>
  <si>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</si>
  <si>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 nezapuštěné -  parkovací stání 
5.5*2+36.0+38.0=85.000 [A] 
'''* příjezd k parkovišti  
(3.0+14.0)*2+4.0+2.0+2.5+7.0+1.6*5=57.500 [B] 
'''*chodníček k budově k zadnímu vchodu 
9.0*2=18.000 [C] 
'''* dlažba u budovy  
2*3.0+8.0+12.5+1.9+6.0+1.75+3.0+0.3*2+6.0+8.0=53.750 [D] 
'''* dlažba u stávající budovy 
15.5+15.35+4.0+0.3+6.0+5.0+21.5+20.0+1.0+3.2+2.0+1.2=95.050 [E] 
Celkem: 85+57.5+18+53.75+95.05=309.300 [F]</t>
  </si>
  <si>
    <t>59217017</t>
  </si>
  <si>
    <t>obrubník betonový chodníkový 1000x100x250mm</t>
  </si>
  <si>
    <t>''* nezapuštěné -  parkovací stání 
5.5*2+36.0+38.0=85.000 [A] 
'''*zapuštěné - parkovací stání 
37.0+38.0+5.5*2+10.2+3.0+2.5=101.700 [B] 
'''* příjezd k parkovišti  
(3.0+14.0)*2+4.0+2.0+2.5+7.0+1.6*5=57.500 [C] 
'''*chodníček k budově k zadnímu vchodu 
9.0*2=18.000 [D] 
'''*chodník u schodiště zapuštěný 
2*(4.0+3.65+1.5)=18.300 [E] 
'''* dlažba u budovy  
2*3.0+8.0+12.5+1.9+6.0+1.75+3.0+0.3*2+6.0+8.0=53.750 [F] 
'''* dlažba u stávající budovy 
15.5+15.35+4.0+0.3+6.0+5.0+21.5+20.0+1.0+3.2+2.0+1.2=95.050 [G] 
Celkem: 85+101.7+57.5+18+18.3+53.75+95.05=429.300 [H] 
429.3 * 1.02Koeficient množství=437.886 [I]</t>
  </si>
  <si>
    <t>59217053</t>
  </si>
  <si>
    <t>obrubník betonový pro kruhový objezd vnější R1 200x520x300mm</t>
  </si>
  <si>
    <t>''*vozovka k parkovišti (asfalt) 
2*3.0=6.000 [A] 
'''*vozovka na parkovišti (dlažba) 
(2.0+2.0)+1.0=5.000 [B] 
Celkem: 6+5=11.000 [C]</t>
  </si>
  <si>
    <t>59217054</t>
  </si>
  <si>
    <t>obrubník betonový pro kruhový objezd vnitřní R0,5 200x270x300mm</t>
  </si>
  <si>
    <t>''* parkovací stání 
0.5=0.500 [A] 
Celkem: 0.5=0.500 [B]</t>
  </si>
  <si>
    <t>''* nezapuštěné -  parkovací stání 
(5.5*2+36.0+38.0)*0.2*0.2=3.400 [A] 
'''*zapuštěné - parkovací stání 
(37.0+38.0+5.5*2+10.2+3.0+2.5)*0.2*0.2=4.068 [B] 
'''* příjezd k parkovišti  
((3.0+14.0)*2+4.0+2.0+2.5+7.0+1.6*5)*0.2*0.2=2.300 [C] 
'''*chodníček k budově k zadnímu vchodu 
9.0*2*0.2*0.2=0.720 [D] 
'''*chodník u schodiště zapuštěný 
2*(4.0+3.65+1.5)*0.2*0.2=0.732 [E] 
'''* dlažba u budovy  
(2*3.0+8.0+12.5+1.9+6.0+1.75+3.0+0.3*2+6.0+8.0)*0.2*0.2=2.150 [F] 
'''* dlažba u stávající budovy 
(15.5+15.35+4.0+0.3+6.0+5.0+21.5+20.0+1.0+3.2+2.0+1.2)*0.2*0.2=3.802 [G] 
pro žlaby DN 100 (12.5+2.5+1.5)*0.33*0.15=0.817 [H] 
DN 200 5.0*0.66*0.2=0.660 [I] 
'''* příkopové žlaby mezi propustky 
23.0*0.5*0.2=2.300 [J] 
Celkem: 3.4+4.068+2.3+0.72+0.732+2.15+3.802+0.817+0.66+2.3=20.949 [K]</t>
  </si>
  <si>
    <t>''' řezání stávajícího asfaltu v komunikaci Nádražní pro napojení nové skladby u nové budovy '  
11.0=11.000 [A] 
Celkem: 11=11.000 [B]</t>
  </si>
  <si>
    <t>919112111</t>
  </si>
  <si>
    <t>Řezání dilatačních spár v živičném krytu příčných nebo podélných, šířky 4 mm, hloubky do 60 mm</t>
  </si>
  <si>
    <t>''*dle výpisu projektanta - dilatace  
313.0=313.000 [A] 
Celkem: 313=313.000 [B]</t>
  </si>
  <si>
    <t>1. Vcenách jsou započteny i náklady na vyčištění spár po řezání.</t>
  </si>
  <si>
    <t>919122112</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</si>
  <si>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</si>
  <si>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10 mm, hloubky 25 mm</t>
  </si>
  <si>
    <t>''*dle výpisu projektanta - dilatace  
313.0=313.000 [A] 
'''' zálivka mezi novým žlabem a stávající komunikací Nádražní '  
11.0=11.000 [B] 
Celkem: 313+11=324.000 [C]</t>
  </si>
  <si>
    <t>1. Vcenách jsou započteny i náklady na vyčištění spár před těsněním a zalitím a náklady na impregnaci, těsnění a zalití spár včetně dodání hmot.</t>
  </si>
  <si>
    <t>919411111</t>
  </si>
  <si>
    <t>Čelo propustku včetně římsy z betonu prostého bez zvláštních nároků na prostředí, pro propustek z trub DN 300 až 500 mm</t>
  </si>
  <si>
    <t>''*vyústění drenáže 
1=1.000 [A] 
Celkem: 1=1.000 [B]</t>
  </si>
  <si>
    <t>1. Ceny jsou určeny pro čela propustků bez svahových křídel o spádu do 10 %.  
2. Ceny nelze použít pro čela propustků z trub DN přes 800 mm a pro čela se svahovými křídly, které se oceňují cenami části A 01 katalogu 821-1 Mosty.  
3. V cenách 919 41-1111 až -1141 jsou započteny i náklady na zdivo základu a zdivo nadzákladové z betonu prostého, římsu z betonu železového, zřízení bednění a jeho odstranění.  
4. V cenách 919 44-1211 a -1221 jsou započteny i náklady na maltu cementovou pro zdivo z lomového kamene, maltu cementovou pro spárování zdiva, na římsu z betonu železového, zřízení bednění a jeho odstranění.  
5. V cenách nejsou započteny náklady na:  
a) zemní práce, které se oceňují cenami souborů cen katalogu 800-1 Zemní práce,  
b) zábradlí, které se oceňuje cenami části A 01 katalogu 821-1 Mosty,  
c) ocelovou výztuž římsy, která se oceňuje cenami části A 01 katalogu 821-1 Mosty.  
6. Pro výpočet přesunu hmot se celková hmotnost položky sníží o hmotnost betonu, pokud je beton dodáván přímo na místo zabudování nebo do prostoru technologické manipulace.</t>
  </si>
  <si>
    <t>919411121</t>
  </si>
  <si>
    <t>Čelo propustku včetně římsy z betonu prostého bez zvláštních nároků na prostředí, pro propustek z trub DN 600 až 800 mm</t>
  </si>
  <si>
    <t>''*prodloužení stávajícího 
1=1.000 [A] 
'''*nový  
2=2.000 [B] 
Celkem: 1+2=3.000 [C]</t>
  </si>
  <si>
    <t>919521140</t>
  </si>
  <si>
    <t>Zřízení silničního propustku z trub betonových nebo železobetonových DN 600 mm</t>
  </si>
  <si>
    <t>''*prodloužení stávajícího 
5.5=5.500 [A] 
'''*nový  
12.5=12.500 [B] 
Celkem: 5.5+12.5=18.000 [C]</t>
  </si>
  <si>
    <t>1. Ceny jsou určeny pro trubní propustky spádu do 10 %.  
2. V cenách jsou započteny i náklady na:  
a) podkladní vrstvu ze štěrkopísku a podkladní vrstvu (lože) z betonu prostého,  
b) utěsnění trub cementovou maltou.  
3. V cenách nejsou započteny náklady na:  
a) zemní práce, které se oceňují cenami části A 01 katalogu 800-1 Zemní práce;  
b) dodání trub, které se oceňuje ve specifikaci; ztratné lze dohodnout ve výši 1 %,  
c) obetonování trub, které se oceňuje cenou 919 53-5555.</t>
  </si>
  <si>
    <t>59222001</t>
  </si>
  <si>
    <t>trouba ŽB hrdlová DN 600</t>
  </si>
  <si>
    <t>919535557</t>
  </si>
  <si>
    <t>Obetonování trubního propustku betonem prostým bez zvýšených nároků na prostředí tř. C 16/20</t>
  </si>
  <si>
    <t>''*prodloužení stávajícího 
5.5*1.0*0.8-5.5*3.14*0.43*0.43=1.207 [A] 
'''*nový  
12.5*1.0*0.8-12.5*3.14*0.43*0.43=2.743 [B] 
Celkem: 1.207+2.743=3.950 [C]</t>
  </si>
  <si>
    <t>1. V ceně jsou započteny i náklady na popř. nutné bednění a odbednění.  
2. Pro výpočet přesunu hmot se celková hmotnost položky sníží o hmotnost betonu, pokud je beton dodáván přímo na místo zabudování nebo do prostoru technologické manipulace.</t>
  </si>
  <si>
    <t>935112211</t>
  </si>
  <si>
    <t>Osazení betonového příkopového žlabu s vyplněním a zatřením spár cementovou maltou s ložem tl. 100 mm z betonu prostého z betonových příkopových tvárnic šířky p</t>
  </si>
  <si>
    <t>Osazení betonového příkopového žlabu s vyplněním a zatřením spár cementovou maltou s ložem tl. 100 mm z betonu prostého z betonových příkopových tvárnic šířky přes 500 do 800 mm</t>
  </si>
  <si>
    <t>''*dle výpisu  
23.0=23.000 [A] 
Celkem: 23=23.000 [B]</t>
  </si>
  <si>
    <t>1. V cenách jsou započteny i náklady na dodání hmot pro lože a pro vyplnění spár.  
2. V cenách nejsou započteny náklady na dodání příkopových tvárnic nebo betonových desek, které se oceňují ve specifikaci.  
3. Množství měrných jednotek se určuje:  
a) pro příkopy z betonových tvárnic (žlabu) v m délky jejich podélné osy,  
b) pro příkopy z betonových desek v m2 rozvinuté lícní plochy dlažby (žlabu),  
c) pro lože z kameniva nebo z betonu prostého vcenách -1911 a -2911 v m2 rozvinuté lícní plochy dlažby (žlabu).  
4. Šířkou žlabu příkopových tvárnic se rozumí největší světlá šířka tvárnice.</t>
  </si>
  <si>
    <t>59227029</t>
  </si>
  <si>
    <t>žlabovka příkopová betonová 500x680x60mm</t>
  </si>
  <si>
    <t>935113111</t>
  </si>
  <si>
    <t>Osazení odvodňovacího žlabu s krycím roštem polymerbetonového šířky do 200 mm</t>
  </si>
  <si>
    <t>DN 100 12.5+2.5+1.5=16.500 [A] 
DN 200 5.0=5.000 [B] 
Celkem: 16.5+5=21.500 [C]</t>
  </si>
  <si>
    <t>1. V cenách jsou započteny i náklady na předepsané obetonování a lože zbetonu.  
2. V cenách nejsou započteny náklady na odvodňovací žlab spříslušenstvím; tyto náklady se oceňují ve specifikaci.</t>
  </si>
  <si>
    <t>592270R1</t>
  </si>
  <si>
    <t>žlab odvodňovací polymerbetonový se spádem dna 0,5% DN100mm s pozink.roštem</t>
  </si>
  <si>
    <t>DN 100 12.5+2.5+1.5=16.500 [A] 
Celkem: 16.5=16.500 [B]</t>
  </si>
  <si>
    <t>56241016</t>
  </si>
  <si>
    <t>rošt můstkový C250 litina dl 0,5m oka 12/96 pro žlab PE š 100mm</t>
  </si>
  <si>
    <t>592270R2</t>
  </si>
  <si>
    <t>žlab odvodňovací polymerbetonový se spádem dna 0,5% DN200mm s pozink.roštem</t>
  </si>
  <si>
    <t>DN 200 5.0=5.000 [A] 
Celkem: 5=5.000 [B]</t>
  </si>
  <si>
    <t>56241035</t>
  </si>
  <si>
    <t>rošt mřížkový D400 litina dl 0,5m pro žlab PE š 200mm</t>
  </si>
  <si>
    <t>59227027</t>
  </si>
  <si>
    <t>čelo plné na začátek a konec odvodňovacího žlabu polymerický beton všechny stavební výšky</t>
  </si>
  <si>
    <t>DN 100 6=6.000 [A] 
DN 200 2=2.000 [B] 
Celkem: 6+2=8.000 [C]</t>
  </si>
  <si>
    <t>935932611</t>
  </si>
  <si>
    <t>Odvodňovací plastový žlab vpusť s kalovým košem pro žlab vnitřní šířky 100 mm</t>
  </si>
  <si>
    <t>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t>
  </si>
  <si>
    <t>935932617</t>
  </si>
  <si>
    <t>Odvodňovací plastový žlab vpusť s kalovým košem pro žlab vnitřní šířky 200 mm</t>
  </si>
  <si>
    <t>914111111</t>
  </si>
  <si>
    <t>Montáž svislé dopravní značky základní velikosti do 1 m2 objímkami na sloupky nebo konzoly</t>
  </si>
  <si>
    <t>''' dopravní značky '  
 IP 12  2=2.000 [A] 
 IP 11a  1=1.000 [B] 
Celkem: 2+1=3.000 [C]</t>
  </si>
  <si>
    <t>1. V cenách jsou započteny i náklady na montáž značek včetně upevňovacího materiálu na předem připravenou nosnou konstrukci (sloupek, konzolu, sloup).  
2. V cenách nejsou započteny náklady na:  
a) dodání značek, tyto se oceňují ve specifikaci,  
b) na montáž a dodávku ocelových nosných konstrukcí – sloupků, konzol, tyto se oceňují cenami souboru cen 914 51 Montáž sloupku a 914 53 Montáž konzol a nástavců,  
c) nátěry, tyto se oceňují jako práce PSV příslušnými cenami katalogu 800-783 Nátěry,  
d) naložení a odklizení výkopku, tyto se oceňují cenami části A 01 katalogu 800-1 Zemní práce.  
3. Ceny nelze použít pro osazení a montáž svislých dopravních značek:  
a) světelných, tyto se oceňují cenami katalogu 800-741 Elektroinstalace - silnoproud,  
b) upevněných na lanech nebo speciálních konstrukcích nesoucích více značek, tyto se oceňují individuálně.</t>
  </si>
  <si>
    <t>40445625</t>
  </si>
  <si>
    <t>informativní značky provozní IP8, IP9, IP11-IP13 500x700mm</t>
  </si>
  <si>
    <t>914511111</t>
  </si>
  <si>
    <t>Montáž sloupku dopravních značek délky do 3,5 m do betonového základu</t>
  </si>
  <si>
    <t>''' sloupky dopravní značky '  
 IP 12  2=2.000 [A] 
 IP 11a  1=1.000 [B] 
Celkem: 2+1=3.000 [C]</t>
  </si>
  <si>
    <t>1. V cenách jsou započteny i náklady na:  
a) vykopání jamek s odhozem výkopku na vzdálenost do 3 m,  
b) osazení sloupku včetně montáže a dodávkyplastového víčka,  
2. Vcenách -1111 jsou započteny i náklady na betonový základ.  
3. V cenách -1112 jsou započteny i náklady na hliníkovou patku sbetonovým základem.  
4. V cenách nejsou započteny náklady na:  
a) dodání sloupku, tyto se oceňují ve specifikaci  
b) naložení a odklizení výkopku, tyto se oceňují cenami části A01 katalogu 800-1 Zemní práce.</t>
  </si>
  <si>
    <t>40445225</t>
  </si>
  <si>
    <t>sloupek pro dopravní značku Zn D 60mm v 3,5m</t>
  </si>
  <si>
    <t>40445253</t>
  </si>
  <si>
    <t>víčko plastové na sloupek D 60mm</t>
  </si>
  <si>
    <t>915621111</t>
  </si>
  <si>
    <t>Předznačení pro vodorovné značení stříkané barvou nebo prováděné z nátěrových hmot plošné šipky, symboly, nápisy</t>
  </si>
  <si>
    <t>''*konstrukce vyhrazených stání 
5.5*2*0.125=1.375 [A] 
'''*konstrukce parkovacích stání 
0.125*(5.5*12*2+3.0*4)=18.000 [B] 
Celkem: 1.375+18=19.375 [C]</t>
  </si>
  <si>
    <t>915131111</t>
  </si>
  <si>
    <t>Vodorovné dopravní značení stříkané barvou přechody pro chodce, šipky, symboly bílé základní</t>
  </si>
  <si>
    <t>915231112</t>
  </si>
  <si>
    <t>Vodorovné dopravní značení stříkaným plastem přechody pro chodce, šipky, symboly nápisy bílé retroreflexní</t>
  </si>
  <si>
    <t>915131115</t>
  </si>
  <si>
    <t>Vodorovné dopravní značení stříkané barvou přechody pro chodce, šipky, symboly žluté základní</t>
  </si>
  <si>
    <t>''*označení vozíčkáři na dlažbě V10f 2x 
2*1=2.000 [A] 
Celkem: 2=2.000 [B]</t>
  </si>
  <si>
    <t>915231116</t>
  </si>
  <si>
    <t>Vodorovné dopravní značení stříkaným plastem přechody pro chodce, šipky, symboly nápisy žluté retroreflexní</t>
  </si>
  <si>
    <t>938908411</t>
  </si>
  <si>
    <t>Čištění vozovek splachováním vodou povrchu podkladu nebo krytu živičného, betonového nebo dlážděného</t>
  </si>
  <si>
    <t>''*před VDZ 
'''*konstrukce parkovacích stání TP 170 D2-D-1 (TDZ ' O ' ) 
5.5*(2.5*20+2.75*2)+1.6*3.0*5=329.250 [A] 
'''*konstrukce vyhrazených stání 
3.5*5.5*2=38.500 [B] 
Celkem: 329.25+38.5=367.750 [C]</t>
  </si>
  <si>
    <t>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t>
  </si>
  <si>
    <t>938909311</t>
  </si>
  <si>
    <t>Čištění vozovek metením bláta, prachu nebo hlinitého nánosu s odklizením na hromady na vzdálenost do 20 m nebo naložením na dopravní prostředek strojně povrchu</t>
  </si>
  <si>
    <t>Čištění vozovek metením bláta, prachu nebo hlinitého nánosu s odklizením na hromady na vzdálenost do 20 m nebo naložením na dopravní prostředek strojně povrchu podkladu nebo krytu betonového nebo živičného</t>
  </si>
  <si>
    <t>''*konstrukce chodníku pro pěší TP 170 D2-D-1 (TDZ CH) 
9.0*1.5+29.0*7.25+11.0*1.9+6.0*1.75+(7.0+18.0)*2.5=317.650 [A] 
 odpočet schodiště  - 3.65*2.5=-9.125 [B] 
'''*mezi odstavným a parkovištěm a stáv. budovami pro pěší TP 170 D2-D-1 (TDZ CH) 
(20.0+1.1)*2.2+1.47*2.00=49.360 [C] 
'''*mezi odstavným a parkovištěm a stáv. budovami pro pěší TP 170 D2-D-1 (TDZ ' O ' ) - zesílená 
15.44*7.0+4.2*5.0+6.0*5.0=159.080 [D] 
'''*asfaltová vozovka na parkovišti TP 170 D2-N-3 (TDZ VI) 
6.0*44.22+4.0*4.0+7.0*2.8+6.0*16.0+2.2*2.0/2*2=401.320 [E] 
Celkem: 317.65+-9.125+49.36+159.08+401.32=918.285 [F]</t>
  </si>
  <si>
    <t>Montáž prvků městské a zahradní architektury hmotnosti do 0,1 t</t>
  </si>
  <si>
    <t>jednotlivé stojany na kola řazené do sestav ozn.23   8 =8.000 [A] 
Celkem: 8=8.000 [B]</t>
  </si>
  <si>
    <t>1. Vcenách nejsou započteny náklady na dodání architektonických prvků, tyto se ocení ve specifikaci.  
Položka obsahuje pouze montáž. Dodávka stojanů na kola  vč. dopravy není součástí rozpočtu a to z důvodu jejího zajištění investorem v rámci nákupu z oficiálního mobiliáře SŽ 
Položka obsahuje pouze montáž. Dodávka stojanů na kola  vč. dopravy není součástí rozpočtu a to z důvodu jejího zajištění investorem v rámci nákupu z oficiálního mobiliáře SŽ</t>
  </si>
  <si>
    <t>boxy na kola ozn.24  2=2.000 [A] 
Celkem: 2=2.000 [B]</t>
  </si>
  <si>
    <t>9000020R</t>
  </si>
  <si>
    <t>Dodávka boxů na kola s možností umístění do sestav a zajištění proti krádeži</t>
  </si>
  <si>
    <t>odpadkové koše ozn.26  2=2.000 [A] 
Celkem: 2=2.000 [B]</t>
  </si>
  <si>
    <t>1. Vceně-4211 jsou započteny i náklady na zemní práce.  
2. Vcenách -4212 a -4213 jsou započteny i náklady na upevňovací materiál.  
3. V cenách nejsou započteny náklady na dodání odpadkového koše, tyto se oceňují ve specifikaci.  
Položka obsahuje pouze montáž. Dodávka odpadkových košů vč.  dopravy není součástí rozpočtu a to z důvodu jejího zajištění investorem v rámci nákupu z oficiálního mobiliáře SŽ 
Položka obsahuje pouze montáž. Dodávka odpadkových košů vč.  dopravy není součástí rozpočtu a to z důvodu jejího zajištění investorem v rámci nákupu z oficiálního mobiliáře SŽ</t>
  </si>
  <si>
    <t>laviček v exterieru ozn.25  3 =3.000 [A] 
Celkem: 3=3.000 [B]</t>
  </si>
  <si>
    <t>Položka obsahuje pouze montáž. Dodávka laviček vč.  dopravy není součástí rozpočtu a to z důvodu jejího zajištění investorem v rámci nákupu z oficiálního mobiliáře SŽ 
Položka obsahuje pouze montáž. Dodávka laviček vč.  dopravy není součástí rozpočtu a to z důvodu jejího zajištění investorem v rámci nákupu z oficiálního mobiliáře SŽ</t>
  </si>
  <si>
    <t>Bourání konstrukcí</t>
  </si>
  <si>
    <t>9660081R</t>
  </si>
  <si>
    <t>Bourání čela trubního propustku do DN 800</t>
  </si>
  <si>
    <t>''*dle výpisu PD komunikace 
1=1.000 [A] 
Celkem: 1=1.000 [B]</t>
  </si>
  <si>
    <t>966008212</t>
  </si>
  <si>
    <t>Bourání odvodňovacího žlabu s odklizením a uložením vybouraného materiálu na skládku na vzdálenost do 10 m nebo s naložením na dopravní prostředek z betonových</t>
  </si>
  <si>
    <t>Bourání odvodňovacího žlabu s odklizením a uložením vybouraného materiálu na skládku na vzdálenost do 10 m nebo s naložením na dopravní prostředek z betonových příkopových tvárnic nebo desek šířky přes 500 do 800 mm</t>
  </si>
  <si>
    <t>''*dle výpisu 
55.0=55.000 [A] 
Celkem: 55=55.000 [B]</t>
  </si>
  <si>
    <t>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t>
  </si>
  <si>
    <t>shrabky z čištění komunikací  3.678+18.366=22.044 [A] 
Celkem: 22.044=22.044 [B]</t>
  </si>
  <si>
    <t>beton 21.305=21.305 [A]</t>
  </si>
  <si>
    <t>998225111</t>
  </si>
  <si>
    <t>Přesun hmot pro komunikace s krytem z kameniva, monolitickým betonovým nebo živičným dopravní vzdálenost do 200 m jakékoliv délky objektu</t>
  </si>
  <si>
    <t>1. Ceny lze použít i pro plochy letišť skrytem monolitickým betonovým nebo živičným.</t>
  </si>
  <si>
    <t>9000011R</t>
  </si>
  <si>
    <t>Montáž venkovního popelníku</t>
  </si>
  <si>
    <t>''* 22 
1=1.000 [A] 
Celkem: 1=1.000 [B]</t>
  </si>
  <si>
    <t>9000011.1R</t>
  </si>
  <si>
    <t>Dodávka venkovního popelníku</t>
  </si>
  <si>
    <t>Dodávka  venkovního popelníku vč připevňov. mater.</t>
  </si>
  <si>
    <t>'* 22 
1=1.000 [A] 
Celkem: 1=1.000 [B]</t>
  </si>
  <si>
    <t xml:space="preserve">  SO01-71D1.5.1.A</t>
  </si>
  <si>
    <t>Odstavné parkoviště - oddělená plocha</t>
  </si>
  <si>
    <t>SO01-71D1.5.1.A</t>
  </si>
  <si>
    <t>Hloubení rýh nezapažených š do 800 mm v hornině třídy těžitelnosti I skupiny 3 objem do 20 m3 strojně</t>
  </si>
  <si>
    <t>'*pro drenáž pod rovinou odkopu 
0.5*0.5*(41.57+2.21+3.97+14.0)=15.438 [A] 
''* vykopání stávající přípojky vody pro její odstranění - odpojení je v demolici 
 PE 32  18.7*0.8*1.2=17.952 [B] 
Celkem: 15.438+17.952=33.390 [C]</t>
  </si>
  <si>
    <t>'' výkopy '  
''*pro drenáž pod rovinou odkopu 
0.5*0.5*(41.57+2.21+3.97+14.0)=15.438 [A] 
''* vykopání stávající přípojky vody pro její odstranění - odpojení je v demolici 
 PE 32  18.7*0.8*1.2=17.952 [B] 
''* zásyp po vykopání stávající přípojky vody pro její odstranění - odpojení je v demolici 
 PE 32  -18.7*0.8*1.2=-17.952 [C] 
Celkem: 15.438+17.952+-17.952=15.438 [D] 
15.438 * 2Koeficient množství=30.876 [E]</t>
  </si>
  <si>
    <t>Vodorovné přemístění přes 50 do 500 m výkopku/sypaniny z horniny třídy těžitelnosti I skupiny 1 až 3</t>
  </si>
  <si>
    <t>zásyp na meziskládku 35.904 zpět 17.952*2=35.904 [A] 
Celkem: 35.904=35.904 [B]</t>
  </si>
  <si>
    <t>Uložení sypaniny na skládky nebo meziskládky</t>
  </si>
  <si>
    <t>'*zemina odkopaná v místě stavby pro zásypy  
''* zásyp po vykopání stávající přípojky vody pro její odstranění - odpojení je v demolici 
 PE 32  18.7*0.8*1.2=17.952 [A] 
Celkem: 17.952=17.952 [B]</t>
  </si>
  <si>
    <t>zásyp 17.952=17.952 [A] 
Celkem: 17.952=17.952 [B]</t>
  </si>
  <si>
    <t>Zásyp jam, šachet rýh nebo kolem objektů sypaninou se zhutněním ručně</t>
  </si>
  <si>
    <t>'*zemina odkopaná v místě stavby 
''* zásyp po vykopání stávající přípojky vody pro její odstranění - odpojení je v demolici 
 PE 32  18.7*0.8*1.2=17.952 [A] 
Celkem: 17.952=17.952 [B]</t>
  </si>
  <si>
    <t>'*odstavná zpevněná plocha po demolici stáv. nádražní budovy 
530.0=530.000 [A]</t>
  </si>
  <si>
    <t>Obsypání potrubí ručně sypaninou bez prohození, uloženou do 3 m</t>
  </si>
  <si>
    <t>trativody 0.5*0.3*(41.57+2.21+3.97+14.0)=9.263 [A] 
Celkem: 9.263=9.263 [B]</t>
  </si>
  <si>
    <t>9.263*2 Přepočtené koeficientem množství=18.526 [A] 
Celkem: 18.526=18.526 [B]</t>
  </si>
  <si>
    <t>Zřízení opláštění žeber nebo trativodů geotextilií v rýze nebo zářezu sklonu do 1:2</t>
  </si>
  <si>
    <t>Zřízení opláštění výplně z geotextilie odvodňovacích žeber nebo trativodů  v rýze nebo zářezu se stěnami šikmými o sklonu do 1:2</t>
  </si>
  <si>
    <t>0.5*4*(41.57+2.21+3.97+14.0)=123.500 [A] 
Celkem: 123.5=123.500 [B]</t>
  </si>
  <si>
    <t>Trativod z drenážních trubek korugovaných PE-HD SN 8 perforace 220° včetně lože otevřený výkop DN 150 pro liniové stavby</t>
  </si>
  <si>
    <t>41.57+2.21+3.97+14.0=61.750 [A] 
Celkem: 61.75=61.750 [B]</t>
  </si>
  <si>
    <t>Sedlové lože z betonu prostého tř. C 20/25 otevřený výkop</t>
  </si>
  <si>
    <t>'*pod drenáž 
(41.57+2.21+3.97+14.0)*0.5*0.1=3.088 [A] 
Celkem: 3.088=3.088 [B]</t>
  </si>
  <si>
    <t>56485111R0</t>
  </si>
  <si>
    <t>Podklad ze štěrkodrtě ŠD tl 150 mm</t>
  </si>
  <si>
    <t>Podklad ze štěrkodrti ŠD  s rozprostřením a zhutněním, po zhutnění tl. 150 mm</t>
  </si>
  <si>
    <t>Poznámka k položce: ŠDa 
Poznámka k položce: ŠDa</t>
  </si>
  <si>
    <t>Poznámka k položce: ŠDb 
Poznámka k položce: ŠDb</t>
  </si>
  <si>
    <t>565155121</t>
  </si>
  <si>
    <t>Asfaltový beton vrstva podkladní ACP 16 (obalované kamenivo OKS) tl 70 mm š přes 3 m</t>
  </si>
  <si>
    <t>Asfaltový beton vrstva podkladní ACP 16 (obalované kamenivo střednězrnné - OKS)  s rozprostřením a zhutněním v pruhu šířky přes 3 m, po zhutnění tl. 70 mm</t>
  </si>
  <si>
    <t>577134141</t>
  </si>
  <si>
    <t>Asfaltový beton vrstva obrusná ACO 11 (ABS) tř. I tl 40 mm š přes 3 m z modifikovaného asfaltu</t>
  </si>
  <si>
    <t>Asfaltový beton vrstva obrusná ACO 11 (ABS)  s rozprostřením a se zhutněním z modifikovaného asfaltu v pruhu šířky přes 3 m, po zhutnění tl. 40 mm</t>
  </si>
  <si>
    <t>Postřik infiltrační kationaktivní emulzí v množství 1 kg/m2</t>
  </si>
  <si>
    <t>573231108</t>
  </si>
  <si>
    <t>Postřik živičný spojovací ze silniční emulze v množství 0,50 kg/m2</t>
  </si>
  <si>
    <t>Postřik spojovací PS bez posypu kamenivem ze silniční emulze, v množství 0,50 kg/m2</t>
  </si>
  <si>
    <t>596211110</t>
  </si>
  <si>
    <t>Kladení zámkové dlažby komunikací pro pěší tl 60 mm skupiny A pl do 50 m2</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</si>
  <si>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</si>
  <si>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'*konstrukce chodníku podél pův. nástupiště 
0.3*(41.57+2.21+3.97)=14.325 [A] 
Celkem: 14.325=14.325 [B]</t>
  </si>
  <si>
    <t>Poznámka k položce: dle výběru investora</t>
  </si>
  <si>
    <t>871211811</t>
  </si>
  <si>
    <t>Bourání stávajícího potrubí z polyetylenu D do 50 mm</t>
  </si>
  <si>
    <t>Bourání stávajícího potrubí z polyetylenu v otevřeném výkopu D do 50 mm</t>
  </si>
  <si>
    <t>potrubí stávajícího vodovodu PE 32  18.7     =18.700 [A] 
Celkem: 18.7=18.700 [B]</t>
  </si>
  <si>
    <t>Osazení chodníkového obrubníku betonového stojatého s boční opěrou do lože z betonu prostého</t>
  </si>
  <si>
    <t>mezi odstavným parkovištěm 47.75 bet.dlažbou 41.57+2.21+3.97=47.750 [A] 
strana 14.0=14.000 [B] 
Celkem: 47.75+14=61.750 [C]</t>
  </si>
  <si>
    <t>59217023</t>
  </si>
  <si>
    <t>obrubník betonový chodníkový 1000x150x250mm</t>
  </si>
  <si>
    <t>Lože pod obrubníky, krajníky nebo obruby z dlažebních kostek z betonu prostého</t>
  </si>
  <si>
    <t>Lože pod obrubníky, krajníky nebo obruby z dlažebních kostek  z betonu prostého</t>
  </si>
  <si>
    <t>mezi odstavným parkovištěm 1.074 bet.dlažbou (41.57+2.21+3.97)*0.15*0.15=1.074 [A] 
strana 14.0*0.15*0.15=0.315 [B] 
Celkem: 1.074+0.315=1.389 [C]</t>
  </si>
  <si>
    <t>919735113</t>
  </si>
  <si>
    <t>Řezání stávajícího živičného krytu hl přes 100 do 150 mm</t>
  </si>
  <si>
    <t>Řezání stávajícího živičného krytu nebo podkladu  hloubky přes 100 do 150 mm</t>
  </si>
  <si>
    <t>49.02=49.020 [A]</t>
  </si>
  <si>
    <t>Těsnění spár zálivkou za tepla pro komůrky š 10 mm hl 25 mm s těsnicím profilem</t>
  </si>
  <si>
    <t>Utěsnění dilatačních spár zálivkou za tepla  v cementobetonovém nebo živičném krytu včetně adhezního nátěru s těsnicím profilem pod zálivkou, pro komůrky šířky 10 mm, hloubky 25 mm</t>
  </si>
  <si>
    <t>Čištění vozovek splachováním vodou</t>
  </si>
  <si>
    <t>113107243</t>
  </si>
  <si>
    <t>Odstranění podkladu živičného tl přes 100 do 150 mm strojně pl přes 200 m2</t>
  </si>
  <si>
    <t>Odstranění podkladů nebo krytů strojně plochy jednotlivě přes 200 m2 s přemístěním hmot na skládku na vzdálenost do 20 m nebo s naložením na dopravní prostředek živičných, o tl. vrstvy přes 100 do 150 mm</t>
  </si>
  <si>
    <t>'*po demolici budovy 428,0m2 
''*odstavná zpevněná plocha po demolici stáv. nádražní budovy 
530.0-428.0=102.000 [A]</t>
  </si>
  <si>
    <t>113107223</t>
  </si>
  <si>
    <t>Odstranění podkladu z kameniva drceného tl přes 200 do 300 mm strojně pl přes 200 m2</t>
  </si>
  <si>
    <t>Odstranění podkladů nebo krytů strojně plochy jednotlivě přes 200 m2 s přemístěním hmot na skládku na vzdálenost do 20 m nebo s naložením na dopravní prostředek z kameniva hrubého drceného, o tl. vrstvy přes 200 do 300 mm</t>
  </si>
  <si>
    <t>'*plocha před budovou tl.250mm  
po demolici budovy 428.0*0=0.000 [A] 
''*odstavná zpevněná plocha po demolici stáv. nádražní budovy 
530.0-428.0=102.000 [B]</t>
  </si>
  <si>
    <t>113202111</t>
  </si>
  <si>
    <t>Vytrhání obrub krajníků obrubníků stojatých</t>
  </si>
  <si>
    <t>Vytrhání obrub  s vybouráním lože, s přemístěním hmot na skládku na vzdálenost do 3 m nebo s naložením na dopravní prostředek z krajníků nebo obrubníků stojatých</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</si>
  <si>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  
Evidenční položka. Neoceňovat v objektu SO/PS, položka se oceňuje pouze v objektu SO 90-90.</t>
  </si>
  <si>
    <t>všechno  95.084=95.084 [A] 
 odpočet vytříděného odpadu  -(5.3+32.232+44.88+12.659)=-95.071 [B] 
Celkem: 95.084+-95.071=0.013 [C]</t>
  </si>
  <si>
    <t>1. Ceny uvedené vsouboru cen je doporučeno upravit podle aktuálních cen místně příslušné skládky odpadů.  
2. Uložení odpadů neuvedených vsouboru cen se oceňuje individuálně.  
Evidenční položka. Neoceňovat v objektu SO/PS, položka se oceňuje pouze v objektu SO 90-90.</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</si>
  <si>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Evidenční položka. Neoceňovat v objektu SO/PS, položka se oceňuje pouze v objektu SO 90-90.</t>
  </si>
  <si>
    <t>Přesun hmot pro pozemní komunikace s krytem z kamene, monolitickým betonovým nebo živičným</t>
  </si>
  <si>
    <t>Přesun hmot pro komunikace s krytem z kameniva, monolitickým betonovým nebo živičným  dopravní vzdálenost do 200 m jakékoliv délky objektu</t>
  </si>
  <si>
    <t xml:space="preserve">  SO01-71D1.5.2</t>
  </si>
  <si>
    <t>Náhradní výsadby</t>
  </si>
  <si>
    <t>SO01-71D1.5.2</t>
  </si>
  <si>
    <t>z hloubení jamek pro výsadnu dřevin do 0,2m3  1281*0.2=256.200 [A] 
 z hloubení jamek pro výsadnu keřů do 0,2m3  32*0.2=6.400 [B] 
 z hloubení jamek pro výsadnu dřevin do 0,3m3  4*0.3=1.200 [C] 
Celkem: 256.2+6.4+1.2=263.800 [D] 
263.8 * 1.8Koeficient množství=474.840 [E]</t>
  </si>
  <si>
    <t>N01</t>
  </si>
  <si>
    <t>Záhonová výsadba keřů</t>
  </si>
  <si>
    <t>184802611</t>
  </si>
  <si>
    <t>Chemické odplevelení po založení kultury v rovině nebo na svahu do 1:5 postřikem na široko</t>
  </si>
  <si>
    <t>1. Ceny -2613, -2617, -2623, -2627, -2633, -2637, -2643 a -2647 jsou určeny pro odplevelení ploch o ploše do 10 m2 jednotlivě, nebo pro odstranění hnízd plevelů o ploše do 20 m2 jednotlivě vzdálených od sebe nejméně 5 m.  
2. Ceny nelze použít pro chemické odplevelení trávníku; tyto práce se oceňují cenami části A02 souboru cen 184 80-2 . Chemické odplevelení před založením kultury.  
3. V cenách -2611 až -2614, -2621 až -2624, -2631 až –2634 a -2641 až -2644 jsou započteny i náklady na dovoz vody do 10 km.  
4. Vcenách o sklonu svahu přes 1:1 jsou uvažovány podmínky pro svahy běžně schůdné; bez použití lezeckých technik. Vpřípadě použití lezeckých technik se tyto náklady oceňují individuálně.</t>
  </si>
  <si>
    <t>183205112</t>
  </si>
  <si>
    <t>Založení záhonu pro výsadbu rostlin v rovině nebo na svahu do 1:5 v zemině tř. 3</t>
  </si>
  <si>
    <t>1. Vcenách jsou započteny i náklady na urovnání s případným naložení odpadu na dopravní prostředek, odvoz na vzdálenost do 20 km a složení výkopků.  
2. Ceny nelze použít pro založení záhonu s výškovým členěním pro ornamentální výsadby; tyto práce se oceňují individuálně.</t>
  </si>
  <si>
    <t>183403113</t>
  </si>
  <si>
    <t>Obdělání půdy frézováním v rovině nebo na svahu do 1:5</t>
  </si>
  <si>
    <t>1. Každé opakované obdělání půdy se oceňuje samostatně.  
2. Ceny -3114 a -3115 lze použít i pro obdělání půdy aktivními branami.</t>
  </si>
  <si>
    <t>10321100</t>
  </si>
  <si>
    <t>zahradní substrát pro výsadbu VL</t>
  </si>
  <si>
    <t>183151111</t>
  </si>
  <si>
    <t>Hloubení jam pro výsadbu dřevin strojně v rovině nebo ve svahu do 1:5, objem do 0,20 m3</t>
  </si>
  <si>
    <t>''' pro výsadbu '  
 Rosa nitida 10/15  264=264.000 [A] 
 Spiraea cinerea Grefsheim 10/15  510=510.000 [B] 
 Symphoricarpos chenaultii ´Hancock´, 10/15  303=303.000 [C] 
 Weigela florida ´Piccolo´, 10/15  204=204.000 [D] 
Celkem: 264+510+303+204=1 281.000 [E]</t>
  </si>
  <si>
    <t>1. V cenách jsou započteny i náklady na:  
a) odhození výkopku na hromadu nebo naložení na dopravní prostředek,  
b) zdrsnění stěn vyhloubené jámy pro následující výsadbu.  
2. V cenách nejsou započteny náklady na uložení odpadu na skládku.  
3. Objem jámy se měří v množství vykopané zeminy v rostlém stavu.</t>
  </si>
  <si>
    <t>184102112</t>
  </si>
  <si>
    <t>Výsadba dřeviny s balem do předem vyhloubené jamky se zalitím v rovině nebo na svahu do 1:5, při průměru balu přes 200 do 300 mm</t>
  </si>
  <si>
    <t>Rosa nitida 10/15  264=264.000 [A] 
 Spiraea cinerea Grefsheim 10/15  510=510.000 [B] 
 Symphoricarpos chenaultii ´Hancock´, 10/15  303=303.000 [C] 
 Weigela florida ´Piccolo´, 10/15  204=204.000 [D] 
Celkem: 264+510+303+204=1 281.000 [E]</t>
  </si>
  <si>
    <t>1. Ceny lze použít i pro dřeviny pěstované v nádobách.  
2. V cenách nejsou započteny náklady na vysazované dřeviny, tyto se oceňují ve specifikaci.  
3. Vcenách o sklonu svahu přes 1:1 jsou uvažovány podmínky pro svahy běžně schůdné; bez použití lezeckých technik. Vpřípadě použití lezeckých technik se tyto náklady oceňují individuálně.</t>
  </si>
  <si>
    <t>0260001R</t>
  </si>
  <si>
    <t>Rosa nitida 10/15</t>
  </si>
  <si>
    <t>0260002R</t>
  </si>
  <si>
    <t>Spiraea cinerea ´Grefsheim´, 10/15</t>
  </si>
  <si>
    <t>0260003R</t>
  </si>
  <si>
    <t>Symphoricarpos chenaultii ´Hancock´, 10/15</t>
  </si>
  <si>
    <t>0260004R</t>
  </si>
  <si>
    <t>Weigela florida ´Piccolo´, 10/15</t>
  </si>
  <si>
    <t>184911421</t>
  </si>
  <si>
    <t>Mulčování vysazených rostlin mulčovací kůrou, tl. do 100 mm v rovině nebo na svahu do 1:5</t>
  </si>
  <si>
    <t>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t>
  </si>
  <si>
    <t>10391100</t>
  </si>
  <si>
    <t>kůra mulčovací VL</t>
  </si>
  <si>
    <t>N01.1</t>
  </si>
  <si>
    <t>Výsadba keřů větší</t>
  </si>
  <si>
    <t>''' pro výsadbu '  
 Amelanchier lamarckii, 80/100  5=5.000 [A] 
 Cornus alba ´Sibirica´, 60/100  19=19.000 [B] 
 Philadelphus coronarius, 60/80  7=7.000 [C] 
 Syringa vulgaris ´Sansation´, 80/100  1=1.000 [D] 
Celkem: 5+19+7+1=32.000 [E]</t>
  </si>
  <si>
    <t>184102113</t>
  </si>
  <si>
    <t>Výsadba dřeviny s balem do předem vyhloubené jamky se zalitím v rovině nebo na svahu do 1:5, při průměru balu přes 300 do 400 mm</t>
  </si>
  <si>
    <t>Amelanchier lamarckii, 80/100  5=5.000 [A] 
 Cornus alba ´Sibirica´, 60/100  19=19.000 [B] 
 Philadelphus coronarius, 60/80  7=7.000 [C] 
 Syringa vulgaris ´Sansation´, 80/100  1=1.000 [D] 
Celkem: 5+19+7+1=32.000 [E]</t>
  </si>
  <si>
    <t>0260005R</t>
  </si>
  <si>
    <t>Amelanchier lamarckii, 80/100</t>
  </si>
  <si>
    <t>0260006R</t>
  </si>
  <si>
    <t>Cornus alba ´Sibirica´, 60/100</t>
  </si>
  <si>
    <t>0260007R</t>
  </si>
  <si>
    <t>Philadelphus coronarius, 60/80</t>
  </si>
  <si>
    <t>0260008R</t>
  </si>
  <si>
    <t>Syringa vulgaris ´Sansation´, 80/100</t>
  </si>
  <si>
    <t>N01.2</t>
  </si>
  <si>
    <t>Výsadba stromů</t>
  </si>
  <si>
    <t>183151112</t>
  </si>
  <si>
    <t>Hloubení jam pro výsadbu dřevin strojně v rovině nebo ve svahu do 1:5, objem přes 0,20 do 0,30 m3</t>
  </si>
  <si>
    <t>''' pro výsadbu stromů '  
 Pinus sylvestris, 125/150  3=3.000 [A] 
 Betula jacquemontii. 250/300  1=1.000 [B] 
Celkem: 3+1=4.000 [C]</t>
  </si>
  <si>
    <t>184102115</t>
  </si>
  <si>
    <t>Výsadba dřeviny s balem do předem vyhloubené jamky se zalitím v rovině nebo na svahu do 1:5, při průměru balu přes 500 do 600 mm</t>
  </si>
  <si>
    <t>Pinus sylvestris, 125/150  3=3.000 [A] 
 Betula jacquemontii. 250/300  1=1.000 [B] 
Celkem: 3+1=4.000 [C]</t>
  </si>
  <si>
    <t>0260009R</t>
  </si>
  <si>
    <t>Pinus sylvestris, 125/150</t>
  </si>
  <si>
    <t>02600010R</t>
  </si>
  <si>
    <t>Betula jacquemontii. 250/300</t>
  </si>
  <si>
    <t>184215112</t>
  </si>
  <si>
    <t>Ukotvení dřeviny kůly jedním kůlem, délky přes 1 do 2 m</t>
  </si>
  <si>
    <t>1. V cenách jsou započteny i náklady na ochranu proti poškození kmene v místě vzepření.  
2. V cenách nejsou započteny náklady na dodání kůlů, tyto se oceňují ve specifikaci.  
3. Ceny jsou určeny pro ukotvení dřevin kůly o průměru do 100 mm.</t>
  </si>
  <si>
    <t>60591253</t>
  </si>
  <si>
    <t>kůl vyvazovací dřevěný impregnovaný D 8cm dl 2m</t>
  </si>
  <si>
    <t>184911111</t>
  </si>
  <si>
    <t>Znovuuvázání dřeviny jedním úvazkem ke stávajícímu kůlu</t>
  </si>
  <si>
    <t>1. Každé další uvázání se oceňuje samostatně.</t>
  </si>
  <si>
    <t>184215412</t>
  </si>
  <si>
    <t>Zhotovení závlahové mísy u solitérních dřevin v rovině nebo na svahu do 1:5, o průměru mísy přes 0,5 do 1 m</t>
  </si>
  <si>
    <t>1. V cenách jsou započteny i náklady na případné naložení vzniklého odpadu na dopravní prostředek, odvoz na vzdálenost do 20 km a složení odpadu.  
2. V cenách nejsou započteny náklady na materiál pro zhotovení závlahové mísy, tento se oceňuje ve specifikaci.  
3. Vcenách o sklonu svahu přes 1:1 jsou uvažovány podmínky pro svahy běžně schůdné; bez použití lezeckých technik. Vpřípadě použití lezeckých technik se tyto náklady oceňují individuálně.</t>
  </si>
  <si>
    <t>58331200</t>
  </si>
  <si>
    <t>štěrkopísek netříděný zásypový</t>
  </si>
  <si>
    <t>184816111</t>
  </si>
  <si>
    <t>Hnojení sazenic průmyslovými hnojivy v množství do 0,25 kg k jedné sazenici</t>
  </si>
  <si>
    <t>1. V cenách jsou započteny i náklady spojené s dopravou hnojiva ze vzdálenosti do 200 m, pro jakoukoliv velikost jamky  
2. V cenách nejsou započteny náklady na dodání hnojiva; hnojiva se oceňují ve specifikaci. Ztratné lze stanovit ve výši 5 %.</t>
  </si>
  <si>
    <t>25191155</t>
  </si>
  <si>
    <t>hnojivo průmyslové</t>
  </si>
  <si>
    <t>''*tabletové hnojivo 
5*10.0*0.001=0.050 [A] 
Celkem: 0.05=0.050 [B] 
0.05 * 0.03Koeficient množství=0.002 [C]</t>
  </si>
  <si>
    <t xml:space="preserve">  SO01-71D2.4.1</t>
  </si>
  <si>
    <t>Vodovodní přípojka</t>
  </si>
  <si>
    <t>SO01-71D2.4.1</t>
  </si>
  <si>
    <t>113107324</t>
  </si>
  <si>
    <t>Odstranění podkladu z kameniva drceného tl přes 300 do 400 mm strojně pl do 50 m2</t>
  </si>
  <si>
    <t>Odstranění podkladů nebo krytů strojně plochy jednotlivě do 50 m2 s přemístěním hmot na skládku na vzdálenost do 3 m nebo s naložením na dopravní prostředek z kameniva hrubého drceného, o tl. vrstvy přes 300 do 400 mm</t>
  </si>
  <si>
    <t>''vodovodní přípojka 
'''překop komunikace 
9*0.8=7.200 [A] 
Celkem: 7.2=7.200 [B]</t>
  </si>
  <si>
    <t>113107341</t>
  </si>
  <si>
    <t>Odstranění podkladu živičného tl 50 mm strojně pl do 50 m2</t>
  </si>
  <si>
    <t>Odstranění podkladů nebo krytů strojně plochy jednotlivě do 50 m2 s přemístěním hmot na skládku na vzdálenost do 3 m nebo s naložením na dopravní prostředek živičných, o tl. vrstvy do 50 mm</t>
  </si>
  <si>
    <t>''vodovodní přípojka 
'''překop komunikace 
9*1.8=16.200 [A] 
Celkem: 16.2=16.200 [B]</t>
  </si>
  <si>
    <t>113107342</t>
  </si>
  <si>
    <t>Odstranění podkladu živičného tl přes 50 do 100 mm strojně pl do 50 m2</t>
  </si>
  <si>
    <t>Odstranění podkladů nebo krytů strojně plochy jednotlivě do 50 m2 s přemístěním hmot na skládku na vzdálenost do 3 m nebo s naložením na dopravní prostředek živičných, o tl. vrstvy přes 50 do 100 mm</t>
  </si>
  <si>
    <t>Čerpání vody na dopravní výšku do 10 m průměrný přítok do 500 l/min</t>
  </si>
  <si>
    <t>Pohotovost čerpací soupravy pro dopravní výšku do 10 m přítok do 500 l/min</t>
  </si>
  <si>
    <t>Dočasné zajištění potrubí ocelového nebo litinového DN do 200 mm</t>
  </si>
  <si>
    <t>''vodovodní přípojka 
'''křížení plynovodu 
3=3.000 [A] 
Celkem: 3=3.000 [B]</t>
  </si>
  <si>
    <t>119001412</t>
  </si>
  <si>
    <t>Dočasné zajištění potrubí betonového, ŽB nebo kameninového DN přes 200 do 500 mm</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</si>
  <si>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betonového, kameninového nebo železobetonového, světlosti DN přes 200 do 500 mm</t>
  </si>
  <si>
    <t>''vodovodní přípojka 
'''křížení kanalizace 
3=3.000 [A] 
Celkem: 3=3.000 [B]</t>
  </si>
  <si>
    <t>Dočasné zajištění kabelů a kabelových tratí z 6 volně ložených kabelů</t>
  </si>
  <si>
    <t>''vodovodní přípojka 
'''křížení kabelů 
3=3.000 [A] 
Celkem: 3=3.000 [B]</t>
  </si>
  <si>
    <t>121151103</t>
  </si>
  <si>
    <t>Sejmutí ornice plochy do 100 m2 tl vrstvy do 200 mm strojně</t>
  </si>
  <si>
    <t>Sejmutí ornice strojně při souvislé ploše do 100 m2, tl. vrstvy do 200 mm</t>
  </si>
  <si>
    <t>''vodovodní přípojka 
'''jámy 
2*2=4.000 [A] 
2.5*2.5=6.250 [B] 
'''rýhy 
5*0.8=4.000 [C] 
Celkem: 4+6.25+4=14.250 [D]</t>
  </si>
  <si>
    <t>Hloubení jam zapažených v hornině třídy těžitelnosti I skupiny 3 objem do 50 m3 strojně</t>
  </si>
  <si>
    <t>''vodovodní přípojka 
'''jámy - průměrná hloubka výkopu 2,2 m 
'''tl. skladby stávajícího povrchu rostlý terén 0,2m 
'''rostlý terén - tl. 0,2 m 
'''napojení na stávající řad 
2*2*2.2=8.800 [A] 
'''výkop pro vodoměrnou šachtu 
2.5*2.2*2.2=12.100 [B] 
Celkem: 8.8+12.1=20.900 [C]</t>
  </si>
  <si>
    <t>132254201</t>
  </si>
  <si>
    <t>Hloubení zapažených rýh š do 2000 mm v hornině třídy těžitelnosti I skupiny 3 objem do 20 m3</t>
  </si>
  <si>
    <t>Hloubení zapažených rýh šířky přes 800 do 2 000 mm strojně s urovnáním dna do předepsaného profilu a spádu v hornině třídy těžitelnosti I skupiny 3 do 20 m3</t>
  </si>
  <si>
    <t>''vodovodní přípojka 
'''rýhy - průměrná hloubka výkopu 1,7 m 
'''tl. skladby stávající živič. komunikace 0,50 m a rostlý terén 0,2m 
'''živičná komunikace - tl. 0,5m 
9*(1.7-0.5)*0.8=8.640 [A] 
'''rostlý terén - tl. 0,2 m 
5*(1.7-0.2)*0.8=6.000 [B] 
Celkem: 8.64+6=14.640 [C]</t>
  </si>
  <si>
    <t>''vodovodní přípojka 
(20.9+14.64)*0.2=7.108 [A] 
Celkem: 7.108=7.108 [B]</t>
  </si>
  <si>
    <t>''vodovodní přípojka 
'''pažení jam 
2*2.2*4=17.600 [A] 
2.5*2.2*4=22.000 [B] 
'''pažení rýh 
(9+5)*1.7*2=47.600 [C] 
Celkem: 17.6+22+47.6=87.200 [D]</t>
  </si>
  <si>
    <t>''vodovodní přípojka 
'''odvezení přebytečného výkopku na skládku - kubatura obsypu a lože  
'''lože 
1.48=1.480 [A] 
'''obsyp 
5.18=5.180 [B] 
'''podkladní bloky 
0.576=0.576 [C] 
'''ŠD podklad pod VŠ 
4*0.2=0.800 [D] 
'''betonový podklad pod VŠ 
4*0.2=0.800 [E] 
'''VŠ 
3.14*0.6*0.6*1.6=1.809 [F] 
Celkem: 1.48+5.18+0.576+0.8+0.8+1.809=10.645 [G] 
10.645 * 1.8Koeficient množství=19.161 [H]</t>
  </si>
  <si>
    <t>''vodovodní přípojka 
'''přemístění zeminy na mezideponii a zpět pro zásyp 
24.895*2=49.790 [A] 
Celkem: 49.79=49.790 [B]</t>
  </si>
  <si>
    <t>''vodovodní přípojka 
'''zpětný zásyp výkopů stávající zeminou 
'''výkopek celkem 
20.9+14.64=35.540 [A] 
'''lože 
-1.48=-1.480 [B] 
'''obsyp 
-5.18=-5.180 [C] 
'''podkladní bloky 
-0.576=-0.576 [D] 
'''ŠD podklad pod VŠ 
-4*0.2=-0.800 [E] 
'''betonový podklad pod VŠ 
-4*0.2=-0.800 [F] 
'''VŠ 
-3.14*0.6*0.6*1.6=-1.809 [G] 
Celkem: 35.54+-1.48+-5.18+-0.576+-0.8+-0.8+-1.809=24.895 [H]</t>
  </si>
  <si>
    <t>''vodovodní přípojka 
18.5*0.8*0.35=5.180 [A] 
Celkem: 5.18=5.180 [B]</t>
  </si>
  <si>
    <t>''materiál pro obsyp potrubí 
5.18*1.05=5.439 [A] 
Celkem: 5.439=5.439 [B] 
5.439*2 Přepočtené koeficientem množství=10.878 [C]</t>
  </si>
  <si>
    <t>181111121</t>
  </si>
  <si>
    <t>Plošná úprava terénu do 500 m2 zemina skupiny 1 až 4 nerovnosti přes 100 do 150 mm v rovinně a svahu do 1:5</t>
  </si>
  <si>
    <t>Plošná úprava terénu v zemině skupiny 1 až 4 s urovnáním povrchu bez doplnění ornice souvislé plochy do 500 m2 při nerovnostech terénu přes 100 do 150 mm v rovině nebo na svahu do 1:5</t>
  </si>
  <si>
    <t>181351003</t>
  </si>
  <si>
    <t>Rozprostření ornice tl vrstvy do 200 mm pl do 100 m2 v rovině nebo ve svahu do 1:5 strojně</t>
  </si>
  <si>
    <t>Rozprostření a urovnání ornice v rovině nebo ve svahu sklonu do 1:5 strojně při souvislé ploše do 100 m2, tl. vrstvy do 200 mm</t>
  </si>
  <si>
    <t>181411131</t>
  </si>
  <si>
    <t>Založení parkového trávníku výsevem pl do 1000 m2 v rovině a ve svahu do 1:5</t>
  </si>
  <si>
    <t>Založení trávníku na půdě předem připravené plochy do 1000 m2 výsevem včetně utažení parkového v rovině nebo na svahu do 1:5</t>
  </si>
  <si>
    <t>00572420</t>
  </si>
  <si>
    <t>osivo směs travní parková okrasná</t>
  </si>
  <si>
    <t>''vodovodní přípojka  
14.250=14.250 [A] 
Celkem: 14.25=14.250 [B] 
14.25*0.02 Přepočtené koeficientem množství=0.285 [C]</t>
  </si>
  <si>
    <t>''vodovodní přípojka 
'''jámy 
2*2=4.000 [A] 
2.5*2.5=6.250 [B] 
'''rýhy 
9*0.8=7.200 [C] 
5*0.8=4.000 [D] 
Celkem: 4+6.25+7.2+4=21.450 [E]</t>
  </si>
  <si>
    <t>Podkladní nebo výplňová vrstva z betonu C 16/20 tl do 100 mm</t>
  </si>
  <si>
    <t>Podkladní a výplňové vrstvy z betonu prostého  tloušťky do 100 mm, z betonu C 16/20</t>
  </si>
  <si>
    <t>''vodovodní přípojka 
'''podklad pod VŠ 
2*2=4.000 [A] 
Celkem: 4=4.000 [B]</t>
  </si>
  <si>
    <t>''vodovodní přípojka 
18.5*0.8*0.1=1.480 [A] 
Celkem: 1.48=1.480 [B]</t>
  </si>
  <si>
    <t>Podkladní a výplňová vrstva z kameniva drceného tl do 200 mm</t>
  </si>
  <si>
    <t>Podkladní a výplňová vrstva z kameniva  tloušťky do 200 mm z kameniva drceného</t>
  </si>
  <si>
    <t>Podkladní bloky z betonu prostého tř. C 12/15 otevřený výkop</t>
  </si>
  <si>
    <t>''vodovodní přípojka 
0.8*0.8*0.45*2=0.576 [A] 
Celkem: 0.576=0.576 [B]</t>
  </si>
  <si>
    <t>''vodovodní přípojka 
0.02=0.020 [A] 
Celkem: 0.02=0.020 [B]</t>
  </si>
  <si>
    <t>564861111</t>
  </si>
  <si>
    <t>Podklad ze štěrkodrtě ŠD tl 200 mm</t>
  </si>
  <si>
    <t>Podklad ze štěrkodrti ŠD  s rozprostřením a zhutněním, po zhutnění tl. 200 mm</t>
  </si>
  <si>
    <t>564952114</t>
  </si>
  <si>
    <t>Podklad z mechanicky zpevněného kameniva MZK tl 180 mm</t>
  </si>
  <si>
    <t>Podklad z mechanicky zpevněného kameniva MZK (minerální beton)  s rozprostřením a s hutněním, po zhutnění tl. 180 mm</t>
  </si>
  <si>
    <t>565155101</t>
  </si>
  <si>
    <t>Asfaltový beton vrstva podkladní ACP 16 (obalované kamenivo OKS) tl 70 mm š do 1,5 m</t>
  </si>
  <si>
    <t>Asfaltový beton vrstva podkladní ACP 16 (obalované kamenivo střednězrnné - OKS)  s rozprostřením a zhutněním v pruhu šířky do 1,5 m, po zhutnění tl. 70 mm</t>
  </si>
  <si>
    <t>573111112</t>
  </si>
  <si>
    <t>Postřik živičný infiltrační s posypem z asfaltu množství 1 kg/m2</t>
  </si>
  <si>
    <t>Postřik infiltrační PI z asfaltu silničního s posypem kamenivem, v množství 1,00 kg/m2</t>
  </si>
  <si>
    <t>573231111</t>
  </si>
  <si>
    <t>Postřik živičný spojovací ze silniční emulze v množství 0,70 kg/m2</t>
  </si>
  <si>
    <t>Postřik spojovací PS bez posypu kamenivem ze silniční emulze, v množství 0,70 kg/m2</t>
  </si>
  <si>
    <t>577144111</t>
  </si>
  <si>
    <t>Asfaltový beton vrstva obrusná ACO 11 (ABS) tř. I tl 50 mm š do 3 m z nemodifikovaného asfaltu</t>
  </si>
  <si>
    <t>Asfaltový beton vrstva obrusná ACO 11 (ABS)  s rozprostřením a se zhutněním z nemodifikovaného asfaltu v pruhu šířky do 3 m tř. I, po zhutnění tl. 50 mm</t>
  </si>
  <si>
    <t>722231204</t>
  </si>
  <si>
    <t>Ventil redukční mosazný G 5/4" PN 6 do 25°C s 2x vnitřním závitem bez manometru</t>
  </si>
  <si>
    <t>Armatury se dvěma závity ventily redukční tlakové mosazné bez manometru PN 6 do 25 °C G 5/4"</t>
  </si>
  <si>
    <t>''vodovodní přípojka 
1=1.000 [A] 
Celkem: 1=1.000 [B]</t>
  </si>
  <si>
    <t>722270103</t>
  </si>
  <si>
    <t>Sestava vodoměrová závitová G 5/4"</t>
  </si>
  <si>
    <t>Vodoměrové sestavy  závitové G 5/4"</t>
  </si>
  <si>
    <t>''vodovodní přípojka 
'''osazení ve vodoměrné šachtě 
1=1.000 [A] 
Celkem: 1=1.000 [B]</t>
  </si>
  <si>
    <t>89196532R</t>
  </si>
  <si>
    <t>Montáž zpětných klapek DN 32</t>
  </si>
  <si>
    <t>5519604R</t>
  </si>
  <si>
    <t>klapka zpětná DN 32</t>
  </si>
  <si>
    <t>Přesun hmot tonážní pro vnitřní vodovod v objektech v do 6 m</t>
  </si>
  <si>
    <t>Přesun hmot pro vnitřní vodovod  stanovený z hmotnosti přesunovaného materiálu vodorovná dopravní vzdálenost do 50 m v objektech výšky do 6 m</t>
  </si>
  <si>
    <t>23022000R</t>
  </si>
  <si>
    <t>Montáž zemní soupravy pro navrtávací pas s kohoutem Rd 2,0m</t>
  </si>
  <si>
    <t>42291058</t>
  </si>
  <si>
    <t>souprava zemní pro navrtávací pas s kohoutem Rd 2,0m</t>
  </si>
  <si>
    <t>850265121</t>
  </si>
  <si>
    <t>Výřez nebo výsek na potrubí z trub litinových tlakových nebo plastických hmot DN 100</t>
  </si>
  <si>
    <t>Výřez nebo výsek  na potrubí z trub litinových tlakových nebo plastických hmot DN 100</t>
  </si>
  <si>
    <t>''vodovodní přípojka 
'''napojení na stávající řad 
1=1.000 [A] 
Celkem: 1=1.000 [B]</t>
  </si>
  <si>
    <t>871171211</t>
  </si>
  <si>
    <t>Montáž potrubí z PE100 SDR 11 otevřený výkop svařovaných elektrotvarovkou D 40 x 3,7 mm</t>
  </si>
  <si>
    <t>Montáž vodovodního potrubí z plastů v otevřeném výkopu z polyetylenu PE 100 svařovaných elektrotvarovkou SDR 11/PN16 D 40 x 3,7 mm</t>
  </si>
  <si>
    <t>''vodovodní přípojka 
18.5=18.500 [A] 
Celkem: 18.5=18.500 [B]</t>
  </si>
  <si>
    <t>28613525</t>
  </si>
  <si>
    <t>potrubí třívrstvé PE100 RC SDR11 40x3,70 dl 12m</t>
  </si>
  <si>
    <t>''vodovodní přípojka 
18.5=18.500 [A] 
Celkem: 18.5=18.500 [B] 
18.5*1.015 Přepočtené koeficientem množství=18.778 [C]</t>
  </si>
  <si>
    <t>877171101</t>
  </si>
  <si>
    <t>Montáž elektrospojek na vodovodním potrubí z PE trub d 40</t>
  </si>
  <si>
    <t>Montáž tvarovek na vodovodním plastovém potrubí z polyetylenu PE 100 elektrotvarovek SDR 11/PN16 spojek, oblouků nebo redukcí d 40</t>
  </si>
  <si>
    <t>''vodovodní přípojka 
1+1=2.000 [A] 
Celkem: 2=2.000 [B]</t>
  </si>
  <si>
    <t>28615970</t>
  </si>
  <si>
    <t>elektrospojka SDR11 PE 100 PN16 D 40mm</t>
  </si>
  <si>
    <t>891152211</t>
  </si>
  <si>
    <t>Montáž závitového vodoměru G 3/4 v šachtě</t>
  </si>
  <si>
    <t>Montáž vodovodních armatur na potrubí vodoměrů v šachtě závitových G 3/4</t>
  </si>
  <si>
    <t>''vododovní přípojka 
1=1.000 [A] 
Celkem: 1=1.000 [B]</t>
  </si>
  <si>
    <t>3889645R</t>
  </si>
  <si>
    <t>vodoměr domovní na studenou užitkovou vodu L165 G3/4 Q 4-BE PB</t>
  </si>
  <si>
    <t>891171324R</t>
  </si>
  <si>
    <t>Montáž vodovodních šoupátek domovní přípojky s nástrčnými konci PN16 otevřený výkop DN 32</t>
  </si>
  <si>
    <t>Montáž vodovodních armatur na potrubí šoupátek pro domovní přípojky s nástrčnými ISO konci PN16 DN 32</t>
  </si>
  <si>
    <t>42221558R</t>
  </si>
  <si>
    <t>šoupátko domovní přípojky litinové ISO hrdlo PN16 32x32</t>
  </si>
  <si>
    <t>891269111</t>
  </si>
  <si>
    <t>Montáž navrtávacích pasů na potrubí z jakýchkoli trub DN 100</t>
  </si>
  <si>
    <t>Montáž vodovodních armatur na potrubí navrtávacích pasů s ventilem Jt 1 MPa, na potrubí z trub litinových, ocelových nebo plastických hmot DN 100</t>
  </si>
  <si>
    <t>''vodovodní přípojka 
'''napojení na stávající vodovod 
1=1.000 [A] 
Celkem: 1=1.000 [B]</t>
  </si>
  <si>
    <t>42271414</t>
  </si>
  <si>
    <t>pás navrtávací z tvárné litiny DN 100, pro litinové a ocelové potrubí, se závitovým výstupem 1",5/4",6/4",2"</t>
  </si>
  <si>
    <t>Tlaková zkouška vodou potrubí DN do 80</t>
  </si>
  <si>
    <t>Zabezpečení konců potrubí DN do 300 při tlakových zkouškách vodou</t>
  </si>
  <si>
    <t>893811163</t>
  </si>
  <si>
    <t>Osazení vodoměrné šachty kruhové z PP samonosné pro běžné zatížení D do 1,2 m hl přes 1,4 do 1,6 m</t>
  </si>
  <si>
    <t>Osazení vodoměrné šachty z polypropylenu PP  samonosné pro běžné zatížení kruhové, průměru D do 1,2 m, světlé hloubky přes 1,4 m do 1,6 m</t>
  </si>
  <si>
    <t>56230595</t>
  </si>
  <si>
    <t>šachta vodoměrná samonosná kruhová 1,2/1,6 m</t>
  </si>
  <si>
    <t>Osazení poklopů litinových nebo ocelových včetně rámů pro třídu zatížení D400, E600</t>
  </si>
  <si>
    <t>899401112</t>
  </si>
  <si>
    <t>Osazení poklopů litinových šoupátkových</t>
  </si>
  <si>
    <t>42291352</t>
  </si>
  <si>
    <t>poklop litinový šoupátkový pro zemní soupravy osazení do terénu a do vozovky</t>
  </si>
  <si>
    <t>89940111R</t>
  </si>
  <si>
    <t>Osazení podkladních desek uličního poklopu plastového ventilového a šoupatového</t>
  </si>
  <si>
    <t>56230636</t>
  </si>
  <si>
    <t>deska podkladová uličního poklopu plastového ventilkového a šoupatového</t>
  </si>
  <si>
    <t>''vodovodní přípojka 
21.5=21.500 [A] 
Celkem: 21.5=21.500 [B]</t>
  </si>
  <si>
    <t>99996101R</t>
  </si>
  <si>
    <t>Napojení na stávající vodovod</t>
  </si>
  <si>
    <t>919121112</t>
  </si>
  <si>
    <t>Těsnění spár zálivkou za studena pro komůrky š 10 mm hl 25 mm s těsnicím profilem</t>
  </si>
  <si>
    <t>Utěsnění dilatačních spár zálivkou za studena  v cementobetonovém nebo živičném krytu včetně adhezního nátěru s těsnicím profilem pod zálivkou, pro komůrky šířky 10 mm, hloubky 25 mm</t>
  </si>
  <si>
    <t>''vodovodní přípojka 
'''překop komunikace 
9*2=18.000 [A] 
Celkem: 18=18.000 [B]</t>
  </si>
  <si>
    <t>919735111</t>
  </si>
  <si>
    <t>Řezání stávajícího živičného krytu hl do 50 mm</t>
  </si>
  <si>
    <t>Řezání stávajícího živičného krytu nebo podkladu  hloubky do 50 mm</t>
  </si>
  <si>
    <t>štěrk z komunikace  4.176=4.176 [A] 
Celkem: 4.176=4.176 [B]</t>
  </si>
  <si>
    <t>R015997.912</t>
  </si>
  <si>
    <t>912</t>
  </si>
  <si>
    <t>Likvidace odpadů včetně dopravy na recyklační skládce asfaltového bez obsahu dehtu zatříděného do Katalogu odpadů pod kódem 17 03 02</t>
  </si>
  <si>
    <t>Likvidace odpadů včetně dopravy na recyklační skládce asfaltového bez obsahu dehtu zatříděného do Katalogu odpadů pod kódem 17 03 02  
Evidenční položka. Neoceňovat v objektu SO/PS, položka se oceňuje pouze v objektu SO 90-90.</t>
  </si>
  <si>
    <t>5.152=5.152 [A] 
Celkem: 5.152=5.152 [B]</t>
  </si>
  <si>
    <t xml:space="preserve">  SO01-71D2.4.2</t>
  </si>
  <si>
    <t>Přeložka optického kabelu</t>
  </si>
  <si>
    <t>SO01-71D2.4.2</t>
  </si>
  <si>
    <t>2001</t>
  </si>
  <si>
    <t>kabelová spojka vyhladávacího kabelu</t>
  </si>
  <si>
    <t>7593501195R</t>
  </si>
  <si>
    <t>Trasy kabelového vedení Spojky šroubovací pro chráničky optického kabelu HDPE 5050 průměr 40 mm</t>
  </si>
  <si>
    <t>Trubková vedení Ohebné elektroinstalační trubky KD09160 pr.160</t>
  </si>
  <si>
    <t>1002</t>
  </si>
  <si>
    <t>montáž kabelové spojky vyhledávacího kabelu</t>
  </si>
  <si>
    <t>7593505224R</t>
  </si>
  <si>
    <t>Montáž spojky opravné půlené spojky na HDPE</t>
  </si>
  <si>
    <t>7598035055R</t>
  </si>
  <si>
    <t>Měření parametrů optického kabelu na třech vlnových délkách metodou OTDR a TM po položení nebo zavěšení, kabelu s 12 vlákny</t>
  </si>
  <si>
    <t>Měření parametrů optického kabelu na třech vlnových délkách metodou OTDR a TM po položení nebo zavěšení, kabelu s 12 vlákny - včetně vyhotovení měřícího protokolu</t>
  </si>
  <si>
    <t>kabelové trasy - demontáž</t>
  </si>
  <si>
    <t>demontáž vyhledávacího kabelu z výkopu</t>
  </si>
  <si>
    <t>7590567050R</t>
  </si>
  <si>
    <t>Demontáž zatažení optického kabelu z ochranné trubky</t>
  </si>
  <si>
    <t>7593507150R</t>
  </si>
  <si>
    <t>Vyjmutí výstražné fólie z výkopu</t>
  </si>
  <si>
    <t>7593507202R</t>
  </si>
  <si>
    <t>Demontáž trubek HDPE z výkopu</t>
  </si>
  <si>
    <t>7590567082R</t>
  </si>
  <si>
    <t>Demontáž ukončení optického kabelu v optickém rozvaděči pro 12 vláken</t>
  </si>
  <si>
    <t>7593507270R</t>
  </si>
  <si>
    <t>Demontáž kabelového označníku Ball Marker</t>
  </si>
  <si>
    <t>D05</t>
  </si>
  <si>
    <t xml:space="preserve">  SO01-71D2.4.3</t>
  </si>
  <si>
    <t>Přípojka silnoproud</t>
  </si>
  <si>
    <t>SO01-71D2.4.3</t>
  </si>
  <si>
    <t>210120512</t>
  </si>
  <si>
    <t>Montáž jističů se zapojením vodičů jističů do 200 A</t>
  </si>
  <si>
    <t>35825268</t>
  </si>
  <si>
    <t>pojistka nožová 160A nízkoztrátová 13W, provedení normální, charakteristika gG</t>
  </si>
  <si>
    <t>210160681</t>
  </si>
  <si>
    <t>Montáž měřících přístrojů, bez zapojení vodičů elektroměru jednofázového</t>
  </si>
  <si>
    <t>podružný elektroměr pro nepřímé měření  1=1.000 [A] 
Celkem: 1=1.000 [B]</t>
  </si>
  <si>
    <t>35711651</t>
  </si>
  <si>
    <t>skříň rozváděče elektroměrového pro přímé měření  do výklenku celoplastové provedení pro 1x jednosazbový třífázový elektroměr přístroje na elektroměrové desce s</t>
  </si>
  <si>
    <t>skříň rozváděče elektroměrového pro přímé měření  do výklenku celoplastové provedení pro 1x jednosazbový třífázový elektroměr přístroje na elektroměrové desce s plombovatelným krytem jističů (ER112/PVP7P)</t>
  </si>
  <si>
    <t>210191505</t>
  </si>
  <si>
    <t>Montáž skříní bez zapojení vodičů tenkocementových přípojkových, typ</t>
  </si>
  <si>
    <t>8500181026R</t>
  </si>
  <si>
    <t>Skříň přípojková DCK SS102/KVF4W-M</t>
  </si>
  <si>
    <t>dle PD - silnoproud</t>
  </si>
  <si>
    <t>210280002</t>
  </si>
  <si>
    <t>Zkoušky a prohlídky elektrických rozvodů a zařízení celková prohlídka, zkoušení, měření a vyhotovení revizní zprávy pro objem montážních prací přes 100 do 500 t</t>
  </si>
  <si>
    <t>Zkoušky a prohlídky elektrických rozvodů a zařízení celková prohlídka, zkoušení, měření a vyhotovení revizní zprávy pro objem montážních prací přes 100 do 500 tisíc Kč</t>
  </si>
  <si>
    <t>1. Ceny -0001 až -0010 jsou určeny pro objem montážních prací včetně nákladů na nosný a podružný materiál.</t>
  </si>
  <si>
    <t>210280542</t>
  </si>
  <si>
    <t>Zkoušky a prohlídky elektrických přístrojů měření impedance nulové smyčky okruhu vedení třífázového</t>
  </si>
  <si>
    <t>210813043</t>
  </si>
  <si>
    <t>Montáž izolovaných kabelů měděných do 1 kV bez ukončení plných nebo laněných kulatých (např. CYKY, CHKE-R) uložených pevně počtu a průřezu žil 4x70 mm2</t>
  </si>
  <si>
    <t>34113128</t>
  </si>
  <si>
    <t>kabel silový jádro Cu izolace PVC plášť PVC 0,6/1kV (1-CYKY) 4x70mm2</t>
  </si>
  <si>
    <t>1-CYKY</t>
  </si>
  <si>
    <t>210813055</t>
  </si>
  <si>
    <t>Montáž izolovaných kabelů měděných do 1 kV bez ukončení plných nebo laněných kulatých (např. CYKY, CHKE-R) uložených pevně počtu a průřezu žil 3x120+50 až 150+7</t>
  </si>
  <si>
    <t>Montáž izolovaných kabelů měděných do 1 kV bez ukončení plných nebo laněných kulatých (např. CYKY, CHKE-R) uložených pevně počtu a průřezu žil 3x120+50 až 150+70 mm2</t>
  </si>
  <si>
    <t>34111655</t>
  </si>
  <si>
    <t>kabel silový jádro Cu izolace PVC plášť PVC 0,6/1kV (1-CYKY) 3x120+70mm2</t>
  </si>
  <si>
    <t>220110151</t>
  </si>
  <si>
    <t>Ukončení kabelu v závěru nebo v rozvaděči celoplastového bez pancíře do 10 žil</t>
  </si>
  <si>
    <t>ve svorkovnici rozvaděče  3=3.000 [A] 
Celkem: 3=3.000 [B]</t>
  </si>
  <si>
    <t>345960001R</t>
  </si>
  <si>
    <t>460631214</t>
  </si>
  <si>
    <t>Zemní protlaky řízené horizontální vrtání v hornině třídy těžitelnosti I a II skupiny 1 až 4 včetně protlačení trub v hloubce do 6 m vnějšího průměru vrtu přes</t>
  </si>
  <si>
    <t>Zemní protlaky řízené horizontální vrtání v hornině třídy těžitelnosti I a II skupiny 1 až 4 včetně protlačení trub v hloubce do 6 m vnějšího průměru vrtu přes 140 do 180 mm</t>
  </si>
  <si>
    <t>1. Vcenách -1111 až -1223 jsou započteny i náklady na:  
a) vodorovné přemístění výkopku zprotlačovaného potrubí a svislé přemístění výkopku zmontážní jámy na povrch a jeho přehození na povrchu,  
b) úpravu čela potrubí pro protlačení.  
2. Vcenách -1211 až -1223 jsou započteny i náklady na bentonitovou směs.  
3. Vcenách -1111 až -1223 nejsou započteny náklady na:  
a) dodávku potrubí určeného kprotlačení. Toto potrubí se oceňuje ve specifikaci. Ztratné lze stanovit ve výši 3%,  
b) případné čerpání vody,  
c) překládání a zajišťování inženýrských sítí,  
d) vytýčení směru protlaku a stávajících inženýrských sítí.  
4. V cenách -2111 až -3414 nejsou započteny náklady na pažení.</t>
  </si>
  <si>
    <t>55283926</t>
  </si>
  <si>
    <t>trubka ocelová bezešvá hladká jakost 11 353 168x10,0mm</t>
  </si>
  <si>
    <t>460633112</t>
  </si>
  <si>
    <t>Zemní protlaky zemní práce nutné k provedení protlaku výkop včetně zásypu strojně startovací jáma v hornině třídy těžitelnosti I skupiny 3</t>
  </si>
  <si>
    <t>460633212</t>
  </si>
  <si>
    <t>Zemní protlaky zemní práce nutné k provedení protlaku výkop včetně zásypu strojně koncová jáma v hornině třídy těžitelnosti I skupiny 3</t>
  </si>
  <si>
    <t>460671114</t>
  </si>
  <si>
    <t>Výstražná fólie z PVC pro krytí kabelů včetně vyrovnání povrchu rýhy, rozvinutí a uložení fólie šířky do 40 cm</t>
  </si>
  <si>
    <t>220182021</t>
  </si>
  <si>
    <t>Uložení trubky HDPE do výkopu včetně fixace</t>
  </si>
  <si>
    <t>34571355</t>
  </si>
  <si>
    <t>trubka elektroinstalační ohebná dvouplášťová korugovaná (chránička) D 94/110mm, HDPE+LDPE</t>
  </si>
  <si>
    <t>revize  10=10.000 [A] 
Celkem: 10=10.000 [B]</t>
  </si>
  <si>
    <t xml:space="preserve">  SO01-71D2.4.3E</t>
  </si>
  <si>
    <t>Nabíjení elektromobilů</t>
  </si>
  <si>
    <t>SO01-71D2.4.3E</t>
  </si>
  <si>
    <t>Skříň přípojková DCK SS102/KVF4W-M bez výzbroje</t>
  </si>
  <si>
    <t>210960001R</t>
  </si>
  <si>
    <t>Elekroměrový rozvaděč pro nepřímé měření 160A/3 v provedení kompaktní pilíř bez výstroje , standart ČEZ včetně základu</t>
  </si>
  <si>
    <t>34571354</t>
  </si>
  <si>
    <t>trubka elektroinstalační ohebná dvouplášťová korugovaná (chránička) D 75/90mm, HDPE+LDPE</t>
  </si>
  <si>
    <t>revize  3=3.000 [A] 
Celkem: 3=3.000 [B]</t>
  </si>
  <si>
    <t xml:space="preserve">  SO01-71D2.4.4</t>
  </si>
  <si>
    <t>Přeložka NN</t>
  </si>
  <si>
    <t>SO01-71D2.4.4</t>
  </si>
  <si>
    <t>7492501900R</t>
  </si>
  <si>
    <t>Kabely, vodiče, šňůry Cu - nn Kabel silový 4 a 5-žílový Cu, plastová izolace CYKY 4J25 (4Bx25)</t>
  </si>
  <si>
    <t>kabelová spojka NN kabelu</t>
  </si>
  <si>
    <t>7499700560R</t>
  </si>
  <si>
    <t>Kabely trakčního vedení, Různé TV  Oddělení kabelů nebo zakrytí betonovou deskou</t>
  </si>
  <si>
    <t>7593501815R</t>
  </si>
  <si>
    <t>Trasy kabelového vedení Lokátory a markery Ball Marker 1422-XR ID, červený energetika zapisovatelný</t>
  </si>
  <si>
    <t>7492554012R</t>
  </si>
  <si>
    <t>Montáž kabelů 4- a 5-žílových Cu do 25 mm2</t>
  </si>
  <si>
    <t>Montáž kabelů 4- a 5-žílových Cu do 25 mm2 - uložení do země, chráničky, na rošty, pod omítku apod.</t>
  </si>
  <si>
    <t>montáž kabelové spojky NN kabelu</t>
  </si>
  <si>
    <t>7492756042R</t>
  </si>
  <si>
    <t>Pomocné práce pro montáž kabelů zatažení kabelů do chráničky nad 4 kg/m</t>
  </si>
  <si>
    <t>7593505142</t>
  </si>
  <si>
    <t>Oddělení souběhu trasy od silového kabelu betonovou deskou</t>
  </si>
  <si>
    <t>demontáž oddělovací betonové desky</t>
  </si>
  <si>
    <t>7492471010R</t>
  </si>
  <si>
    <t>Demontáže kabelových vedení nn</t>
  </si>
  <si>
    <t>Demontáže kabelových vedení nn - demontáž ze zemní kynety, roštu, rozvaděče, trubky, chráničky apod.</t>
  </si>
  <si>
    <t xml:space="preserve">  SO01-71D2.4.5</t>
  </si>
  <si>
    <t>Přeložka sloupu VO</t>
  </si>
  <si>
    <t>SO01-71D2.4.5</t>
  </si>
  <si>
    <t>218040001</t>
  </si>
  <si>
    <t>Demontáž sloupů a stožárů venkovního vedení nn bez výstroje z předpjatého betonu s krycí hlavicí, včetně vytažení sloupu z jámy, položení, manipulace na staveni</t>
  </si>
  <si>
    <t>Demontáž sloupů a stožárů venkovního vedení nn bez výstroje z předpjatého betonu s krycí hlavicí, včetně vytažení sloupu z jámy, položení, manipulace na staveništi a naložení, bez bourání zbytku betonového základu do 12 m jednoduchých</t>
  </si>
  <si>
    <t>210204012</t>
  </si>
  <si>
    <t>Montáž stožárů osvětlení ocelových samostatně stojících, délky přes 12 do 18 m</t>
  </si>
  <si>
    <t>210204201</t>
  </si>
  <si>
    <t>Montáž elektrovýzbroje stožárů osvětlení 1 okruh</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</si>
  <si>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</si>
  <si>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</si>
  <si>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</si>
  <si>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35442135</t>
  </si>
  <si>
    <t>drát D 10/13 mm FeZn + PVC</t>
  </si>
  <si>
    <t>35431020</t>
  </si>
  <si>
    <t>svorka uzemnění Cu  připojovací na kovové části pro 1 vodič D 7-10 mm -plochá, 2 šrouby</t>
  </si>
  <si>
    <t>SPb Cu</t>
  </si>
  <si>
    <t>210280001</t>
  </si>
  <si>
    <t>Zkoušky a prohlídky elektrických rozvodů a zařízení celková prohlídka, zkoušení, měření a vyhotovení revizní zprávy pro objem montážních prací do 100 tisíc Kč</t>
  </si>
  <si>
    <t>210812033</t>
  </si>
  <si>
    <t>Montáž izolovaných kabelů měděných do 1 kV bez ukončení plných nebo laněných kulatých (např. CYKY, CHKE-R) uložených volně nebo v liště počtu a průřezu žil 4x6</t>
  </si>
  <si>
    <t>Montáž izolovaných kabelů měděných do 1 kV bez ukončení plných nebo laněných kulatých (např. CYKY, CHKE-R) uložených volně nebo v liště počtu a průřezu žil 4x6 až 10 mm2</t>
  </si>
  <si>
    <t>ve svorkovnici stožáru  3=3.000 [A] 
Celkem: 3=3.000 [B]</t>
  </si>
  <si>
    <t>základ pro stožár VO  2*0.5=1.000 [A] 
Celkem: 1=1.000 [B]</t>
  </si>
  <si>
    <t>34571156</t>
  </si>
  <si>
    <t>trubka elektroinstalační ohebná z PH, D 28,4/34,5mm</t>
  </si>
  <si>
    <t>741130005</t>
  </si>
  <si>
    <t>Ukončení vodičů izolovaných s označením a zapojením v rozváděči nebo na přístroji, průřezu žíly do 10 mm2</t>
  </si>
  <si>
    <t>revize  5=5.000 [A] 
 měření intenzity osvětlení  8=8.000 [B] 
Celkem: 5+8=13.000 [C]</t>
  </si>
  <si>
    <t xml:space="preserve">  SO01-71D3</t>
  </si>
  <si>
    <t>Orientační a informační systém</t>
  </si>
  <si>
    <t>SO01-71D3</t>
  </si>
  <si>
    <t>''' šachty pro základové patky orientačního systému '  
 společný základ pro tabule T-3 0.45 T-4  1.0*0.5*0.9=0.450 [A] 
 společný základ pro tabule T-6 0.45 T-7  1.0*0.7*0.9=0.630 [B] 
 společný základ pro tabule T-9 0.45 T-10  0.6*0.5*0.9=0.270 [C] 
 základ pro tabuli T-11  1.0*0.5*0.9=0.450 [D] 
 základ pro tabuli T5 0.45 T-12 2 ks  0.4*0.5*0.9*2=0.360 [E] 
Celkem: 0.45+0.63+0.27+0.45+0.36=2.160 [F]</t>
  </si>
  <si>
    <t>''' ochraná podkladní vrstva pod patky '  
 společný základ pro tabule T-3 0.05 T-4  1.0*0.5*0.1=0.050 [A] 
 společný základ pro tabule T-6 0.05 T-7  1.0*0.7*0.1=0.070 [B] 
 společný základ pro tabule T-9 0.05 T-10  0.6*0.5*0.1=0.030 [C] 
 základ pro tabuli T-11  1.0*0.5*0.1=0.050 [D] 
 základ pro tabuli T-5 0.05 T-12  0.4*0.5*0.1*2=0.040 [E] 
Celkem: 0.05+0.07+0.03+0.05+0.04=0.240 [F]</t>
  </si>
  <si>
    <t>''' základové patky orientačního systému '  
 společný základ pro tabule T-3 0.4 T-4  1.0*0.5*0.8=0.400 [A] 
 společný základ pro tabule T-6 0.4 T-7  1.0*0.7*0.8=0.560 [B] 
 společný základ pro tabule T-9 0.4 T-10  0.6*0.5*0.8=0.240 [C] 
 základ pro tabuli T-11  1.0*0.5*0.8=0.400 [D] 
 základ pro tabuli T-5 0.4 T-12  0.4*0.5*0.1*2=0.040 [E] 
Celkem: 0.4+0.56+0.24+0.4+0.04=1.640 [F]</t>
  </si>
  <si>
    <t>''' základové patky orientačního systému '  
 společný základ pro tabule T-3 2.4 T-4  (1.0+0.5)*2*0.8=2.400 [A] 
 společný základ pro tabule T-6 2.4 T-7  (1.0+0.7)*2*0.8=2.720 [B] 
 společný základ pro tabule T-9 2.4 T-10  (0.6+0.5)*2*0.8=1.760 [C] 
 základ pro tabuli T-11  (1.0+0.5)*2*0.8=2.400 [D] 
 základ pro tabuli T - 5 2.4 T-12  (0.4+0.5)*2*0.8*2=2.880 [E] 
Celkem: 2.4+2.72+1.76+2.4+2.88=12.160 [F]</t>
  </si>
  <si>
    <t>275362021</t>
  </si>
  <si>
    <t>Výztuž základů patek ze svařovaných sítí z drátů typu KARI</t>
  </si>
  <si>
    <t>''' výztuž základových patek orientačního systému - sítí 100/100/6 '  
 společný základ pro tabule T-3 0.009 T-4  (0.9+0.4)*2*0.6*2.22*2*1.25*0.001=0.009 [A] 
 společný základ pro tabule T-6 0.009 T-7  (0.9+0.6)*2*0.6*2.22*2*1.25*0.001=0.010 [B] 
 společný základ pro tabule T-9 0.009 T-10  (0.5+0.4)*2*0.6*2.22*2*1.25*0.001=0.006 [C] 
 základ pro tabuli T-11  (0.9+0.4)*2*0.6*2.22*2*1.25*0.001=0.009 [D] 
 základ pro tabuli T-5 0.009 T-12  (0.3+0.4)*2*0.6*2.22*2*1.25*0.001*2=0.009 [E] 
Celkem: 0.009+0.01+0.006+0.009+0.009=0.043 [F]</t>
  </si>
  <si>
    <t>767995114</t>
  </si>
  <si>
    <t>Montáž ostatních atypických zámečnických konstrukcí hmotnosti přes 20 do 50 kg</t>
  </si>
  <si>
    <t>''' OK podstavců orientačného systému 48 kg/1 kotvící sloupek  '  
'''' ocel 235 J2 - uzavřené profily a kotevní prvky do betonové konstrukce patky '  
 společný základ pro tabule T-3 99 T-4 vč. zarážky pro bílou hůl  2*48.0+3.0=99.000 [A] 
 společný základ pro tabule T-6 99 T-7 vč. zarážky pro bílou hůl  2*48.0+3.0=99.000 [B] 
 společný základ pro tabule T-9 99 T-10  1*48.0=48.000 [C] 
 základ pro tabuli T-11vč. zarážky pro bílou hůl   2*48.0+3.0=99.000 [D] 
 základ pro tabuli T-5 aT-12  2*48=96.000 [E] 
Celkem: 99+99+48+99+96=441.000 [F]</t>
  </si>
  <si>
    <t>553960001R</t>
  </si>
  <si>
    <t>''' demontáž prvků s napojením na elektroinstalaci , uložení a přemistění a instalace s napojením v novém místě ' 
 přemistění elektrického informačního panelu ze staré budovy do nové 1 ks  1*(2+5) =7.000 [A] 
 přemistění orientačního hmatového majáčku OHM ze staré budovy do nové 1 ks  1*(1+2) =3.000 [B] 
Celkem: 7+3=10.000 [C]</t>
  </si>
  <si>
    <t>R923711-01.2</t>
  </si>
  <si>
    <t>TABULE ORIENT. SYSTÉMU - NÁZEV ŽST.</t>
  </si>
  <si>
    <t>''' T1 - 600X2000 MM ' 
 na kšiltu budovy 3 ks  2*2.0*0.6 +2.6*0.6=3.960 [A] 
Celkem: A=3.960 [B]</t>
  </si>
  <si>
    <t>viz TZ a příl. Prvky orientačního systému  
Položka obsahuje: dodávku a montáž tabulí orientačního systému v provedení uvedeném v textu včetně upevňovacího a pomocného materiálu 
viz TZ a příl. Prvky orientačního systému  
Položka obsahuje: dodávku a montáž tabulí orientačního systému v provedení uvedeném v textu včetně upevňovacího a pomocného materiálu</t>
  </si>
  <si>
    <t>R923761-01.2</t>
  </si>
  <si>
    <t>TABULE ORIENT. SYSTÉMU - OZNAČENÍ PŘÍSTUPU K WC, INFORMACE</t>
  </si>
  <si>
    <t>T3 
1.04*0.24=0.250 [A] 
T4 
0.64*0.24=0.154 [B] 
T5 
0.64*0.24=0.154 [C] 
T6 
0.24*0.24=0.058 [D] 
T7 
0.24*0.24=0.058 [E] 
T8 
0.64*0.24*2=0.307 [F] 
T9 
0.64*0.24=0.154 [G] 
Celkem: A+B+C+D+E+F+G=1.135 [H]</t>
  </si>
  <si>
    <t>R923761-01.4</t>
  </si>
  <si>
    <t>TABULE ORIENT. SYSTÉMU - OSTATNÍ OZNAČENÍ UVNITŘ BUDOVY</t>
  </si>
  <si>
    <t>T10 
0.21*0.148=0.031 [A] 
T11 
0.24*0.24=0.058 [B] 
Celkem: A+B=0.089 [C]</t>
  </si>
  <si>
    <t>R923761-03.1</t>
  </si>
  <si>
    <t>TABULE ORIENT. SYSTÉMU - OZNAČENÍ NÁSTUPIŠTĚ</t>
  </si>
  <si>
    <t>T2 
1.2*0.44=0.528 [A]</t>
  </si>
  <si>
    <t>viz TZ a příl. Prvky orientačního systému  
Položka obsahuje: dodávku a montáž tabulí orientačního systému v provedení uvedeném v textu včetně upevňovacího a pomocného materiálu  
Položka neobsahuje: dodávku nosných ocelových konstrukcí včetně základů a zemních prací 
viz TZ a příl. Prvky orientačního systému  
Položka obsahuje: dodávku a montáž tabulí orientačního systému v provedení uvedeném v textu včetně upevňovacího a pomocného materiálu  
Položka neobsahuje: dodávku nosných ocelových konstrukcí včetně základů a zemních prací</t>
  </si>
  <si>
    <t>R923761-07.1</t>
  </si>
  <si>
    <t>TABULE ORIENT. SYSTÉMU - PIKTOGRAM S OZNAČENÍM TLAČÍTKA PRO PŘIVOLÁNÍ POMOCI</t>
  </si>
  <si>
    <t>100X100 MM 1 KS  0.1*0.1*1=0.010 [A] 
Celkem: 0.01=0.010 [B]</t>
  </si>
  <si>
    <t>R1</t>
  </si>
  <si>
    <t>ORIENTAČNÍ HLASOVÝ MAJÁČEK (OHM)</t>
  </si>
  <si>
    <t>viz TZ a příl. Prvky orientačního systému  
Položka obsahuje: dodávku a montáž tabulí orientačního systému v provedení uvedeném v textu včetně upevňovacího a pomocného materiálu  
Položka neobsahuje: zhotovení přívodu napájení 
viz TZ a příl. Prvky orientačního systému  
Položka obsahuje: dodávku a montáž tabulí orientačního systému v provedení uvedeném v textu včetně upevňovacího a pomocného materiálu  
Položka neobsahuje: zhotovení přívodu napájení</t>
  </si>
  <si>
    <t>R2</t>
  </si>
  <si>
    <t>HMATNÝ ŠTÍTEK S PRISMATICKÝM PÍSMEM</t>
  </si>
  <si>
    <t>R3</t>
  </si>
  <si>
    <t>TLAČÍTKO SOS 100 X 100 MM</t>
  </si>
  <si>
    <t>Položka obsahuje: dodávku a montáž tlačítka SOS 
Položka obsahuje: dodávku a montáž tlačítka SOS</t>
  </si>
  <si>
    <t>40445619R</t>
  </si>
  <si>
    <t>zákazové, příkazové značky kruhové 300 x 300 mm</t>
  </si>
  <si>
    <t>''' značka na budově a uvnitř '  
 zákaz kouření  - 3 ks  3 =3.000 [A] 
 zákaz vstupu - 2 ks  2=2.000 [B] 
Celkem: 3+2=5.000 [C]</t>
  </si>
  <si>
    <t>SO 90-90</t>
  </si>
  <si>
    <t>Odpadové hospodářství</t>
  </si>
  <si>
    <t xml:space="preserve">  SO 90-90</t>
  </si>
  <si>
    <t>''* odvoz dřevní hmoty stromů z objektu komunikace  
 uložení dřevěného odpadu z pokácených stromů  8*0.55=4.400 [A] 
Celkem: 4.4=4.400 [B]</t>
  </si>
  <si>
    <t>1. Ceny uvedené vsouboru cen je doporučeno upravit podle aktuálních cen místně příslušné skládky odpadů.  
2. Uložení odpadů neuvedených vsouboru cen se oceňuje individuálně.  
3. Vcenách je započítán poplatek za ukládaní odpadu dle zákona 185/2001 Sb.  
4. Případné drcení stavebního odpadu lze ocenit souborem cen 997 00-60 Drcení stavebního odpadu zkatalogu 800-6 Demolice objektů.</t>
  </si>
  <si>
    <t>1. Ceny uvedené vsouboru cen je doporučeno upravit podle aktuálních cen místně příslušné skládky odpadů.  
2. Uložení odpadů neuvedených vsouboru cen se oceňuje individuálně.</t>
  </si>
  <si>
    <t>asfalt z komunikace z objektu vodovodu  5.152=5.152 [A] 
Celkem: 5.152=5.152 [B]</t>
  </si>
  <si>
    <t>''* z objektu ZTI kanalizace 
0.017=0.017 [A] 
'''* z objektu komunikace 
beton 21.305=21.305 [B] 
Celkem: 0.017+21.305=21.322 [C]</t>
  </si>
  <si>
    <t>Likvidace odpadu stavebního odpadu dřevěného kód odpadu 17 02 01 - z demolice</t>
  </si>
  <si>
    <t>1. Ceny uvedené 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t>
  </si>
  <si>
    <t>SO 98-98</t>
  </si>
  <si>
    <t>Všeobecný objekt</t>
  </si>
  <si>
    <t xml:space="preserve">  SO 98-98</t>
  </si>
  <si>
    <t>VŠEOB</t>
  </si>
  <si>
    <t>R022</t>
  </si>
  <si>
    <t>Geodetická dokumentace skutečného provedení stavby</t>
  </si>
  <si>
    <t>K014.1</t>
  </si>
  <si>
    <t>dokumentace skutečného provedení v listinné formě</t>
  </si>
  <si>
    <t>K014</t>
  </si>
  <si>
    <t>dokumentace skutečného provedení provedení v elektronické formě</t>
  </si>
  <si>
    <t>K015</t>
  </si>
  <si>
    <t>osvědčení o shodě notifikovanou osobou v realizaci</t>
  </si>
  <si>
    <t>K019</t>
  </si>
  <si>
    <t>osvědčení o bezpečnosti před uvedením do provozu</t>
  </si>
  <si>
    <t>VŠEOB_1</t>
  </si>
  <si>
    <t>Publicita</t>
  </si>
  <si>
    <t>R0123</t>
  </si>
  <si>
    <t>Publicita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</si>
</sst>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styles" Target="styles.xml" /><Relationship Id="rId33" Type="http://schemas.openxmlformats.org/officeDocument/2006/relationships/sharedStrings" Target="sharedStrings.xml" /><Relationship Id="rId3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0+C10+C39+C41</f>
      </c>
    </row>
    <row r="7" spans="2:3" ht="12.75" customHeight="1">
      <c r="B7" s="8" t="s">
        <v>7</v>
      </c>
      <c s="10">
        <f>0+E10+E39+E41</f>
      </c>
    </row>
    <row r="9" spans="1:6" ht="12.75" customHeight="1">
      <c r="A9" s="9" t="s">
        <v>8</v>
      </c>
      <c s="9" t="s">
        <v>9</v>
      </c>
      <c s="9" t="s">
        <v>10</v>
      </c>
      <c s="9" t="s">
        <v>11</v>
      </c>
      <c s="9" t="s">
        <v>12</v>
      </c>
      <c s="9" t="s">
        <v>13</v>
      </c>
    </row>
    <row r="10" spans="1:6" ht="12.75">
      <c r="A10" s="11" t="s">
        <v>14</v>
      </c>
      <c s="12" t="s">
        <v>15</v>
      </c>
      <c s="14">
        <f>0+C11+C12+C13+C14+C15+C16+C17+C18+C19+C20+C21+C22+C23+C24+C25+C26+C27+C28+C29+C30+C31+C32+C33+C34+C35+C36+C37+C38</f>
      </c>
      <c s="14">
        <f>C10*0.21</f>
      </c>
      <c s="14">
        <f>0+E11+E12+E13+E14+E15+E16+E17+E18+E19+E20+E21+E22+E23+E24+E25+E26+E27+E28+E29+E30+E31+E32+E33+E34+E35+E36+E37+E38</f>
      </c>
      <c s="13">
        <f>0+F11+F12+F13+F14+F15+F16+F17+F18+F19+F20+F21+F22+F23+F24+F25+F26+F27+F28+F29+F30+F31+F32+F33+F34+F35+F36+F37+F38</f>
      </c>
    </row>
    <row r="11" spans="1:6" ht="12.75">
      <c r="A11" s="11" t="s">
        <v>16</v>
      </c>
      <c s="12" t="s">
        <v>17</v>
      </c>
      <c s="14">
        <f>OST!K8+OST!M8</f>
      </c>
      <c s="14">
        <f>C11*0.21</f>
      </c>
      <c s="14">
        <f>C11+D11</f>
      </c>
      <c s="13">
        <f>OST!T7</f>
      </c>
    </row>
    <row r="12" spans="1:6" ht="12.75">
      <c r="A12" s="11" t="s">
        <v>78</v>
      </c>
      <c s="12" t="s">
        <v>79</v>
      </c>
      <c s="14">
        <f>'SO01-71D0.1'!K8+'SO01-71D0.1'!M8</f>
      </c>
      <c s="14">
        <f>C12*0.21</f>
      </c>
      <c s="14">
        <f>C12+D12</f>
      </c>
      <c s="13">
        <f>'SO01-71D0.1'!T7</f>
      </c>
    </row>
    <row r="13" spans="1:6" ht="12.75">
      <c r="A13" s="11" t="s">
        <v>230</v>
      </c>
      <c s="12" t="s">
        <v>231</v>
      </c>
      <c s="14">
        <f>'SO01-71D1.1.1'!K8+'SO01-71D1.1.1'!M8</f>
      </c>
      <c s="14">
        <f>C13*0.21</f>
      </c>
      <c s="14">
        <f>C13+D13</f>
      </c>
      <c s="13">
        <f>'SO01-71D1.1.1'!T7</f>
      </c>
    </row>
    <row r="14" spans="1:6" ht="12.75">
      <c r="A14" s="11" t="s">
        <v>1543</v>
      </c>
      <c s="12" t="s">
        <v>1544</v>
      </c>
      <c s="14">
        <f>'SO01-71D1.1.1P'!K8+'SO01-71D1.1.1P'!M8</f>
      </c>
      <c s="14">
        <f>C14*0.21</f>
      </c>
      <c s="14">
        <f>C14+D14</f>
      </c>
      <c s="13">
        <f>'SO01-71D1.1.1P'!T7</f>
      </c>
    </row>
    <row r="15" spans="1:6" ht="12.75">
      <c r="A15" s="11" t="s">
        <v>1611</v>
      </c>
      <c s="12" t="s">
        <v>1612</v>
      </c>
      <c s="14">
        <f>'SO01-71D1.4.1.1'!K8+'SO01-71D1.4.1.1'!M8</f>
      </c>
      <c s="14">
        <f>C15*0.21</f>
      </c>
      <c s="14">
        <f>C15+D15</f>
      </c>
      <c s="13">
        <f>'SO01-71D1.4.1.1'!T7</f>
      </c>
    </row>
    <row r="16" spans="1:6" ht="12.75">
      <c r="A16" s="11" t="s">
        <v>1886</v>
      </c>
      <c s="12" t="s">
        <v>1887</v>
      </c>
      <c s="14">
        <f>'SO01-71D1.4.1.2'!K8+'SO01-71D1.4.1.2'!M8</f>
      </c>
      <c s="14">
        <f>C16*0.21</f>
      </c>
      <c s="14">
        <f>C16+D16</f>
      </c>
      <c s="13">
        <f>'SO01-71D1.4.1.2'!T7</f>
      </c>
    </row>
    <row r="17" spans="1:6" ht="12.75">
      <c r="A17" s="11" t="s">
        <v>2195</v>
      </c>
      <c s="12" t="s">
        <v>2196</v>
      </c>
      <c s="14">
        <f>'SO01-71D1.4.2'!K8+'SO01-71D1.4.2'!M8</f>
      </c>
      <c s="14">
        <f>C17*0.21</f>
      </c>
      <c s="14">
        <f>C17+D17</f>
      </c>
      <c s="13">
        <f>'SO01-71D1.4.2'!T7</f>
      </c>
    </row>
    <row r="18" spans="1:6" ht="12.75">
      <c r="A18" s="11" t="s">
        <v>2349</v>
      </c>
      <c s="12" t="s">
        <v>2350</v>
      </c>
      <c s="14">
        <f>'SO01-71D1.4.3'!K8+'SO01-71D1.4.3'!M8</f>
      </c>
      <c s="14">
        <f>C18*0.21</f>
      </c>
      <c s="14">
        <f>C18+D18</f>
      </c>
      <c s="13">
        <f>'SO01-71D1.4.3'!T7</f>
      </c>
    </row>
    <row r="19" spans="1:6" ht="12.75">
      <c r="A19" s="11" t="s">
        <v>2526</v>
      </c>
      <c s="12" t="s">
        <v>2527</v>
      </c>
      <c s="14">
        <f>'SO01-71D1.4.4'!K8+'SO01-71D1.4.4'!M8</f>
      </c>
      <c s="14">
        <f>C19*0.21</f>
      </c>
      <c s="14">
        <f>C19+D19</f>
      </c>
      <c s="13">
        <f>'SO01-71D1.4.4'!T7</f>
      </c>
    </row>
    <row r="20" spans="1:6" ht="12.75">
      <c r="A20" s="11" t="s">
        <v>2574</v>
      </c>
      <c s="12" t="s">
        <v>2575</v>
      </c>
      <c s="14">
        <f>'SO01-71D1.4.5'!K8+'SO01-71D1.4.5'!M8</f>
      </c>
      <c s="14">
        <f>C20*0.21</f>
      </c>
      <c s="14">
        <f>C20+D20</f>
      </c>
      <c s="13">
        <f>'SO01-71D1.4.5'!T7</f>
      </c>
    </row>
    <row r="21" spans="1:6" ht="12.75">
      <c r="A21" s="11" t="s">
        <v>2883</v>
      </c>
      <c s="12" t="s">
        <v>2884</v>
      </c>
      <c s="14">
        <f>'SO01-71D1.4.6.1'!K8+'SO01-71D1.4.6.1'!M8</f>
      </c>
      <c s="14">
        <f>C21*0.21</f>
      </c>
      <c s="14">
        <f>C21+D21</f>
      </c>
      <c s="13">
        <f>'SO01-71D1.4.6.1'!T7</f>
      </c>
    </row>
    <row r="22" spans="1:6" ht="12.75">
      <c r="A22" s="11" t="s">
        <v>2940</v>
      </c>
      <c s="12" t="s">
        <v>2941</v>
      </c>
      <c s="14">
        <f>'SO01-71D1.4.6.2'!K8+'SO01-71D1.4.6.2'!M8</f>
      </c>
      <c s="14">
        <f>C22*0.21</f>
      </c>
      <c s="14">
        <f>C22+D22</f>
      </c>
      <c s="13">
        <f>'SO01-71D1.4.6.2'!T7</f>
      </c>
    </row>
    <row r="23" spans="1:6" ht="12.75">
      <c r="A23" s="11" t="s">
        <v>2977</v>
      </c>
      <c s="12" t="s">
        <v>2978</v>
      </c>
      <c s="14">
        <f>'SO01-71D1.4.6.3'!K8+'SO01-71D1.4.6.3'!M8</f>
      </c>
      <c s="14">
        <f>C23*0.21</f>
      </c>
      <c s="14">
        <f>C23+D23</f>
      </c>
      <c s="13">
        <f>'SO01-71D1.4.6.3'!T7</f>
      </c>
    </row>
    <row r="24" spans="1:6" ht="12.75">
      <c r="A24" s="11" t="s">
        <v>3030</v>
      </c>
      <c s="12" t="s">
        <v>3031</v>
      </c>
      <c s="14">
        <f>'SO01-71D1.4.6.4'!K8+'SO01-71D1.4.6.4'!M8</f>
      </c>
      <c s="14">
        <f>C24*0.21</f>
      </c>
      <c s="14">
        <f>C24+D24</f>
      </c>
      <c s="13">
        <f>'SO01-71D1.4.6.4'!T7</f>
      </c>
    </row>
    <row r="25" spans="1:6" ht="25.5">
      <c r="A25" s="11" t="s">
        <v>3218</v>
      </c>
      <c s="12" t="s">
        <v>3219</v>
      </c>
      <c s="14">
        <f>'SO01-71D1.4.6.5'!K8+'SO01-71D1.4.6.5'!M8</f>
      </c>
      <c s="14">
        <f>C25*0.21</f>
      </c>
      <c s="14">
        <f>C25+D25</f>
      </c>
      <c s="13">
        <f>'SO01-71D1.4.6.5'!T7</f>
      </c>
    </row>
    <row r="26" spans="1:6" ht="12.75">
      <c r="A26" s="11" t="s">
        <v>3336</v>
      </c>
      <c s="12" t="s">
        <v>3337</v>
      </c>
      <c s="14">
        <f>'SO01-71D1.4.6.6'!K8+'SO01-71D1.4.6.6'!M8</f>
      </c>
      <c s="14">
        <f>C26*0.21</f>
      </c>
      <c s="14">
        <f>C26+D26</f>
      </c>
      <c s="13">
        <f>'SO01-71D1.4.6.6'!T7</f>
      </c>
    </row>
    <row r="27" spans="1:6" ht="12.75">
      <c r="A27" s="11" t="s">
        <v>3367</v>
      </c>
      <c s="12" t="s">
        <v>3368</v>
      </c>
      <c s="14">
        <f>'SO01-71D1.4.6.7'!K8+'SO01-71D1.4.6.7'!M8</f>
      </c>
      <c s="14">
        <f>C27*0.21</f>
      </c>
      <c s="14">
        <f>C27+D27</f>
      </c>
      <c s="13">
        <f>'SO01-71D1.4.6.7'!T7</f>
      </c>
    </row>
    <row r="28" spans="1:6" ht="12.75">
      <c r="A28" s="11" t="s">
        <v>3423</v>
      </c>
      <c s="12" t="s">
        <v>3424</v>
      </c>
      <c s="14">
        <f>'SO01-71D1.4.6.8'!K8+'SO01-71D1.4.6.8'!M8</f>
      </c>
      <c s="14">
        <f>C28*0.21</f>
      </c>
      <c s="14">
        <f>C28+D28</f>
      </c>
      <c s="13">
        <f>'SO01-71D1.4.6.8'!T7</f>
      </c>
    </row>
    <row r="29" spans="1:6" ht="12.75">
      <c r="A29" s="11" t="s">
        <v>3492</v>
      </c>
      <c s="12" t="s">
        <v>3493</v>
      </c>
      <c s="14">
        <f>'SO01-71D1.5.1'!K8+'SO01-71D1.5.1'!M8</f>
      </c>
      <c s="14">
        <f>C29*0.21</f>
      </c>
      <c s="14">
        <f>C29+D29</f>
      </c>
      <c s="13">
        <f>'SO01-71D1.5.1'!T7</f>
      </c>
    </row>
    <row r="30" spans="1:6" ht="12.75">
      <c r="A30" s="11" t="s">
        <v>3835</v>
      </c>
      <c s="12" t="s">
        <v>3836</v>
      </c>
      <c s="14">
        <f>'SO01-71D1.5.1.A'!K8+'SO01-71D1.5.1.A'!M8</f>
      </c>
      <c s="14">
        <f>C30*0.21</f>
      </c>
      <c s="14">
        <f>C30+D30</f>
      </c>
      <c s="13">
        <f>'SO01-71D1.5.1.A'!T7</f>
      </c>
    </row>
    <row r="31" spans="1:6" ht="12.75">
      <c r="A31" s="11" t="s">
        <v>3914</v>
      </c>
      <c s="12" t="s">
        <v>3915</v>
      </c>
      <c s="14">
        <f>'SO01-71D1.5.2'!K8+'SO01-71D1.5.2'!M8</f>
      </c>
      <c s="14">
        <f>C31*0.21</f>
      </c>
      <c s="14">
        <f>C31+D31</f>
      </c>
      <c s="13">
        <f>'SO01-71D1.5.2'!T7</f>
      </c>
    </row>
    <row r="32" spans="1:6" ht="12.75">
      <c r="A32" s="11" t="s">
        <v>3997</v>
      </c>
      <c s="12" t="s">
        <v>3998</v>
      </c>
      <c s="14">
        <f>'SO01-71D2.4.1'!K8+'SO01-71D2.4.1'!M8</f>
      </c>
      <c s="14">
        <f>C32*0.21</f>
      </c>
      <c s="14">
        <f>C32+D32</f>
      </c>
      <c s="13">
        <f>'SO01-71D2.4.1'!T7</f>
      </c>
    </row>
    <row r="33" spans="1:6" ht="12.75">
      <c r="A33" s="11" t="s">
        <v>4162</v>
      </c>
      <c s="12" t="s">
        <v>4163</v>
      </c>
      <c s="14">
        <f>'SO01-71D2.4.2'!K8+'SO01-71D2.4.2'!M8</f>
      </c>
      <c s="14">
        <f>C33*0.21</f>
      </c>
      <c s="14">
        <f>C33+D33</f>
      </c>
      <c s="13">
        <f>'SO01-71D2.4.2'!T7</f>
      </c>
    </row>
    <row r="34" spans="1:6" ht="12.75">
      <c r="A34" s="11" t="s">
        <v>4190</v>
      </c>
      <c s="12" t="s">
        <v>4191</v>
      </c>
      <c s="14">
        <f>'SO01-71D2.4.3'!K8+'SO01-71D2.4.3'!M8</f>
      </c>
      <c s="14">
        <f>C34*0.21</f>
      </c>
      <c s="14">
        <f>C34+D34</f>
      </c>
      <c s="13">
        <f>'SO01-71D2.4.3'!T7</f>
      </c>
    </row>
    <row r="35" spans="1:6" ht="12.75">
      <c r="A35" s="11" t="s">
        <v>4245</v>
      </c>
      <c s="12" t="s">
        <v>4246</v>
      </c>
      <c s="14">
        <f>'SO01-71D2.4.3E'!K8+'SO01-71D2.4.3E'!M8</f>
      </c>
      <c s="14">
        <f>C35*0.21</f>
      </c>
      <c s="14">
        <f>C35+D35</f>
      </c>
      <c s="13">
        <f>'SO01-71D2.4.3E'!T7</f>
      </c>
    </row>
    <row r="36" spans="1:6" ht="12.75">
      <c r="A36" s="11" t="s">
        <v>4254</v>
      </c>
      <c s="12" t="s">
        <v>4255</v>
      </c>
      <c s="14">
        <f>'SO01-71D2.4.4'!K8+'SO01-71D2.4.4'!M8</f>
      </c>
      <c s="14">
        <f>C36*0.21</f>
      </c>
      <c s="14">
        <f>C36+D36</f>
      </c>
      <c s="13">
        <f>'SO01-71D2.4.4'!T7</f>
      </c>
    </row>
    <row r="37" spans="1:6" ht="12.75">
      <c r="A37" s="11" t="s">
        <v>4276</v>
      </c>
      <c s="12" t="s">
        <v>4277</v>
      </c>
      <c s="14">
        <f>'SO01-71D2.4.5'!K8+'SO01-71D2.4.5'!M8</f>
      </c>
      <c s="14">
        <f>C37*0.21</f>
      </c>
      <c s="14">
        <f>C37+D37</f>
      </c>
      <c s="13">
        <f>'SO01-71D2.4.5'!T7</f>
      </c>
    </row>
    <row r="38" spans="1:6" ht="12.75">
      <c r="A38" s="11" t="s">
        <v>4306</v>
      </c>
      <c s="12" t="s">
        <v>4307</v>
      </c>
      <c s="14">
        <f>'SO01-71D3'!K8+'SO01-71D3'!M8</f>
      </c>
      <c s="14">
        <f>C38*0.21</f>
      </c>
      <c s="14">
        <f>C38+D38</f>
      </c>
      <c s="13">
        <f>'SO01-71D3'!T7</f>
      </c>
    </row>
    <row r="39" spans="1:6" ht="12.75">
      <c r="A39" s="11" t="s">
        <v>4349</v>
      </c>
      <c s="12" t="s">
        <v>4350</v>
      </c>
      <c s="14">
        <f>0+C40</f>
      </c>
      <c s="14">
        <f>C39*0.21</f>
      </c>
      <c s="14">
        <f>0+E40</f>
      </c>
      <c s="13">
        <f>0+F40</f>
      </c>
    </row>
    <row r="40" spans="1:6" ht="12.75">
      <c r="A40" s="11" t="s">
        <v>4351</v>
      </c>
      <c s="12" t="s">
        <v>4350</v>
      </c>
      <c s="14">
        <f>'SO 90-90'!K8+'SO 90-90'!M8</f>
      </c>
      <c s="14">
        <f>C40*0.21</f>
      </c>
      <c s="14">
        <f>C40+D40</f>
      </c>
      <c s="13">
        <f>'SO 90-90'!T7</f>
      </c>
    </row>
    <row r="41" spans="1:6" ht="12.75">
      <c r="A41" s="11" t="s">
        <v>4359</v>
      </c>
      <c s="12" t="s">
        <v>4360</v>
      </c>
      <c s="14">
        <f>0+C42</f>
      </c>
      <c s="14">
        <f>C41*0.21</f>
      </c>
      <c s="14">
        <f>0+E42</f>
      </c>
      <c s="13">
        <f>0+F42</f>
      </c>
    </row>
    <row r="42" spans="1:6" ht="12.75">
      <c r="A42" s="11" t="s">
        <v>4361</v>
      </c>
      <c s="12" t="s">
        <v>4360</v>
      </c>
      <c s="14">
        <f>'SO 98-98'!K8+'SO 98-98'!M8</f>
      </c>
      <c s="14">
        <f>C42*0.21</f>
      </c>
      <c s="14">
        <f>C42+D42</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COUNTIFS(L8:L161,"=0",A8:A161,"P")+COUNTIFS(L8:L161,"",A8:A161,"P")+SUM(Q8:Q161)</f>
      </c>
    </row>
    <row r="8" spans="1:13" ht="12.75">
      <c r="A8" t="s">
        <v>45</v>
      </c>
      <c r="C8" s="28" t="s">
        <v>2528</v>
      </c>
      <c r="E8" s="30" t="s">
        <v>2527</v>
      </c>
      <c r="J8" s="29">
        <f>0+J9+J14+J51+J124</f>
      </c>
      <c s="29">
        <f>0+K9+K14+K51+K124</f>
      </c>
      <c s="29">
        <f>0+L9+L14+L51+L124</f>
      </c>
      <c s="29">
        <f>0+M9+M14+M51+M124</f>
      </c>
    </row>
    <row r="9" spans="1:13" ht="12.75">
      <c r="A9" t="s">
        <v>47</v>
      </c>
      <c r="C9" s="31" t="s">
        <v>2198</v>
      </c>
      <c r="E9" s="33" t="s">
        <v>2529</v>
      </c>
      <c r="J9" s="32">
        <f>0</f>
      </c>
      <c s="32">
        <f>0</f>
      </c>
      <c s="32">
        <f>0+L10</f>
      </c>
      <c s="32">
        <f>0+M10</f>
      </c>
    </row>
    <row r="10" spans="1:16" ht="38.25">
      <c r="A10" t="s">
        <v>50</v>
      </c>
      <c s="34" t="s">
        <v>51</v>
      </c>
      <c s="34" t="s">
        <v>2530</v>
      </c>
      <c s="35" t="s">
        <v>5</v>
      </c>
      <c s="6" t="s">
        <v>2531</v>
      </c>
      <c s="36" t="s">
        <v>133</v>
      </c>
      <c s="37">
        <v>1</v>
      </c>
      <c s="36">
        <v>0</v>
      </c>
      <c s="36">
        <f>ROUND(G10*H10,6)</f>
      </c>
      <c r="L10" s="38">
        <v>0</v>
      </c>
      <c s="32">
        <f>ROUND(ROUND(L10,2)*ROUND(G10,3),2)</f>
      </c>
      <c s="36" t="s">
        <v>122</v>
      </c>
      <c>
        <f>(M10*21)/100</f>
      </c>
      <c t="s">
        <v>28</v>
      </c>
    </row>
    <row r="11" spans="1:5" ht="127.5">
      <c r="A11" s="35" t="s">
        <v>56</v>
      </c>
      <c r="E11" s="39" t="s">
        <v>2532</v>
      </c>
    </row>
    <row r="12" spans="1:5" ht="12.75">
      <c r="A12" s="35" t="s">
        <v>57</v>
      </c>
      <c r="E12" s="40" t="s">
        <v>5</v>
      </c>
    </row>
    <row r="13" spans="1:5" ht="191.25">
      <c r="A13" t="s">
        <v>58</v>
      </c>
      <c r="E13" s="39" t="s">
        <v>2533</v>
      </c>
    </row>
    <row r="14" spans="1:13" ht="12.75">
      <c r="A14" t="s">
        <v>47</v>
      </c>
      <c r="C14" s="31" t="s">
        <v>2239</v>
      </c>
      <c r="E14" s="33" t="s">
        <v>2534</v>
      </c>
      <c r="J14" s="32">
        <f>0</f>
      </c>
      <c s="32">
        <f>0</f>
      </c>
      <c s="32">
        <f>0+L15+L19+L23+L27+L31+L35+L39+L43+L47</f>
      </c>
      <c s="32">
        <f>0+M15+M19+M23+M27+M31+M35+M39+M43+M47</f>
      </c>
    </row>
    <row r="15" spans="1:16" ht="12.75">
      <c r="A15" t="s">
        <v>50</v>
      </c>
      <c s="34" t="s">
        <v>28</v>
      </c>
      <c s="34" t="s">
        <v>2204</v>
      </c>
      <c s="35" t="s">
        <v>5</v>
      </c>
      <c s="6" t="s">
        <v>2535</v>
      </c>
      <c s="36" t="s">
        <v>133</v>
      </c>
      <c s="37">
        <v>2</v>
      </c>
      <c s="36">
        <v>0</v>
      </c>
      <c s="36">
        <f>ROUND(G15*H15,6)</f>
      </c>
      <c r="L15" s="38">
        <v>0</v>
      </c>
      <c s="32">
        <f>ROUND(ROUND(L15,2)*ROUND(G15,3),2)</f>
      </c>
      <c s="36" t="s">
        <v>122</v>
      </c>
      <c>
        <f>(M15*21)/100</f>
      </c>
      <c t="s">
        <v>28</v>
      </c>
    </row>
    <row r="16" spans="1:5" ht="12.75">
      <c r="A16" s="35" t="s">
        <v>56</v>
      </c>
      <c r="E16" s="39" t="s">
        <v>2535</v>
      </c>
    </row>
    <row r="17" spans="1:5" ht="12.75">
      <c r="A17" s="35" t="s">
        <v>57</v>
      </c>
      <c r="E17" s="40" t="s">
        <v>5</v>
      </c>
    </row>
    <row r="18" spans="1:5" ht="12.75">
      <c r="A18" t="s">
        <v>58</v>
      </c>
      <c r="E18" s="39" t="s">
        <v>5</v>
      </c>
    </row>
    <row r="19" spans="1:16" ht="12.75">
      <c r="A19" t="s">
        <v>50</v>
      </c>
      <c s="34" t="s">
        <v>26</v>
      </c>
      <c s="34" t="s">
        <v>2206</v>
      </c>
      <c s="35" t="s">
        <v>5</v>
      </c>
      <c s="6" t="s">
        <v>2536</v>
      </c>
      <c s="36" t="s">
        <v>133</v>
      </c>
      <c s="37">
        <v>3</v>
      </c>
      <c s="36">
        <v>0</v>
      </c>
      <c s="36">
        <f>ROUND(G19*H19,6)</f>
      </c>
      <c r="L19" s="38">
        <v>0</v>
      </c>
      <c s="32">
        <f>ROUND(ROUND(L19,2)*ROUND(G19,3),2)</f>
      </c>
      <c s="36" t="s">
        <v>122</v>
      </c>
      <c>
        <f>(M19*21)/100</f>
      </c>
      <c t="s">
        <v>28</v>
      </c>
    </row>
    <row r="20" spans="1:5" ht="12.75">
      <c r="A20" s="35" t="s">
        <v>56</v>
      </c>
      <c r="E20" s="39" t="s">
        <v>2536</v>
      </c>
    </row>
    <row r="21" spans="1:5" ht="12.75">
      <c r="A21" s="35" t="s">
        <v>57</v>
      </c>
      <c r="E21" s="40" t="s">
        <v>5</v>
      </c>
    </row>
    <row r="22" spans="1:5" ht="12.75">
      <c r="A22" t="s">
        <v>58</v>
      </c>
      <c r="E22" s="39" t="s">
        <v>5</v>
      </c>
    </row>
    <row r="23" spans="1:16" ht="12.75">
      <c r="A23" t="s">
        <v>50</v>
      </c>
      <c s="34" t="s">
        <v>66</v>
      </c>
      <c s="34" t="s">
        <v>2208</v>
      </c>
      <c s="35" t="s">
        <v>5</v>
      </c>
      <c s="6" t="s">
        <v>2537</v>
      </c>
      <c s="36" t="s">
        <v>133</v>
      </c>
      <c s="37">
        <v>1</v>
      </c>
      <c s="36">
        <v>0</v>
      </c>
      <c s="36">
        <f>ROUND(G23*H23,6)</f>
      </c>
      <c r="L23" s="38">
        <v>0</v>
      </c>
      <c s="32">
        <f>ROUND(ROUND(L23,2)*ROUND(G23,3),2)</f>
      </c>
      <c s="36" t="s">
        <v>122</v>
      </c>
      <c>
        <f>(M23*21)/100</f>
      </c>
      <c t="s">
        <v>28</v>
      </c>
    </row>
    <row r="24" spans="1:5" ht="12.75">
      <c r="A24" s="35" t="s">
        <v>56</v>
      </c>
      <c r="E24" s="39" t="s">
        <v>2537</v>
      </c>
    </row>
    <row r="25" spans="1:5" ht="12.75">
      <c r="A25" s="35" t="s">
        <v>57</v>
      </c>
      <c r="E25" s="40" t="s">
        <v>5</v>
      </c>
    </row>
    <row r="26" spans="1:5" ht="12.75">
      <c r="A26" t="s">
        <v>58</v>
      </c>
      <c r="E26" s="39" t="s">
        <v>5</v>
      </c>
    </row>
    <row r="27" spans="1:16" ht="12.75">
      <c r="A27" t="s">
        <v>50</v>
      </c>
      <c s="34" t="s">
        <v>71</v>
      </c>
      <c s="34" t="s">
        <v>2210</v>
      </c>
      <c s="35" t="s">
        <v>5</v>
      </c>
      <c s="6" t="s">
        <v>2538</v>
      </c>
      <c s="36" t="s">
        <v>133</v>
      </c>
      <c s="37">
        <v>2</v>
      </c>
      <c s="36">
        <v>0</v>
      </c>
      <c s="36">
        <f>ROUND(G27*H27,6)</f>
      </c>
      <c r="L27" s="38">
        <v>0</v>
      </c>
      <c s="32">
        <f>ROUND(ROUND(L27,2)*ROUND(G27,3),2)</f>
      </c>
      <c s="36" t="s">
        <v>122</v>
      </c>
      <c>
        <f>(M27*21)/100</f>
      </c>
      <c t="s">
        <v>28</v>
      </c>
    </row>
    <row r="28" spans="1:5" ht="12.75">
      <c r="A28" s="35" t="s">
        <v>56</v>
      </c>
      <c r="E28" s="39" t="s">
        <v>2538</v>
      </c>
    </row>
    <row r="29" spans="1:5" ht="12.75">
      <c r="A29" s="35" t="s">
        <v>57</v>
      </c>
      <c r="E29" s="40" t="s">
        <v>5</v>
      </c>
    </row>
    <row r="30" spans="1:5" ht="12.75">
      <c r="A30" t="s">
        <v>58</v>
      </c>
      <c r="E30" s="39" t="s">
        <v>5</v>
      </c>
    </row>
    <row r="31" spans="1:16" ht="12.75">
      <c r="A31" t="s">
        <v>50</v>
      </c>
      <c s="34" t="s">
        <v>27</v>
      </c>
      <c s="34" t="s">
        <v>2212</v>
      </c>
      <c s="35" t="s">
        <v>5</v>
      </c>
      <c s="6" t="s">
        <v>2539</v>
      </c>
      <c s="36" t="s">
        <v>133</v>
      </c>
      <c s="37">
        <v>2</v>
      </c>
      <c s="36">
        <v>0</v>
      </c>
      <c s="36">
        <f>ROUND(G31*H31,6)</f>
      </c>
      <c r="L31" s="38">
        <v>0</v>
      </c>
      <c s="32">
        <f>ROUND(ROUND(L31,2)*ROUND(G31,3),2)</f>
      </c>
      <c s="36" t="s">
        <v>122</v>
      </c>
      <c>
        <f>(M31*21)/100</f>
      </c>
      <c t="s">
        <v>28</v>
      </c>
    </row>
    <row r="32" spans="1:5" ht="12.75">
      <c r="A32" s="35" t="s">
        <v>56</v>
      </c>
      <c r="E32" s="39" t="s">
        <v>2539</v>
      </c>
    </row>
    <row r="33" spans="1:5" ht="12.75">
      <c r="A33" s="35" t="s">
        <v>57</v>
      </c>
      <c r="E33" s="40" t="s">
        <v>5</v>
      </c>
    </row>
    <row r="34" spans="1:5" ht="12.75">
      <c r="A34" t="s">
        <v>58</v>
      </c>
      <c r="E34" s="39" t="s">
        <v>5</v>
      </c>
    </row>
    <row r="35" spans="1:16" ht="12.75">
      <c r="A35" t="s">
        <v>50</v>
      </c>
      <c s="34" t="s">
        <v>108</v>
      </c>
      <c s="34" t="s">
        <v>2214</v>
      </c>
      <c s="35" t="s">
        <v>5</v>
      </c>
      <c s="6" t="s">
        <v>2540</v>
      </c>
      <c s="36" t="s">
        <v>133</v>
      </c>
      <c s="37">
        <v>2</v>
      </c>
      <c s="36">
        <v>0</v>
      </c>
      <c s="36">
        <f>ROUND(G35*H35,6)</f>
      </c>
      <c r="L35" s="38">
        <v>0</v>
      </c>
      <c s="32">
        <f>ROUND(ROUND(L35,2)*ROUND(G35,3),2)</f>
      </c>
      <c s="36" t="s">
        <v>122</v>
      </c>
      <c>
        <f>(M35*21)/100</f>
      </c>
      <c t="s">
        <v>28</v>
      </c>
    </row>
    <row r="36" spans="1:5" ht="12.75">
      <c r="A36" s="35" t="s">
        <v>56</v>
      </c>
      <c r="E36" s="39" t="s">
        <v>2540</v>
      </c>
    </row>
    <row r="37" spans="1:5" ht="12.75">
      <c r="A37" s="35" t="s">
        <v>57</v>
      </c>
      <c r="E37" s="40" t="s">
        <v>5</v>
      </c>
    </row>
    <row r="38" spans="1:5" ht="12.75">
      <c r="A38" t="s">
        <v>58</v>
      </c>
      <c r="E38" s="39" t="s">
        <v>5</v>
      </c>
    </row>
    <row r="39" spans="1:16" ht="12.75">
      <c r="A39" t="s">
        <v>50</v>
      </c>
      <c s="34" t="s">
        <v>113</v>
      </c>
      <c s="34" t="s">
        <v>2217</v>
      </c>
      <c s="35" t="s">
        <v>5</v>
      </c>
      <c s="6" t="s">
        <v>2541</v>
      </c>
      <c s="36" t="s">
        <v>133</v>
      </c>
      <c s="37">
        <v>5</v>
      </c>
      <c s="36">
        <v>0</v>
      </c>
      <c s="36">
        <f>ROUND(G39*H39,6)</f>
      </c>
      <c r="L39" s="38">
        <v>0</v>
      </c>
      <c s="32">
        <f>ROUND(ROUND(L39,2)*ROUND(G39,3),2)</f>
      </c>
      <c s="36" t="s">
        <v>122</v>
      </c>
      <c>
        <f>(M39*21)/100</f>
      </c>
      <c t="s">
        <v>28</v>
      </c>
    </row>
    <row r="40" spans="1:5" ht="12.75">
      <c r="A40" s="35" t="s">
        <v>56</v>
      </c>
      <c r="E40" s="39" t="s">
        <v>2541</v>
      </c>
    </row>
    <row r="41" spans="1:5" ht="12.75">
      <c r="A41" s="35" t="s">
        <v>57</v>
      </c>
      <c r="E41" s="40" t="s">
        <v>5</v>
      </c>
    </row>
    <row r="42" spans="1:5" ht="12.75">
      <c r="A42" t="s">
        <v>58</v>
      </c>
      <c r="E42" s="39" t="s">
        <v>5</v>
      </c>
    </row>
    <row r="43" spans="1:16" ht="25.5">
      <c r="A43" t="s">
        <v>50</v>
      </c>
      <c s="34" t="s">
        <v>118</v>
      </c>
      <c s="34" t="s">
        <v>2219</v>
      </c>
      <c s="35" t="s">
        <v>5</v>
      </c>
      <c s="6" t="s">
        <v>2542</v>
      </c>
      <c s="36" t="s">
        <v>133</v>
      </c>
      <c s="37">
        <v>1</v>
      </c>
      <c s="36">
        <v>0</v>
      </c>
      <c s="36">
        <f>ROUND(G43*H43,6)</f>
      </c>
      <c r="L43" s="38">
        <v>0</v>
      </c>
      <c s="32">
        <f>ROUND(ROUND(L43,2)*ROUND(G43,3),2)</f>
      </c>
      <c s="36" t="s">
        <v>122</v>
      </c>
      <c>
        <f>(M43*21)/100</f>
      </c>
      <c t="s">
        <v>28</v>
      </c>
    </row>
    <row r="44" spans="1:5" ht="25.5">
      <c r="A44" s="35" t="s">
        <v>56</v>
      </c>
      <c r="E44" s="39" t="s">
        <v>2542</v>
      </c>
    </row>
    <row r="45" spans="1:5" ht="12.75">
      <c r="A45" s="35" t="s">
        <v>57</v>
      </c>
      <c r="E45" s="40" t="s">
        <v>5</v>
      </c>
    </row>
    <row r="46" spans="1:5" ht="12.75">
      <c r="A46" t="s">
        <v>58</v>
      </c>
      <c r="E46" s="39" t="s">
        <v>5</v>
      </c>
    </row>
    <row r="47" spans="1:16" ht="12.75">
      <c r="A47" t="s">
        <v>50</v>
      </c>
      <c s="34" t="s">
        <v>142</v>
      </c>
      <c s="34" t="s">
        <v>2223</v>
      </c>
      <c s="35" t="s">
        <v>5</v>
      </c>
      <c s="6" t="s">
        <v>2543</v>
      </c>
      <c s="36" t="s">
        <v>133</v>
      </c>
      <c s="37">
        <v>14</v>
      </c>
      <c s="36">
        <v>0</v>
      </c>
      <c s="36">
        <f>ROUND(G47*H47,6)</f>
      </c>
      <c r="L47" s="38">
        <v>0</v>
      </c>
      <c s="32">
        <f>ROUND(ROUND(L47,2)*ROUND(G47,3),2)</f>
      </c>
      <c s="36" t="s">
        <v>122</v>
      </c>
      <c>
        <f>(M47*21)/100</f>
      </c>
      <c t="s">
        <v>28</v>
      </c>
    </row>
    <row r="48" spans="1:5" ht="12.75">
      <c r="A48" s="35" t="s">
        <v>56</v>
      </c>
      <c r="E48" s="39" t="s">
        <v>2543</v>
      </c>
    </row>
    <row r="49" spans="1:5" ht="12.75">
      <c r="A49" s="35" t="s">
        <v>57</v>
      </c>
      <c r="E49" s="40" t="s">
        <v>5</v>
      </c>
    </row>
    <row r="50" spans="1:5" ht="12.75">
      <c r="A50" t="s">
        <v>58</v>
      </c>
      <c r="E50" s="39" t="s">
        <v>5</v>
      </c>
    </row>
    <row r="51" spans="1:13" ht="12.75">
      <c r="A51" t="s">
        <v>47</v>
      </c>
      <c r="C51" s="31" t="s">
        <v>2249</v>
      </c>
      <c r="E51" s="33" t="s">
        <v>2544</v>
      </c>
      <c r="J51" s="32">
        <f>0</f>
      </c>
      <c s="32">
        <f>0</f>
      </c>
      <c s="32">
        <f>0+L52+L56+L60+L64+L68+L72+L76+L80+L84+L88+L92+L96+L100+L104+L108+L112+L116+L120</f>
      </c>
      <c s="32">
        <f>0+M52+M56+M60+M64+M68+M72+M76+M80+M84+M88+M92+M96+M100+M104+M108+M112+M116+M120</f>
      </c>
    </row>
    <row r="52" spans="1:16" ht="12.75">
      <c r="A52" t="s">
        <v>50</v>
      </c>
      <c s="34" t="s">
        <v>147</v>
      </c>
      <c s="34" t="s">
        <v>2225</v>
      </c>
      <c s="35" t="s">
        <v>5</v>
      </c>
      <c s="6" t="s">
        <v>2545</v>
      </c>
      <c s="36" t="s">
        <v>162</v>
      </c>
      <c s="37">
        <v>40</v>
      </c>
      <c s="36">
        <v>0</v>
      </c>
      <c s="36">
        <f>ROUND(G52*H52,6)</f>
      </c>
      <c r="L52" s="38">
        <v>0</v>
      </c>
      <c s="32">
        <f>ROUND(ROUND(L52,2)*ROUND(G52,3),2)</f>
      </c>
      <c s="36" t="s">
        <v>122</v>
      </c>
      <c>
        <f>(M52*21)/100</f>
      </c>
      <c t="s">
        <v>28</v>
      </c>
    </row>
    <row r="53" spans="1:5" ht="12.75">
      <c r="A53" s="35" t="s">
        <v>56</v>
      </c>
      <c r="E53" s="39" t="s">
        <v>2545</v>
      </c>
    </row>
    <row r="54" spans="1:5" ht="12.75">
      <c r="A54" s="35" t="s">
        <v>57</v>
      </c>
      <c r="E54" s="40" t="s">
        <v>5</v>
      </c>
    </row>
    <row r="55" spans="1:5" ht="12.75">
      <c r="A55" t="s">
        <v>58</v>
      </c>
      <c r="E55" s="39" t="s">
        <v>5</v>
      </c>
    </row>
    <row r="56" spans="1:16" ht="12.75">
      <c r="A56" t="s">
        <v>50</v>
      </c>
      <c s="34" t="s">
        <v>150</v>
      </c>
      <c s="34" t="s">
        <v>2227</v>
      </c>
      <c s="35" t="s">
        <v>5</v>
      </c>
      <c s="6" t="s">
        <v>2546</v>
      </c>
      <c s="36" t="s">
        <v>162</v>
      </c>
      <c s="37">
        <v>120</v>
      </c>
      <c s="36">
        <v>0</v>
      </c>
      <c s="36">
        <f>ROUND(G56*H56,6)</f>
      </c>
      <c r="L56" s="38">
        <v>0</v>
      </c>
      <c s="32">
        <f>ROUND(ROUND(L56,2)*ROUND(G56,3),2)</f>
      </c>
      <c s="36" t="s">
        <v>122</v>
      </c>
      <c>
        <f>(M56*21)/100</f>
      </c>
      <c t="s">
        <v>28</v>
      </c>
    </row>
    <row r="57" spans="1:5" ht="12.75">
      <c r="A57" s="35" t="s">
        <v>56</v>
      </c>
      <c r="E57" s="39" t="s">
        <v>2546</v>
      </c>
    </row>
    <row r="58" spans="1:5" ht="12.75">
      <c r="A58" s="35" t="s">
        <v>57</v>
      </c>
      <c r="E58" s="40" t="s">
        <v>5</v>
      </c>
    </row>
    <row r="59" spans="1:5" ht="12.75">
      <c r="A59" t="s">
        <v>58</v>
      </c>
      <c r="E59" s="39" t="s">
        <v>5</v>
      </c>
    </row>
    <row r="60" spans="1:16" ht="12.75">
      <c r="A60" t="s">
        <v>50</v>
      </c>
      <c s="34" t="s">
        <v>155</v>
      </c>
      <c s="34" t="s">
        <v>2229</v>
      </c>
      <c s="35" t="s">
        <v>5</v>
      </c>
      <c s="6" t="s">
        <v>2547</v>
      </c>
      <c s="36" t="s">
        <v>162</v>
      </c>
      <c s="37">
        <v>220</v>
      </c>
      <c s="36">
        <v>0</v>
      </c>
      <c s="36">
        <f>ROUND(G60*H60,6)</f>
      </c>
      <c r="L60" s="38">
        <v>0</v>
      </c>
      <c s="32">
        <f>ROUND(ROUND(L60,2)*ROUND(G60,3),2)</f>
      </c>
      <c s="36" t="s">
        <v>122</v>
      </c>
      <c>
        <f>(M60*21)/100</f>
      </c>
      <c t="s">
        <v>28</v>
      </c>
    </row>
    <row r="61" spans="1:5" ht="12.75">
      <c r="A61" s="35" t="s">
        <v>56</v>
      </c>
      <c r="E61" s="39" t="s">
        <v>2547</v>
      </c>
    </row>
    <row r="62" spans="1:5" ht="12.75">
      <c r="A62" s="35" t="s">
        <v>57</v>
      </c>
      <c r="E62" s="40" t="s">
        <v>5</v>
      </c>
    </row>
    <row r="63" spans="1:5" ht="12.75">
      <c r="A63" t="s">
        <v>58</v>
      </c>
      <c r="E63" s="39" t="s">
        <v>5</v>
      </c>
    </row>
    <row r="64" spans="1:16" ht="12.75">
      <c r="A64" t="s">
        <v>50</v>
      </c>
      <c s="34" t="s">
        <v>159</v>
      </c>
      <c s="34" t="s">
        <v>2231</v>
      </c>
      <c s="35" t="s">
        <v>5</v>
      </c>
      <c s="6" t="s">
        <v>2548</v>
      </c>
      <c s="36" t="s">
        <v>162</v>
      </c>
      <c s="37">
        <v>380</v>
      </c>
      <c s="36">
        <v>0</v>
      </c>
      <c s="36">
        <f>ROUND(G64*H64,6)</f>
      </c>
      <c r="L64" s="38">
        <v>0</v>
      </c>
      <c s="32">
        <f>ROUND(ROUND(L64,2)*ROUND(G64,3),2)</f>
      </c>
      <c s="36" t="s">
        <v>122</v>
      </c>
      <c>
        <f>(M64*21)/100</f>
      </c>
      <c t="s">
        <v>28</v>
      </c>
    </row>
    <row r="65" spans="1:5" ht="12.75">
      <c r="A65" s="35" t="s">
        <v>56</v>
      </c>
      <c r="E65" s="39" t="s">
        <v>2548</v>
      </c>
    </row>
    <row r="66" spans="1:5" ht="12.75">
      <c r="A66" s="35" t="s">
        <v>57</v>
      </c>
      <c r="E66" s="40" t="s">
        <v>5</v>
      </c>
    </row>
    <row r="67" spans="1:5" ht="12.75">
      <c r="A67" t="s">
        <v>58</v>
      </c>
      <c r="E67" s="39" t="s">
        <v>5</v>
      </c>
    </row>
    <row r="68" spans="1:16" ht="12.75">
      <c r="A68" t="s">
        <v>50</v>
      </c>
      <c s="34" t="s">
        <v>165</v>
      </c>
      <c s="34" t="s">
        <v>2233</v>
      </c>
      <c s="35" t="s">
        <v>5</v>
      </c>
      <c s="6" t="s">
        <v>2549</v>
      </c>
      <c s="36" t="s">
        <v>162</v>
      </c>
      <c s="37">
        <v>50</v>
      </c>
      <c s="36">
        <v>0</v>
      </c>
      <c s="36">
        <f>ROUND(G68*H68,6)</f>
      </c>
      <c r="L68" s="38">
        <v>0</v>
      </c>
      <c s="32">
        <f>ROUND(ROUND(L68,2)*ROUND(G68,3),2)</f>
      </c>
      <c s="36" t="s">
        <v>122</v>
      </c>
      <c>
        <f>(M68*21)/100</f>
      </c>
      <c t="s">
        <v>28</v>
      </c>
    </row>
    <row r="69" spans="1:5" ht="12.75">
      <c r="A69" s="35" t="s">
        <v>56</v>
      </c>
      <c r="E69" s="39" t="s">
        <v>2549</v>
      </c>
    </row>
    <row r="70" spans="1:5" ht="12.75">
      <c r="A70" s="35" t="s">
        <v>57</v>
      </c>
      <c r="E70" s="40" t="s">
        <v>5</v>
      </c>
    </row>
    <row r="71" spans="1:5" ht="12.75">
      <c r="A71" t="s">
        <v>58</v>
      </c>
      <c r="E71" s="39" t="s">
        <v>5</v>
      </c>
    </row>
    <row r="72" spans="1:16" ht="25.5">
      <c r="A72" t="s">
        <v>50</v>
      </c>
      <c s="34" t="s">
        <v>173</v>
      </c>
      <c s="34" t="s">
        <v>2235</v>
      </c>
      <c s="35" t="s">
        <v>5</v>
      </c>
      <c s="6" t="s">
        <v>2550</v>
      </c>
      <c s="36" t="s">
        <v>162</v>
      </c>
      <c s="37">
        <v>120</v>
      </c>
      <c s="36">
        <v>0</v>
      </c>
      <c s="36">
        <f>ROUND(G72*H72,6)</f>
      </c>
      <c r="L72" s="38">
        <v>0</v>
      </c>
      <c s="32">
        <f>ROUND(ROUND(L72,2)*ROUND(G72,3),2)</f>
      </c>
      <c s="36" t="s">
        <v>122</v>
      </c>
      <c>
        <f>(M72*21)/100</f>
      </c>
      <c t="s">
        <v>28</v>
      </c>
    </row>
    <row r="73" spans="1:5" ht="25.5">
      <c r="A73" s="35" t="s">
        <v>56</v>
      </c>
      <c r="E73" s="39" t="s">
        <v>2550</v>
      </c>
    </row>
    <row r="74" spans="1:5" ht="12.75">
      <c r="A74" s="35" t="s">
        <v>57</v>
      </c>
      <c r="E74" s="40" t="s">
        <v>5</v>
      </c>
    </row>
    <row r="75" spans="1:5" ht="12.75">
      <c r="A75" t="s">
        <v>58</v>
      </c>
      <c r="E75" s="39" t="s">
        <v>5</v>
      </c>
    </row>
    <row r="76" spans="1:16" ht="12.75">
      <c r="A76" t="s">
        <v>50</v>
      </c>
      <c s="34" t="s">
        <v>178</v>
      </c>
      <c s="34" t="s">
        <v>2237</v>
      </c>
      <c s="35" t="s">
        <v>5</v>
      </c>
      <c s="6" t="s">
        <v>2551</v>
      </c>
      <c s="36" t="s">
        <v>162</v>
      </c>
      <c s="37">
        <v>20</v>
      </c>
      <c s="36">
        <v>0</v>
      </c>
      <c s="36">
        <f>ROUND(G76*H76,6)</f>
      </c>
      <c r="L76" s="38">
        <v>0</v>
      </c>
      <c s="32">
        <f>ROUND(ROUND(L76,2)*ROUND(G76,3),2)</f>
      </c>
      <c s="36" t="s">
        <v>122</v>
      </c>
      <c>
        <f>(M76*21)/100</f>
      </c>
      <c t="s">
        <v>28</v>
      </c>
    </row>
    <row r="77" spans="1:5" ht="12.75">
      <c r="A77" s="35" t="s">
        <v>56</v>
      </c>
      <c r="E77" s="39" t="s">
        <v>2551</v>
      </c>
    </row>
    <row r="78" spans="1:5" ht="12.75">
      <c r="A78" s="35" t="s">
        <v>57</v>
      </c>
      <c r="E78" s="40" t="s">
        <v>5</v>
      </c>
    </row>
    <row r="79" spans="1:5" ht="12.75">
      <c r="A79" t="s">
        <v>58</v>
      </c>
      <c r="E79" s="39" t="s">
        <v>5</v>
      </c>
    </row>
    <row r="80" spans="1:16" ht="12.75">
      <c r="A80" t="s">
        <v>50</v>
      </c>
      <c s="34" t="s">
        <v>181</v>
      </c>
      <c s="34" t="s">
        <v>2241</v>
      </c>
      <c s="35" t="s">
        <v>5</v>
      </c>
      <c s="6" t="s">
        <v>2552</v>
      </c>
      <c s="36" t="s">
        <v>162</v>
      </c>
      <c s="37">
        <v>30</v>
      </c>
      <c s="36">
        <v>0</v>
      </c>
      <c s="36">
        <f>ROUND(G80*H80,6)</f>
      </c>
      <c r="L80" s="38">
        <v>0</v>
      </c>
      <c s="32">
        <f>ROUND(ROUND(L80,2)*ROUND(G80,3),2)</f>
      </c>
      <c s="36" t="s">
        <v>122</v>
      </c>
      <c>
        <f>(M80*21)/100</f>
      </c>
      <c t="s">
        <v>28</v>
      </c>
    </row>
    <row r="81" spans="1:5" ht="12.75">
      <c r="A81" s="35" t="s">
        <v>56</v>
      </c>
      <c r="E81" s="39" t="s">
        <v>2552</v>
      </c>
    </row>
    <row r="82" spans="1:5" ht="12.75">
      <c r="A82" s="35" t="s">
        <v>57</v>
      </c>
      <c r="E82" s="40" t="s">
        <v>5</v>
      </c>
    </row>
    <row r="83" spans="1:5" ht="12.75">
      <c r="A83" t="s">
        <v>58</v>
      </c>
      <c r="E83" s="39" t="s">
        <v>5</v>
      </c>
    </row>
    <row r="84" spans="1:16" ht="12.75">
      <c r="A84" t="s">
        <v>50</v>
      </c>
      <c s="34" t="s">
        <v>184</v>
      </c>
      <c s="34" t="s">
        <v>2243</v>
      </c>
      <c s="35" t="s">
        <v>5</v>
      </c>
      <c s="6" t="s">
        <v>2553</v>
      </c>
      <c s="36" t="s">
        <v>162</v>
      </c>
      <c s="37">
        <v>350</v>
      </c>
      <c s="36">
        <v>0</v>
      </c>
      <c s="36">
        <f>ROUND(G84*H84,6)</f>
      </c>
      <c r="L84" s="38">
        <v>0</v>
      </c>
      <c s="32">
        <f>ROUND(ROUND(L84,2)*ROUND(G84,3),2)</f>
      </c>
      <c s="36" t="s">
        <v>122</v>
      </c>
      <c>
        <f>(M84*21)/100</f>
      </c>
      <c t="s">
        <v>28</v>
      </c>
    </row>
    <row r="85" spans="1:5" ht="12.75">
      <c r="A85" s="35" t="s">
        <v>56</v>
      </c>
      <c r="E85" s="39" t="s">
        <v>2553</v>
      </c>
    </row>
    <row r="86" spans="1:5" ht="12.75">
      <c r="A86" s="35" t="s">
        <v>57</v>
      </c>
      <c r="E86" s="40" t="s">
        <v>5</v>
      </c>
    </row>
    <row r="87" spans="1:5" ht="12.75">
      <c r="A87" t="s">
        <v>58</v>
      </c>
      <c r="E87" s="39" t="s">
        <v>5</v>
      </c>
    </row>
    <row r="88" spans="1:16" ht="12.75">
      <c r="A88" t="s">
        <v>50</v>
      </c>
      <c s="34" t="s">
        <v>191</v>
      </c>
      <c s="34" t="s">
        <v>2245</v>
      </c>
      <c s="35" t="s">
        <v>5</v>
      </c>
      <c s="6" t="s">
        <v>2554</v>
      </c>
      <c s="36" t="s">
        <v>162</v>
      </c>
      <c s="37">
        <v>285</v>
      </c>
      <c s="36">
        <v>0</v>
      </c>
      <c s="36">
        <f>ROUND(G88*H88,6)</f>
      </c>
      <c r="L88" s="38">
        <v>0</v>
      </c>
      <c s="32">
        <f>ROUND(ROUND(L88,2)*ROUND(G88,3),2)</f>
      </c>
      <c s="36" t="s">
        <v>122</v>
      </c>
      <c>
        <f>(M88*21)/100</f>
      </c>
      <c t="s">
        <v>28</v>
      </c>
    </row>
    <row r="89" spans="1:5" ht="12.75">
      <c r="A89" s="35" t="s">
        <v>56</v>
      </c>
      <c r="E89" s="39" t="s">
        <v>2554</v>
      </c>
    </row>
    <row r="90" spans="1:5" ht="12.75">
      <c r="A90" s="35" t="s">
        <v>57</v>
      </c>
      <c r="E90" s="40" t="s">
        <v>5</v>
      </c>
    </row>
    <row r="91" spans="1:5" ht="12.75">
      <c r="A91" t="s">
        <v>58</v>
      </c>
      <c r="E91" s="39" t="s">
        <v>5</v>
      </c>
    </row>
    <row r="92" spans="1:16" ht="12.75">
      <c r="A92" t="s">
        <v>50</v>
      </c>
      <c s="34" t="s">
        <v>196</v>
      </c>
      <c s="34" t="s">
        <v>2247</v>
      </c>
      <c s="35" t="s">
        <v>5</v>
      </c>
      <c s="6" t="s">
        <v>2555</v>
      </c>
      <c s="36" t="s">
        <v>162</v>
      </c>
      <c s="37">
        <v>285</v>
      </c>
      <c s="36">
        <v>0</v>
      </c>
      <c s="36">
        <f>ROUND(G92*H92,6)</f>
      </c>
      <c r="L92" s="38">
        <v>0</v>
      </c>
      <c s="32">
        <f>ROUND(ROUND(L92,2)*ROUND(G92,3),2)</f>
      </c>
      <c s="36" t="s">
        <v>122</v>
      </c>
      <c>
        <f>(M92*21)/100</f>
      </c>
      <c t="s">
        <v>28</v>
      </c>
    </row>
    <row r="93" spans="1:5" ht="12.75">
      <c r="A93" s="35" t="s">
        <v>56</v>
      </c>
      <c r="E93" s="39" t="s">
        <v>2555</v>
      </c>
    </row>
    <row r="94" spans="1:5" ht="12.75">
      <c r="A94" s="35" t="s">
        <v>57</v>
      </c>
      <c r="E94" s="40" t="s">
        <v>5</v>
      </c>
    </row>
    <row r="95" spans="1:5" ht="12.75">
      <c r="A95" t="s">
        <v>58</v>
      </c>
      <c r="E95" s="39" t="s">
        <v>5</v>
      </c>
    </row>
    <row r="96" spans="1:16" ht="12.75">
      <c r="A96" t="s">
        <v>50</v>
      </c>
      <c s="34" t="s">
        <v>201</v>
      </c>
      <c s="34" t="s">
        <v>2248</v>
      </c>
      <c s="35" t="s">
        <v>5</v>
      </c>
      <c s="6" t="s">
        <v>2556</v>
      </c>
      <c s="36" t="s">
        <v>162</v>
      </c>
      <c s="37">
        <v>285</v>
      </c>
      <c s="36">
        <v>0</v>
      </c>
      <c s="36">
        <f>ROUND(G96*H96,6)</f>
      </c>
      <c r="L96" s="38">
        <v>0</v>
      </c>
      <c s="32">
        <f>ROUND(ROUND(L96,2)*ROUND(G96,3),2)</f>
      </c>
      <c s="36" t="s">
        <v>122</v>
      </c>
      <c>
        <f>(M96*21)/100</f>
      </c>
      <c t="s">
        <v>28</v>
      </c>
    </row>
    <row r="97" spans="1:5" ht="12.75">
      <c r="A97" s="35" t="s">
        <v>56</v>
      </c>
      <c r="E97" s="39" t="s">
        <v>2556</v>
      </c>
    </row>
    <row r="98" spans="1:5" ht="12.75">
      <c r="A98" s="35" t="s">
        <v>57</v>
      </c>
      <c r="E98" s="40" t="s">
        <v>5</v>
      </c>
    </row>
    <row r="99" spans="1:5" ht="12.75">
      <c r="A99" t="s">
        <v>58</v>
      </c>
      <c r="E99" s="39" t="s">
        <v>5</v>
      </c>
    </row>
    <row r="100" spans="1:16" ht="12.75">
      <c r="A100" t="s">
        <v>50</v>
      </c>
      <c s="34" t="s">
        <v>206</v>
      </c>
      <c s="34" t="s">
        <v>2251</v>
      </c>
      <c s="35" t="s">
        <v>5</v>
      </c>
      <c s="6" t="s">
        <v>2557</v>
      </c>
      <c s="36" t="s">
        <v>92</v>
      </c>
      <c s="37">
        <v>29</v>
      </c>
      <c s="36">
        <v>0</v>
      </c>
      <c s="36">
        <f>ROUND(G100*H100,6)</f>
      </c>
      <c r="L100" s="38">
        <v>0</v>
      </c>
      <c s="32">
        <f>ROUND(ROUND(L100,2)*ROUND(G100,3),2)</f>
      </c>
      <c s="36" t="s">
        <v>122</v>
      </c>
      <c>
        <f>(M100*21)/100</f>
      </c>
      <c t="s">
        <v>28</v>
      </c>
    </row>
    <row r="101" spans="1:5" ht="12.75">
      <c r="A101" s="35" t="s">
        <v>56</v>
      </c>
      <c r="E101" s="39" t="s">
        <v>2557</v>
      </c>
    </row>
    <row r="102" spans="1:5" ht="12.75">
      <c r="A102" s="35" t="s">
        <v>57</v>
      </c>
      <c r="E102" s="40" t="s">
        <v>5</v>
      </c>
    </row>
    <row r="103" spans="1:5" ht="12.75">
      <c r="A103" t="s">
        <v>58</v>
      </c>
      <c r="E103" s="39" t="s">
        <v>5</v>
      </c>
    </row>
    <row r="104" spans="1:16" ht="25.5">
      <c r="A104" t="s">
        <v>50</v>
      </c>
      <c s="34" t="s">
        <v>212</v>
      </c>
      <c s="34" t="s">
        <v>2255</v>
      </c>
      <c s="35" t="s">
        <v>5</v>
      </c>
      <c s="6" t="s">
        <v>2558</v>
      </c>
      <c s="36" t="s">
        <v>133</v>
      </c>
      <c s="37">
        <v>1</v>
      </c>
      <c s="36">
        <v>0</v>
      </c>
      <c s="36">
        <f>ROUND(G104*H104,6)</f>
      </c>
      <c r="L104" s="38">
        <v>0</v>
      </c>
      <c s="32">
        <f>ROUND(ROUND(L104,2)*ROUND(G104,3),2)</f>
      </c>
      <c s="36" t="s">
        <v>122</v>
      </c>
      <c>
        <f>(M104*21)/100</f>
      </c>
      <c t="s">
        <v>28</v>
      </c>
    </row>
    <row r="105" spans="1:5" ht="25.5">
      <c r="A105" s="35" t="s">
        <v>56</v>
      </c>
      <c r="E105" s="39" t="s">
        <v>2558</v>
      </c>
    </row>
    <row r="106" spans="1:5" ht="12.75">
      <c r="A106" s="35" t="s">
        <v>57</v>
      </c>
      <c r="E106" s="40" t="s">
        <v>5</v>
      </c>
    </row>
    <row r="107" spans="1:5" ht="12.75">
      <c r="A107" t="s">
        <v>58</v>
      </c>
      <c r="E107" s="39" t="s">
        <v>5</v>
      </c>
    </row>
    <row r="108" spans="1:16" ht="12.75">
      <c r="A108" t="s">
        <v>50</v>
      </c>
      <c s="34" t="s">
        <v>218</v>
      </c>
      <c s="34" t="s">
        <v>2257</v>
      </c>
      <c s="35" t="s">
        <v>5</v>
      </c>
      <c s="6" t="s">
        <v>2559</v>
      </c>
      <c s="36" t="s">
        <v>133</v>
      </c>
      <c s="37">
        <v>1</v>
      </c>
      <c s="36">
        <v>0</v>
      </c>
      <c s="36">
        <f>ROUND(G108*H108,6)</f>
      </c>
      <c r="L108" s="38">
        <v>0</v>
      </c>
      <c s="32">
        <f>ROUND(ROUND(L108,2)*ROUND(G108,3),2)</f>
      </c>
      <c s="36" t="s">
        <v>122</v>
      </c>
      <c>
        <f>(M108*21)/100</f>
      </c>
      <c t="s">
        <v>28</v>
      </c>
    </row>
    <row r="109" spans="1:5" ht="12.75">
      <c r="A109" s="35" t="s">
        <v>56</v>
      </c>
      <c r="E109" s="39" t="s">
        <v>2559</v>
      </c>
    </row>
    <row r="110" spans="1:5" ht="12.75">
      <c r="A110" s="35" t="s">
        <v>57</v>
      </c>
      <c r="E110" s="40" t="s">
        <v>5</v>
      </c>
    </row>
    <row r="111" spans="1:5" ht="12.75">
      <c r="A111" t="s">
        <v>58</v>
      </c>
      <c r="E111" s="39" t="s">
        <v>5</v>
      </c>
    </row>
    <row r="112" spans="1:16" ht="12.75">
      <c r="A112" t="s">
        <v>50</v>
      </c>
      <c s="34" t="s">
        <v>224</v>
      </c>
      <c s="34" t="s">
        <v>2259</v>
      </c>
      <c s="35" t="s">
        <v>5</v>
      </c>
      <c s="6" t="s">
        <v>2560</v>
      </c>
      <c s="36" t="s">
        <v>133</v>
      </c>
      <c s="37">
        <v>1</v>
      </c>
      <c s="36">
        <v>0</v>
      </c>
      <c s="36">
        <f>ROUND(G112*H112,6)</f>
      </c>
      <c r="L112" s="38">
        <v>0</v>
      </c>
      <c s="32">
        <f>ROUND(ROUND(L112,2)*ROUND(G112,3),2)</f>
      </c>
      <c s="36" t="s">
        <v>122</v>
      </c>
      <c>
        <f>(M112*21)/100</f>
      </c>
      <c t="s">
        <v>28</v>
      </c>
    </row>
    <row r="113" spans="1:5" ht="12.75">
      <c r="A113" s="35" t="s">
        <v>56</v>
      </c>
      <c r="E113" s="39" t="s">
        <v>2560</v>
      </c>
    </row>
    <row r="114" spans="1:5" ht="12.75">
      <c r="A114" s="35" t="s">
        <v>57</v>
      </c>
      <c r="E114" s="40" t="s">
        <v>5</v>
      </c>
    </row>
    <row r="115" spans="1:5" ht="12.75">
      <c r="A115" t="s">
        <v>58</v>
      </c>
      <c r="E115" s="39" t="s">
        <v>5</v>
      </c>
    </row>
    <row r="116" spans="1:16" ht="12.75">
      <c r="A116" t="s">
        <v>50</v>
      </c>
      <c s="34" t="s">
        <v>126</v>
      </c>
      <c s="34" t="s">
        <v>2262</v>
      </c>
      <c s="35" t="s">
        <v>5</v>
      </c>
      <c s="6" t="s">
        <v>2561</v>
      </c>
      <c s="36" t="s">
        <v>133</v>
      </c>
      <c s="37">
        <v>1</v>
      </c>
      <c s="36">
        <v>0</v>
      </c>
      <c s="36">
        <f>ROUND(G116*H116,6)</f>
      </c>
      <c r="L116" s="38">
        <v>0</v>
      </c>
      <c s="32">
        <f>ROUND(ROUND(L116,2)*ROUND(G116,3),2)</f>
      </c>
      <c s="36" t="s">
        <v>122</v>
      </c>
      <c>
        <f>(M116*21)/100</f>
      </c>
      <c t="s">
        <v>28</v>
      </c>
    </row>
    <row r="117" spans="1:5" ht="12.75">
      <c r="A117" s="35" t="s">
        <v>56</v>
      </c>
      <c r="E117" s="39" t="s">
        <v>2561</v>
      </c>
    </row>
    <row r="118" spans="1:5" ht="12.75">
      <c r="A118" s="35" t="s">
        <v>57</v>
      </c>
      <c r="E118" s="40" t="s">
        <v>5</v>
      </c>
    </row>
    <row r="119" spans="1:5" ht="12.75">
      <c r="A119" t="s">
        <v>58</v>
      </c>
      <c r="E119" s="39" t="s">
        <v>5</v>
      </c>
    </row>
    <row r="120" spans="1:16" ht="12.75">
      <c r="A120" t="s">
        <v>50</v>
      </c>
      <c s="34" t="s">
        <v>130</v>
      </c>
      <c s="34" t="s">
        <v>2295</v>
      </c>
      <c s="35" t="s">
        <v>5</v>
      </c>
      <c s="6" t="s">
        <v>2562</v>
      </c>
      <c s="36" t="s">
        <v>133</v>
      </c>
      <c s="37">
        <v>35</v>
      </c>
      <c s="36">
        <v>0</v>
      </c>
      <c s="36">
        <f>ROUND(G120*H120,6)</f>
      </c>
      <c r="L120" s="38">
        <v>0</v>
      </c>
      <c s="32">
        <f>ROUND(ROUND(L120,2)*ROUND(G120,3),2)</f>
      </c>
      <c s="36" t="s">
        <v>122</v>
      </c>
      <c>
        <f>(M120*21)/100</f>
      </c>
      <c t="s">
        <v>28</v>
      </c>
    </row>
    <row r="121" spans="1:5" ht="12.75">
      <c r="A121" s="35" t="s">
        <v>56</v>
      </c>
      <c r="E121" s="39" t="s">
        <v>5</v>
      </c>
    </row>
    <row r="122" spans="1:5" ht="12.75">
      <c r="A122" s="35" t="s">
        <v>57</v>
      </c>
      <c r="E122" s="40" t="s">
        <v>5</v>
      </c>
    </row>
    <row r="123" spans="1:5" ht="12.75">
      <c r="A123" t="s">
        <v>58</v>
      </c>
      <c r="E123" s="39" t="s">
        <v>5</v>
      </c>
    </row>
    <row r="124" spans="1:13" ht="12.75">
      <c r="A124" t="s">
        <v>47</v>
      </c>
      <c r="C124" s="31" t="s">
        <v>2289</v>
      </c>
      <c r="E124" s="33" t="s">
        <v>2563</v>
      </c>
      <c r="J124" s="32">
        <f>0</f>
      </c>
      <c s="32">
        <f>0</f>
      </c>
      <c s="32">
        <f>0+L125+L129+L133+L137+L141+L145+L149+L153+L157+L161</f>
      </c>
      <c s="32">
        <f>0+M125+M129+M133+M137+M141+M145+M149+M153+M157+M161</f>
      </c>
    </row>
    <row r="125" spans="1:16" ht="12.75">
      <c r="A125" t="s">
        <v>50</v>
      </c>
      <c s="34" t="s">
        <v>136</v>
      </c>
      <c s="34" t="s">
        <v>2265</v>
      </c>
      <c s="35" t="s">
        <v>5</v>
      </c>
      <c s="6" t="s">
        <v>2564</v>
      </c>
      <c s="36" t="s">
        <v>133</v>
      </c>
      <c s="37">
        <v>1</v>
      </c>
      <c s="36">
        <v>0</v>
      </c>
      <c s="36">
        <f>ROUND(G125*H125,6)</f>
      </c>
      <c r="L125" s="38">
        <v>0</v>
      </c>
      <c s="32">
        <f>ROUND(ROUND(L125,2)*ROUND(G125,3),2)</f>
      </c>
      <c s="36" t="s">
        <v>122</v>
      </c>
      <c>
        <f>(M125*21)/100</f>
      </c>
      <c t="s">
        <v>28</v>
      </c>
    </row>
    <row r="126" spans="1:5" ht="12.75">
      <c r="A126" s="35" t="s">
        <v>56</v>
      </c>
      <c r="E126" s="39" t="s">
        <v>2564</v>
      </c>
    </row>
    <row r="127" spans="1:5" ht="12.75">
      <c r="A127" s="35" t="s">
        <v>57</v>
      </c>
      <c r="E127" s="40" t="s">
        <v>5</v>
      </c>
    </row>
    <row r="128" spans="1:5" ht="12.75">
      <c r="A128" t="s">
        <v>58</v>
      </c>
      <c r="E128" s="39" t="s">
        <v>5</v>
      </c>
    </row>
    <row r="129" spans="1:16" ht="12.75">
      <c r="A129" t="s">
        <v>50</v>
      </c>
      <c s="34" t="s">
        <v>322</v>
      </c>
      <c s="34" t="s">
        <v>2267</v>
      </c>
      <c s="35" t="s">
        <v>5</v>
      </c>
      <c s="6" t="s">
        <v>2565</v>
      </c>
      <c s="36" t="s">
        <v>133</v>
      </c>
      <c s="37">
        <v>1</v>
      </c>
      <c s="36">
        <v>0</v>
      </c>
      <c s="36">
        <f>ROUND(G129*H129,6)</f>
      </c>
      <c r="L129" s="38">
        <v>0</v>
      </c>
      <c s="32">
        <f>ROUND(ROUND(L129,2)*ROUND(G129,3),2)</f>
      </c>
      <c s="36" t="s">
        <v>122</v>
      </c>
      <c>
        <f>(M129*21)/100</f>
      </c>
      <c t="s">
        <v>28</v>
      </c>
    </row>
    <row r="130" spans="1:5" ht="12.75">
      <c r="A130" s="35" t="s">
        <v>56</v>
      </c>
      <c r="E130" s="39" t="s">
        <v>2565</v>
      </c>
    </row>
    <row r="131" spans="1:5" ht="12.75">
      <c r="A131" s="35" t="s">
        <v>57</v>
      </c>
      <c r="E131" s="40" t="s">
        <v>5</v>
      </c>
    </row>
    <row r="132" spans="1:5" ht="12.75">
      <c r="A132" t="s">
        <v>58</v>
      </c>
      <c r="E132" s="39" t="s">
        <v>5</v>
      </c>
    </row>
    <row r="133" spans="1:16" ht="12.75">
      <c r="A133" t="s">
        <v>50</v>
      </c>
      <c s="34" t="s">
        <v>327</v>
      </c>
      <c s="34" t="s">
        <v>2269</v>
      </c>
      <c s="35" t="s">
        <v>5</v>
      </c>
      <c s="6" t="s">
        <v>2566</v>
      </c>
      <c s="36" t="s">
        <v>133</v>
      </c>
      <c s="37">
        <v>1</v>
      </c>
      <c s="36">
        <v>0</v>
      </c>
      <c s="36">
        <f>ROUND(G133*H133,6)</f>
      </c>
      <c r="L133" s="38">
        <v>0</v>
      </c>
      <c s="32">
        <f>ROUND(ROUND(L133,2)*ROUND(G133,3),2)</f>
      </c>
      <c s="36" t="s">
        <v>122</v>
      </c>
      <c>
        <f>(M133*21)/100</f>
      </c>
      <c t="s">
        <v>28</v>
      </c>
    </row>
    <row r="134" spans="1:5" ht="12.75">
      <c r="A134" s="35" t="s">
        <v>56</v>
      </c>
      <c r="E134" s="39" t="s">
        <v>2566</v>
      </c>
    </row>
    <row r="135" spans="1:5" ht="12.75">
      <c r="A135" s="35" t="s">
        <v>57</v>
      </c>
      <c r="E135" s="40" t="s">
        <v>5</v>
      </c>
    </row>
    <row r="136" spans="1:5" ht="12.75">
      <c r="A136" t="s">
        <v>58</v>
      </c>
      <c r="E136" s="39" t="s">
        <v>5</v>
      </c>
    </row>
    <row r="137" spans="1:16" ht="12.75">
      <c r="A137" t="s">
        <v>50</v>
      </c>
      <c s="34" t="s">
        <v>331</v>
      </c>
      <c s="34" t="s">
        <v>2271</v>
      </c>
      <c s="35" t="s">
        <v>5</v>
      </c>
      <c s="6" t="s">
        <v>2567</v>
      </c>
      <c s="36" t="s">
        <v>133</v>
      </c>
      <c s="37">
        <v>1</v>
      </c>
      <c s="36">
        <v>0</v>
      </c>
      <c s="36">
        <f>ROUND(G137*H137,6)</f>
      </c>
      <c r="L137" s="38">
        <v>0</v>
      </c>
      <c s="32">
        <f>ROUND(ROUND(L137,2)*ROUND(G137,3),2)</f>
      </c>
      <c s="36" t="s">
        <v>122</v>
      </c>
      <c>
        <f>(M137*21)/100</f>
      </c>
      <c t="s">
        <v>28</v>
      </c>
    </row>
    <row r="138" spans="1:5" ht="12.75">
      <c r="A138" s="35" t="s">
        <v>56</v>
      </c>
      <c r="E138" s="39" t="s">
        <v>2567</v>
      </c>
    </row>
    <row r="139" spans="1:5" ht="12.75">
      <c r="A139" s="35" t="s">
        <v>57</v>
      </c>
      <c r="E139" s="40" t="s">
        <v>5</v>
      </c>
    </row>
    <row r="140" spans="1:5" ht="12.75">
      <c r="A140" t="s">
        <v>58</v>
      </c>
      <c r="E140" s="39" t="s">
        <v>5</v>
      </c>
    </row>
    <row r="141" spans="1:16" ht="12.75">
      <c r="A141" t="s">
        <v>50</v>
      </c>
      <c s="34" t="s">
        <v>336</v>
      </c>
      <c s="34" t="s">
        <v>2281</v>
      </c>
      <c s="35" t="s">
        <v>5</v>
      </c>
      <c s="6" t="s">
        <v>2568</v>
      </c>
      <c s="36" t="s">
        <v>133</v>
      </c>
      <c s="37">
        <v>1</v>
      </c>
      <c s="36">
        <v>0</v>
      </c>
      <c s="36">
        <f>ROUND(G141*H141,6)</f>
      </c>
      <c r="L141" s="38">
        <v>0</v>
      </c>
      <c s="32">
        <f>ROUND(ROUND(L141,2)*ROUND(G141,3),2)</f>
      </c>
      <c s="36" t="s">
        <v>122</v>
      </c>
      <c>
        <f>(M141*21)/100</f>
      </c>
      <c t="s">
        <v>28</v>
      </c>
    </row>
    <row r="142" spans="1:5" ht="12.75">
      <c r="A142" s="35" t="s">
        <v>56</v>
      </c>
      <c r="E142" s="39" t="s">
        <v>2568</v>
      </c>
    </row>
    <row r="143" spans="1:5" ht="12.75">
      <c r="A143" s="35" t="s">
        <v>57</v>
      </c>
      <c r="E143" s="40" t="s">
        <v>5</v>
      </c>
    </row>
    <row r="144" spans="1:5" ht="12.75">
      <c r="A144" t="s">
        <v>58</v>
      </c>
      <c r="E144" s="39" t="s">
        <v>5</v>
      </c>
    </row>
    <row r="145" spans="1:16" ht="12.75">
      <c r="A145" t="s">
        <v>50</v>
      </c>
      <c s="34" t="s">
        <v>341</v>
      </c>
      <c s="34" t="s">
        <v>2283</v>
      </c>
      <c s="35" t="s">
        <v>5</v>
      </c>
      <c s="6" t="s">
        <v>2569</v>
      </c>
      <c s="36" t="s">
        <v>133</v>
      </c>
      <c s="37">
        <v>1</v>
      </c>
      <c s="36">
        <v>0</v>
      </c>
      <c s="36">
        <f>ROUND(G145*H145,6)</f>
      </c>
      <c r="L145" s="38">
        <v>0</v>
      </c>
      <c s="32">
        <f>ROUND(ROUND(L145,2)*ROUND(G145,3),2)</f>
      </c>
      <c s="36" t="s">
        <v>122</v>
      </c>
      <c>
        <f>(M145*21)/100</f>
      </c>
      <c t="s">
        <v>28</v>
      </c>
    </row>
    <row r="146" spans="1:5" ht="12.75">
      <c r="A146" s="35" t="s">
        <v>56</v>
      </c>
      <c r="E146" s="39" t="s">
        <v>2569</v>
      </c>
    </row>
    <row r="147" spans="1:5" ht="12.75">
      <c r="A147" s="35" t="s">
        <v>57</v>
      </c>
      <c r="E147" s="40" t="s">
        <v>5</v>
      </c>
    </row>
    <row r="148" spans="1:5" ht="12.75">
      <c r="A148" t="s">
        <v>58</v>
      </c>
      <c r="E148" s="39" t="s">
        <v>5</v>
      </c>
    </row>
    <row r="149" spans="1:16" ht="12.75">
      <c r="A149" t="s">
        <v>50</v>
      </c>
      <c s="34" t="s">
        <v>344</v>
      </c>
      <c s="34" t="s">
        <v>2285</v>
      </c>
      <c s="35" t="s">
        <v>5</v>
      </c>
      <c s="6" t="s">
        <v>2570</v>
      </c>
      <c s="36" t="s">
        <v>133</v>
      </c>
      <c s="37">
        <v>1</v>
      </c>
      <c s="36">
        <v>0</v>
      </c>
      <c s="36">
        <f>ROUND(G149*H149,6)</f>
      </c>
      <c r="L149" s="38">
        <v>0</v>
      </c>
      <c s="32">
        <f>ROUND(ROUND(L149,2)*ROUND(G149,3),2)</f>
      </c>
      <c s="36" t="s">
        <v>122</v>
      </c>
      <c>
        <f>(M149*21)/100</f>
      </c>
      <c t="s">
        <v>28</v>
      </c>
    </row>
    <row r="150" spans="1:5" ht="12.75">
      <c r="A150" s="35" t="s">
        <v>56</v>
      </c>
      <c r="E150" s="39" t="s">
        <v>2570</v>
      </c>
    </row>
    <row r="151" spans="1:5" ht="12.75">
      <c r="A151" s="35" t="s">
        <v>57</v>
      </c>
      <c r="E151" s="40" t="s">
        <v>5</v>
      </c>
    </row>
    <row r="152" spans="1:5" ht="12.75">
      <c r="A152" t="s">
        <v>58</v>
      </c>
      <c r="E152" s="39" t="s">
        <v>5</v>
      </c>
    </row>
    <row r="153" spans="1:16" ht="12.75">
      <c r="A153" t="s">
        <v>50</v>
      </c>
      <c s="34" t="s">
        <v>348</v>
      </c>
      <c s="34" t="s">
        <v>2287</v>
      </c>
      <c s="35" t="s">
        <v>5</v>
      </c>
      <c s="6" t="s">
        <v>2571</v>
      </c>
      <c s="36" t="s">
        <v>133</v>
      </c>
      <c s="37">
        <v>1</v>
      </c>
      <c s="36">
        <v>0</v>
      </c>
      <c s="36">
        <f>ROUND(G153*H153,6)</f>
      </c>
      <c r="L153" s="38">
        <v>0</v>
      </c>
      <c s="32">
        <f>ROUND(ROUND(L153,2)*ROUND(G153,3),2)</f>
      </c>
      <c s="36" t="s">
        <v>122</v>
      </c>
      <c>
        <f>(M153*21)/100</f>
      </c>
      <c t="s">
        <v>28</v>
      </c>
    </row>
    <row r="154" spans="1:5" ht="12.75">
      <c r="A154" s="35" t="s">
        <v>56</v>
      </c>
      <c r="E154" s="39" t="s">
        <v>2571</v>
      </c>
    </row>
    <row r="155" spans="1:5" ht="12.75">
      <c r="A155" s="35" t="s">
        <v>57</v>
      </c>
      <c r="E155" s="40" t="s">
        <v>5</v>
      </c>
    </row>
    <row r="156" spans="1:5" ht="12.75">
      <c r="A156" t="s">
        <v>58</v>
      </c>
      <c r="E156" s="39" t="s">
        <v>5</v>
      </c>
    </row>
    <row r="157" spans="1:16" ht="12.75">
      <c r="A157" t="s">
        <v>50</v>
      </c>
      <c s="34" t="s">
        <v>351</v>
      </c>
      <c s="34" t="s">
        <v>2291</v>
      </c>
      <c s="35" t="s">
        <v>5</v>
      </c>
      <c s="6" t="s">
        <v>2572</v>
      </c>
      <c s="36" t="s">
        <v>133</v>
      </c>
      <c s="37">
        <v>1</v>
      </c>
      <c s="36">
        <v>0</v>
      </c>
      <c s="36">
        <f>ROUND(G157*H157,6)</f>
      </c>
      <c r="L157" s="38">
        <v>0</v>
      </c>
      <c s="32">
        <f>ROUND(ROUND(L157,2)*ROUND(G157,3),2)</f>
      </c>
      <c s="36" t="s">
        <v>122</v>
      </c>
      <c>
        <f>(M157*21)/100</f>
      </c>
      <c t="s">
        <v>28</v>
      </c>
    </row>
    <row r="158" spans="1:5" ht="12.75">
      <c r="A158" s="35" t="s">
        <v>56</v>
      </c>
      <c r="E158" s="39" t="s">
        <v>2572</v>
      </c>
    </row>
    <row r="159" spans="1:5" ht="12.75">
      <c r="A159" s="35" t="s">
        <v>57</v>
      </c>
      <c r="E159" s="40" t="s">
        <v>5</v>
      </c>
    </row>
    <row r="160" spans="1:5" ht="12.75">
      <c r="A160" t="s">
        <v>58</v>
      </c>
      <c r="E160" s="39" t="s">
        <v>5</v>
      </c>
    </row>
    <row r="161" spans="1:16" ht="12.75">
      <c r="A161" t="s">
        <v>50</v>
      </c>
      <c s="34" t="s">
        <v>355</v>
      </c>
      <c s="34" t="s">
        <v>2341</v>
      </c>
      <c s="35" t="s">
        <v>5</v>
      </c>
      <c s="6" t="s">
        <v>2342</v>
      </c>
      <c s="36" t="s">
        <v>54</v>
      </c>
      <c s="37">
        <v>1</v>
      </c>
      <c s="36">
        <v>0</v>
      </c>
      <c s="36">
        <f>ROUND(G161*H161,6)</f>
      </c>
      <c r="L161" s="38">
        <v>0</v>
      </c>
      <c s="32">
        <f>ROUND(ROUND(L161,2)*ROUND(G161,3),2)</f>
      </c>
      <c s="36" t="s">
        <v>122</v>
      </c>
      <c>
        <f>(M161*21)/100</f>
      </c>
      <c t="s">
        <v>28</v>
      </c>
    </row>
    <row r="162" spans="1:5" ht="12.75">
      <c r="A162" s="35" t="s">
        <v>56</v>
      </c>
      <c r="E162" s="39" t="s">
        <v>2342</v>
      </c>
    </row>
    <row r="163" spans="1:5" ht="12.75">
      <c r="A163" s="35" t="s">
        <v>57</v>
      </c>
      <c r="E163" s="40" t="s">
        <v>5</v>
      </c>
    </row>
    <row r="164" spans="1:5" ht="38.25">
      <c r="A164" t="s">
        <v>58</v>
      </c>
      <c r="E164" s="39" t="s">
        <v>2573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5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COUNTIFS(L8:L536,"=0",A8:A536,"P")+COUNTIFS(L8:L536,"",A8:A536,"P")+SUM(Q8:Q536)</f>
      </c>
    </row>
    <row r="8" spans="1:13" ht="12.75">
      <c r="A8" t="s">
        <v>45</v>
      </c>
      <c r="C8" s="28" t="s">
        <v>2576</v>
      </c>
      <c r="E8" s="30" t="s">
        <v>2575</v>
      </c>
      <c r="J8" s="29">
        <f>0+J9+J126+J147+J492+J501+J506+J519</f>
      </c>
      <c s="29">
        <f>0+K9+K126+K147+K492+K501+K506+K519</f>
      </c>
      <c s="29">
        <f>0+L9+L126+L147+L492+L501+L506+L519</f>
      </c>
      <c s="29">
        <f>0+M9+M126+M147+M492+M501+M506+M519</f>
      </c>
    </row>
    <row r="9" spans="1:13" ht="12.75">
      <c r="A9" t="s">
        <v>47</v>
      </c>
      <c r="C9" s="31" t="s">
        <v>124</v>
      </c>
      <c r="E9" s="33" t="s">
        <v>125</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50</v>
      </c>
      <c s="34" t="s">
        <v>51</v>
      </c>
      <c s="34" t="s">
        <v>2577</v>
      </c>
      <c s="35" t="s">
        <v>5</v>
      </c>
      <c s="6" t="s">
        <v>2578</v>
      </c>
      <c s="36" t="s">
        <v>139</v>
      </c>
      <c s="37">
        <v>1</v>
      </c>
      <c s="36">
        <v>0</v>
      </c>
      <c s="36">
        <f>ROUND(G10*H10,6)</f>
      </c>
      <c r="L10" s="38">
        <v>0</v>
      </c>
      <c s="32">
        <f>ROUND(ROUND(L10,2)*ROUND(G10,3),2)</f>
      </c>
      <c s="36" t="s">
        <v>55</v>
      </c>
      <c>
        <f>(M10*21)/100</f>
      </c>
      <c t="s">
        <v>28</v>
      </c>
    </row>
    <row r="11" spans="1:5" ht="12.75">
      <c r="A11" s="35" t="s">
        <v>56</v>
      </c>
      <c r="E11" s="39" t="s">
        <v>2578</v>
      </c>
    </row>
    <row r="12" spans="1:5" ht="12.75">
      <c r="A12" s="35" t="s">
        <v>57</v>
      </c>
      <c r="E12" s="40" t="s">
        <v>5</v>
      </c>
    </row>
    <row r="13" spans="1:5" ht="12.75">
      <c r="A13" t="s">
        <v>58</v>
      </c>
      <c r="E13" s="39" t="s">
        <v>5</v>
      </c>
    </row>
    <row r="14" spans="1:16" ht="25.5">
      <c r="A14" t="s">
        <v>50</v>
      </c>
      <c s="34" t="s">
        <v>28</v>
      </c>
      <c s="34" t="s">
        <v>2579</v>
      </c>
      <c s="35" t="s">
        <v>5</v>
      </c>
      <c s="6" t="s">
        <v>2580</v>
      </c>
      <c s="36" t="s">
        <v>139</v>
      </c>
      <c s="37">
        <v>1</v>
      </c>
      <c s="36">
        <v>0.006</v>
      </c>
      <c s="36">
        <f>ROUND(G14*H14,6)</f>
      </c>
      <c r="L14" s="38">
        <v>0</v>
      </c>
      <c s="32">
        <f>ROUND(ROUND(L14,2)*ROUND(G14,3),2)</f>
      </c>
      <c s="36" t="s">
        <v>55</v>
      </c>
      <c>
        <f>(M14*21)/100</f>
      </c>
      <c t="s">
        <v>28</v>
      </c>
    </row>
    <row r="15" spans="1:5" ht="25.5">
      <c r="A15" s="35" t="s">
        <v>56</v>
      </c>
      <c r="E15" s="39" t="s">
        <v>2580</v>
      </c>
    </row>
    <row r="16" spans="1:5" ht="12.75">
      <c r="A16" s="35" t="s">
        <v>57</v>
      </c>
      <c r="E16" s="40" t="s">
        <v>5</v>
      </c>
    </row>
    <row r="17" spans="1:5" ht="12.75">
      <c r="A17" t="s">
        <v>58</v>
      </c>
      <c r="E17" s="39" t="s">
        <v>5</v>
      </c>
    </row>
    <row r="18" spans="1:16" ht="25.5">
      <c r="A18" t="s">
        <v>50</v>
      </c>
      <c s="34" t="s">
        <v>26</v>
      </c>
      <c s="34" t="s">
        <v>2581</v>
      </c>
      <c s="35" t="s">
        <v>5</v>
      </c>
      <c s="6" t="s">
        <v>2582</v>
      </c>
      <c s="36" t="s">
        <v>139</v>
      </c>
      <c s="37">
        <v>6</v>
      </c>
      <c s="36">
        <v>0</v>
      </c>
      <c s="36">
        <f>ROUND(G18*H18,6)</f>
      </c>
      <c r="L18" s="38">
        <v>0</v>
      </c>
      <c s="32">
        <f>ROUND(ROUND(L18,2)*ROUND(G18,3),2)</f>
      </c>
      <c s="36" t="s">
        <v>55</v>
      </c>
      <c>
        <f>(M18*21)/100</f>
      </c>
      <c t="s">
        <v>28</v>
      </c>
    </row>
    <row r="19" spans="1:5" ht="25.5">
      <c r="A19" s="35" t="s">
        <v>56</v>
      </c>
      <c r="E19" s="39" t="s">
        <v>2582</v>
      </c>
    </row>
    <row r="20" spans="1:5" ht="12.75">
      <c r="A20" s="35" t="s">
        <v>57</v>
      </c>
      <c r="E20" s="40" t="s">
        <v>5</v>
      </c>
    </row>
    <row r="21" spans="1:5" ht="12.75">
      <c r="A21" t="s">
        <v>58</v>
      </c>
      <c r="E21" s="39" t="s">
        <v>5</v>
      </c>
    </row>
    <row r="22" spans="1:16" ht="12.75">
      <c r="A22" t="s">
        <v>50</v>
      </c>
      <c s="34" t="s">
        <v>66</v>
      </c>
      <c s="34" t="s">
        <v>2583</v>
      </c>
      <c s="35" t="s">
        <v>5</v>
      </c>
      <c s="6" t="s">
        <v>2584</v>
      </c>
      <c s="36" t="s">
        <v>139</v>
      </c>
      <c s="37">
        <v>6</v>
      </c>
      <c s="36">
        <v>0.0086</v>
      </c>
      <c s="36">
        <f>ROUND(G22*H22,6)</f>
      </c>
      <c r="L22" s="38">
        <v>0</v>
      </c>
      <c s="32">
        <f>ROUND(ROUND(L22,2)*ROUND(G22,3),2)</f>
      </c>
      <c s="36" t="s">
        <v>122</v>
      </c>
      <c>
        <f>(M22*21)/100</f>
      </c>
      <c t="s">
        <v>28</v>
      </c>
    </row>
    <row r="23" spans="1:5" ht="12.75">
      <c r="A23" s="35" t="s">
        <v>56</v>
      </c>
      <c r="E23" s="39" t="s">
        <v>2584</v>
      </c>
    </row>
    <row r="24" spans="1:5" ht="12.75">
      <c r="A24" s="35" t="s">
        <v>57</v>
      </c>
      <c r="E24" s="40" t="s">
        <v>5</v>
      </c>
    </row>
    <row r="25" spans="1:5" ht="12.75">
      <c r="A25" t="s">
        <v>58</v>
      </c>
      <c r="E25" s="39" t="s">
        <v>5</v>
      </c>
    </row>
    <row r="26" spans="1:16" ht="12.75">
      <c r="A26" t="s">
        <v>50</v>
      </c>
      <c s="34" t="s">
        <v>71</v>
      </c>
      <c s="34" t="s">
        <v>2585</v>
      </c>
      <c s="35" t="s">
        <v>5</v>
      </c>
      <c s="6" t="s">
        <v>2586</v>
      </c>
      <c s="36" t="s">
        <v>139</v>
      </c>
      <c s="37">
        <v>6</v>
      </c>
      <c s="36">
        <v>0</v>
      </c>
      <c s="36">
        <f>ROUND(G26*H26,6)</f>
      </c>
      <c r="L26" s="38">
        <v>0</v>
      </c>
      <c s="32">
        <f>ROUND(ROUND(L26,2)*ROUND(G26,3),2)</f>
      </c>
      <c s="36" t="s">
        <v>55</v>
      </c>
      <c>
        <f>(M26*21)/100</f>
      </c>
      <c t="s">
        <v>28</v>
      </c>
    </row>
    <row r="27" spans="1:5" ht="12.75">
      <c r="A27" s="35" t="s">
        <v>56</v>
      </c>
      <c r="E27" s="39" t="s">
        <v>2586</v>
      </c>
    </row>
    <row r="28" spans="1:5" ht="12.75">
      <c r="A28" s="35" t="s">
        <v>57</v>
      </c>
      <c r="E28" s="40" t="s">
        <v>5</v>
      </c>
    </row>
    <row r="29" spans="1:5" ht="12.75">
      <c r="A29" t="s">
        <v>58</v>
      </c>
      <c r="E29" s="39" t="s">
        <v>5</v>
      </c>
    </row>
    <row r="30" spans="1:16" ht="12.75">
      <c r="A30" t="s">
        <v>50</v>
      </c>
      <c s="34" t="s">
        <v>27</v>
      </c>
      <c s="34" t="s">
        <v>2587</v>
      </c>
      <c s="35" t="s">
        <v>5</v>
      </c>
      <c s="6" t="s">
        <v>2588</v>
      </c>
      <c s="36" t="s">
        <v>139</v>
      </c>
      <c s="37">
        <v>6</v>
      </c>
      <c s="36">
        <v>0.115</v>
      </c>
      <c s="36">
        <f>ROUND(G30*H30,6)</f>
      </c>
      <c r="L30" s="38">
        <v>0</v>
      </c>
      <c s="32">
        <f>ROUND(ROUND(L30,2)*ROUND(G30,3),2)</f>
      </c>
      <c s="36" t="s">
        <v>55</v>
      </c>
      <c>
        <f>(M30*21)/100</f>
      </c>
      <c t="s">
        <v>28</v>
      </c>
    </row>
    <row r="31" spans="1:5" ht="12.75">
      <c r="A31" s="35" t="s">
        <v>56</v>
      </c>
      <c r="E31" s="39" t="s">
        <v>2588</v>
      </c>
    </row>
    <row r="32" spans="1:5" ht="12.75">
      <c r="A32" s="35" t="s">
        <v>57</v>
      </c>
      <c r="E32" s="40" t="s">
        <v>5</v>
      </c>
    </row>
    <row r="33" spans="1:5" ht="12.75">
      <c r="A33" t="s">
        <v>58</v>
      </c>
      <c r="E33" s="39" t="s">
        <v>5</v>
      </c>
    </row>
    <row r="34" spans="1:16" ht="25.5">
      <c r="A34" t="s">
        <v>50</v>
      </c>
      <c s="34" t="s">
        <v>108</v>
      </c>
      <c s="34" t="s">
        <v>2589</v>
      </c>
      <c s="35" t="s">
        <v>5</v>
      </c>
      <c s="6" t="s">
        <v>2590</v>
      </c>
      <c s="36" t="s">
        <v>162</v>
      </c>
      <c s="37">
        <v>150</v>
      </c>
      <c s="36">
        <v>0</v>
      </c>
      <c s="36">
        <f>ROUND(G34*H34,6)</f>
      </c>
      <c r="L34" s="38">
        <v>0</v>
      </c>
      <c s="32">
        <f>ROUND(ROUND(L34,2)*ROUND(G34,3),2)</f>
      </c>
      <c s="36" t="s">
        <v>55</v>
      </c>
      <c>
        <f>(M34*21)/100</f>
      </c>
      <c t="s">
        <v>28</v>
      </c>
    </row>
    <row r="35" spans="1:5" ht="25.5">
      <c r="A35" s="35" t="s">
        <v>56</v>
      </c>
      <c r="E35" s="39" t="s">
        <v>2590</v>
      </c>
    </row>
    <row r="36" spans="1:5" ht="12.75">
      <c r="A36" s="35" t="s">
        <v>57</v>
      </c>
      <c r="E36" s="40" t="s">
        <v>2591</v>
      </c>
    </row>
    <row r="37" spans="1:5" ht="12.75">
      <c r="A37" t="s">
        <v>58</v>
      </c>
      <c r="E37" s="39" t="s">
        <v>5</v>
      </c>
    </row>
    <row r="38" spans="1:16" ht="12.75">
      <c r="A38" t="s">
        <v>50</v>
      </c>
      <c s="34" t="s">
        <v>113</v>
      </c>
      <c s="34" t="s">
        <v>2592</v>
      </c>
      <c s="35" t="s">
        <v>5</v>
      </c>
      <c s="6" t="s">
        <v>2593</v>
      </c>
      <c s="36" t="s">
        <v>885</v>
      </c>
      <c s="37">
        <v>93.333</v>
      </c>
      <c s="36">
        <v>0.001</v>
      </c>
      <c s="36">
        <f>ROUND(G38*H38,6)</f>
      </c>
      <c r="L38" s="38">
        <v>0</v>
      </c>
      <c s="32">
        <f>ROUND(ROUND(L38,2)*ROUND(G38,3),2)</f>
      </c>
      <c s="36" t="s">
        <v>55</v>
      </c>
      <c>
        <f>(M38*21)/100</f>
      </c>
      <c t="s">
        <v>28</v>
      </c>
    </row>
    <row r="39" spans="1:5" ht="12.75">
      <c r="A39" s="35" t="s">
        <v>56</v>
      </c>
      <c r="E39" s="39" t="s">
        <v>2593</v>
      </c>
    </row>
    <row r="40" spans="1:5" ht="12.75">
      <c r="A40" s="35" t="s">
        <v>57</v>
      </c>
      <c r="E40" s="40" t="s">
        <v>5</v>
      </c>
    </row>
    <row r="41" spans="1:5" ht="12.75">
      <c r="A41" t="s">
        <v>58</v>
      </c>
      <c r="E41" s="39" t="s">
        <v>5</v>
      </c>
    </row>
    <row r="42" spans="1:16" ht="12.75">
      <c r="A42" t="s">
        <v>50</v>
      </c>
      <c s="34" t="s">
        <v>118</v>
      </c>
      <c s="34" t="s">
        <v>2594</v>
      </c>
      <c s="35" t="s">
        <v>5</v>
      </c>
      <c s="6" t="s">
        <v>2595</v>
      </c>
      <c s="36" t="s">
        <v>139</v>
      </c>
      <c s="37">
        <v>40</v>
      </c>
      <c s="36">
        <v>0</v>
      </c>
      <c s="36">
        <f>ROUND(G42*H42,6)</f>
      </c>
      <c r="L42" s="38">
        <v>0</v>
      </c>
      <c s="32">
        <f>ROUND(ROUND(L42,2)*ROUND(G42,3),2)</f>
      </c>
      <c s="36" t="s">
        <v>55</v>
      </c>
      <c>
        <f>(M42*21)/100</f>
      </c>
      <c t="s">
        <v>28</v>
      </c>
    </row>
    <row r="43" spans="1:5" ht="12.75">
      <c r="A43" s="35" t="s">
        <v>56</v>
      </c>
      <c r="E43" s="39" t="s">
        <v>2595</v>
      </c>
    </row>
    <row r="44" spans="1:5" ht="25.5">
      <c r="A44" s="35" t="s">
        <v>57</v>
      </c>
      <c r="E44" s="40" t="s">
        <v>2596</v>
      </c>
    </row>
    <row r="45" spans="1:5" ht="12.75">
      <c r="A45" t="s">
        <v>58</v>
      </c>
      <c r="E45" s="39" t="s">
        <v>5</v>
      </c>
    </row>
    <row r="46" spans="1:16" ht="12.75">
      <c r="A46" t="s">
        <v>50</v>
      </c>
      <c s="34" t="s">
        <v>142</v>
      </c>
      <c s="34" t="s">
        <v>2597</v>
      </c>
      <c s="35" t="s">
        <v>5</v>
      </c>
      <c s="6" t="s">
        <v>2598</v>
      </c>
      <c s="36" t="s">
        <v>139</v>
      </c>
      <c s="37">
        <v>16</v>
      </c>
      <c s="36">
        <v>0.00026</v>
      </c>
      <c s="36">
        <f>ROUND(G46*H46,6)</f>
      </c>
      <c r="L46" s="38">
        <v>0</v>
      </c>
      <c s="32">
        <f>ROUND(ROUND(L46,2)*ROUND(G46,3),2)</f>
      </c>
      <c s="36" t="s">
        <v>55</v>
      </c>
      <c>
        <f>(M46*21)/100</f>
      </c>
      <c t="s">
        <v>28</v>
      </c>
    </row>
    <row r="47" spans="1:5" ht="12.75">
      <c r="A47" s="35" t="s">
        <v>56</v>
      </c>
      <c r="E47" s="39" t="s">
        <v>2598</v>
      </c>
    </row>
    <row r="48" spans="1:5" ht="12.75">
      <c r="A48" s="35" t="s">
        <v>57</v>
      </c>
      <c r="E48" s="40" t="s">
        <v>5</v>
      </c>
    </row>
    <row r="49" spans="1:5" ht="12.75">
      <c r="A49" t="s">
        <v>58</v>
      </c>
      <c r="E49" s="39" t="s">
        <v>5</v>
      </c>
    </row>
    <row r="50" spans="1:16" ht="12.75">
      <c r="A50" t="s">
        <v>50</v>
      </c>
      <c s="34" t="s">
        <v>147</v>
      </c>
      <c s="34" t="s">
        <v>2599</v>
      </c>
      <c s="35" t="s">
        <v>5</v>
      </c>
      <c s="6" t="s">
        <v>2600</v>
      </c>
      <c s="36" t="s">
        <v>139</v>
      </c>
      <c s="37">
        <v>24</v>
      </c>
      <c s="36">
        <v>0.0007</v>
      </c>
      <c s="36">
        <f>ROUND(G50*H50,6)</f>
      </c>
      <c r="L50" s="38">
        <v>0</v>
      </c>
      <c s="32">
        <f>ROUND(ROUND(L50,2)*ROUND(G50,3),2)</f>
      </c>
      <c s="36" t="s">
        <v>55</v>
      </c>
      <c>
        <f>(M50*21)/100</f>
      </c>
      <c t="s">
        <v>28</v>
      </c>
    </row>
    <row r="51" spans="1:5" ht="12.75">
      <c r="A51" s="35" t="s">
        <v>56</v>
      </c>
      <c r="E51" s="39" t="s">
        <v>2600</v>
      </c>
    </row>
    <row r="52" spans="1:5" ht="12.75">
      <c r="A52" s="35" t="s">
        <v>57</v>
      </c>
      <c r="E52" s="40" t="s">
        <v>5</v>
      </c>
    </row>
    <row r="53" spans="1:5" ht="12.75">
      <c r="A53" t="s">
        <v>58</v>
      </c>
      <c r="E53" s="39" t="s">
        <v>5</v>
      </c>
    </row>
    <row r="54" spans="1:16" ht="12.75">
      <c r="A54" t="s">
        <v>50</v>
      </c>
      <c s="34" t="s">
        <v>150</v>
      </c>
      <c s="34" t="s">
        <v>2601</v>
      </c>
      <c s="35" t="s">
        <v>5</v>
      </c>
      <c s="6" t="s">
        <v>2602</v>
      </c>
      <c s="36" t="s">
        <v>162</v>
      </c>
      <c s="37">
        <v>140</v>
      </c>
      <c s="36">
        <v>0</v>
      </c>
      <c s="36">
        <f>ROUND(G54*H54,6)</f>
      </c>
      <c r="L54" s="38">
        <v>0</v>
      </c>
      <c s="32">
        <f>ROUND(ROUND(L54,2)*ROUND(G54,3),2)</f>
      </c>
      <c s="36" t="s">
        <v>55</v>
      </c>
      <c>
        <f>(M54*21)/100</f>
      </c>
      <c t="s">
        <v>28</v>
      </c>
    </row>
    <row r="55" spans="1:5" ht="12.75">
      <c r="A55" s="35" t="s">
        <v>56</v>
      </c>
      <c r="E55" s="39" t="s">
        <v>2602</v>
      </c>
    </row>
    <row r="56" spans="1:5" ht="25.5">
      <c r="A56" s="35" t="s">
        <v>57</v>
      </c>
      <c r="E56" s="40" t="s">
        <v>2603</v>
      </c>
    </row>
    <row r="57" spans="1:5" ht="12.75">
      <c r="A57" t="s">
        <v>58</v>
      </c>
      <c r="E57" s="39" t="s">
        <v>5</v>
      </c>
    </row>
    <row r="58" spans="1:16" ht="12.75">
      <c r="A58" t="s">
        <v>50</v>
      </c>
      <c s="34" t="s">
        <v>155</v>
      </c>
      <c s="34" t="s">
        <v>2604</v>
      </c>
      <c s="35" t="s">
        <v>5</v>
      </c>
      <c s="6" t="s">
        <v>2605</v>
      </c>
      <c s="36" t="s">
        <v>885</v>
      </c>
      <c s="37">
        <v>28</v>
      </c>
      <c s="36">
        <v>0.001</v>
      </c>
      <c s="36">
        <f>ROUND(G58*H58,6)</f>
      </c>
      <c r="L58" s="38">
        <v>0</v>
      </c>
      <c s="32">
        <f>ROUND(ROUND(L58,2)*ROUND(G58,3),2)</f>
      </c>
      <c s="36" t="s">
        <v>55</v>
      </c>
      <c>
        <f>(M58*21)/100</f>
      </c>
      <c t="s">
        <v>28</v>
      </c>
    </row>
    <row r="59" spans="1:5" ht="12.75">
      <c r="A59" s="35" t="s">
        <v>56</v>
      </c>
      <c r="E59" s="39" t="s">
        <v>2605</v>
      </c>
    </row>
    <row r="60" spans="1:5" ht="12.75">
      <c r="A60" s="35" t="s">
        <v>57</v>
      </c>
      <c r="E60" s="40" t="s">
        <v>5</v>
      </c>
    </row>
    <row r="61" spans="1:5" ht="12.75">
      <c r="A61" t="s">
        <v>58</v>
      </c>
      <c r="E61" s="39" t="s">
        <v>5</v>
      </c>
    </row>
    <row r="62" spans="1:16" ht="25.5">
      <c r="A62" t="s">
        <v>50</v>
      </c>
      <c s="34" t="s">
        <v>159</v>
      </c>
      <c s="34" t="s">
        <v>2606</v>
      </c>
      <c s="35" t="s">
        <v>5</v>
      </c>
      <c s="6" t="s">
        <v>2607</v>
      </c>
      <c s="36" t="s">
        <v>162</v>
      </c>
      <c s="37">
        <v>90</v>
      </c>
      <c s="36">
        <v>0</v>
      </c>
      <c s="36">
        <f>ROUND(G62*H62,6)</f>
      </c>
      <c r="L62" s="38">
        <v>0</v>
      </c>
      <c s="32">
        <f>ROUND(ROUND(L62,2)*ROUND(G62,3),2)</f>
      </c>
      <c s="36" t="s">
        <v>55</v>
      </c>
      <c>
        <f>(M62*21)/100</f>
      </c>
      <c t="s">
        <v>28</v>
      </c>
    </row>
    <row r="63" spans="1:5" ht="25.5">
      <c r="A63" s="35" t="s">
        <v>56</v>
      </c>
      <c r="E63" s="39" t="s">
        <v>2607</v>
      </c>
    </row>
    <row r="64" spans="1:5" ht="12.75">
      <c r="A64" s="35" t="s">
        <v>57</v>
      </c>
      <c r="E64" s="40" t="s">
        <v>5</v>
      </c>
    </row>
    <row r="65" spans="1:5" ht="12.75">
      <c r="A65" t="s">
        <v>58</v>
      </c>
      <c r="E65" s="39" t="s">
        <v>5</v>
      </c>
    </row>
    <row r="66" spans="1:16" ht="12.75">
      <c r="A66" t="s">
        <v>50</v>
      </c>
      <c s="34" t="s">
        <v>165</v>
      </c>
      <c s="34" t="s">
        <v>2608</v>
      </c>
      <c s="35" t="s">
        <v>5</v>
      </c>
      <c s="6" t="s">
        <v>2609</v>
      </c>
      <c s="36" t="s">
        <v>885</v>
      </c>
      <c s="37">
        <v>90</v>
      </c>
      <c s="36">
        <v>0.001</v>
      </c>
      <c s="36">
        <f>ROUND(G66*H66,6)</f>
      </c>
      <c r="L66" s="38">
        <v>0</v>
      </c>
      <c s="32">
        <f>ROUND(ROUND(L66,2)*ROUND(G66,3),2)</f>
      </c>
      <c s="36" t="s">
        <v>55</v>
      </c>
      <c>
        <f>(M66*21)/100</f>
      </c>
      <c t="s">
        <v>28</v>
      </c>
    </row>
    <row r="67" spans="1:5" ht="12.75">
      <c r="A67" s="35" t="s">
        <v>56</v>
      </c>
      <c r="E67" s="39" t="s">
        <v>2609</v>
      </c>
    </row>
    <row r="68" spans="1:5" ht="12.75">
      <c r="A68" s="35" t="s">
        <v>57</v>
      </c>
      <c r="E68" s="40" t="s">
        <v>5</v>
      </c>
    </row>
    <row r="69" spans="1:5" ht="12.75">
      <c r="A69" t="s">
        <v>58</v>
      </c>
      <c r="E69" s="39" t="s">
        <v>5</v>
      </c>
    </row>
    <row r="70" spans="1:16" ht="12.75">
      <c r="A70" t="s">
        <v>50</v>
      </c>
      <c s="34" t="s">
        <v>173</v>
      </c>
      <c s="34" t="s">
        <v>2610</v>
      </c>
      <c s="35" t="s">
        <v>5</v>
      </c>
      <c s="6" t="s">
        <v>2611</v>
      </c>
      <c s="36" t="s">
        <v>139</v>
      </c>
      <c s="37">
        <v>6</v>
      </c>
      <c s="36">
        <v>0</v>
      </c>
      <c s="36">
        <f>ROUND(G70*H70,6)</f>
      </c>
      <c r="L70" s="38">
        <v>0</v>
      </c>
      <c s="32">
        <f>ROUND(ROUND(L70,2)*ROUND(G70,3),2)</f>
      </c>
      <c s="36" t="s">
        <v>55</v>
      </c>
      <c>
        <f>(M70*21)/100</f>
      </c>
      <c t="s">
        <v>28</v>
      </c>
    </row>
    <row r="71" spans="1:5" ht="12.75">
      <c r="A71" s="35" t="s">
        <v>56</v>
      </c>
      <c r="E71" s="39" t="s">
        <v>2611</v>
      </c>
    </row>
    <row r="72" spans="1:5" ht="12.75">
      <c r="A72" s="35" t="s">
        <v>57</v>
      </c>
      <c r="E72" s="40" t="s">
        <v>5</v>
      </c>
    </row>
    <row r="73" spans="1:5" ht="12.75">
      <c r="A73" t="s">
        <v>58</v>
      </c>
      <c r="E73" s="39" t="s">
        <v>5</v>
      </c>
    </row>
    <row r="74" spans="1:16" ht="12.75">
      <c r="A74" t="s">
        <v>50</v>
      </c>
      <c s="34" t="s">
        <v>178</v>
      </c>
      <c s="34" t="s">
        <v>2612</v>
      </c>
      <c s="35" t="s">
        <v>5</v>
      </c>
      <c s="6" t="s">
        <v>2613</v>
      </c>
      <c s="36" t="s">
        <v>139</v>
      </c>
      <c s="37">
        <v>6</v>
      </c>
      <c s="36">
        <v>0.0005</v>
      </c>
      <c s="36">
        <f>ROUND(G74*H74,6)</f>
      </c>
      <c r="L74" s="38">
        <v>0</v>
      </c>
      <c s="32">
        <f>ROUND(ROUND(L74,2)*ROUND(G74,3),2)</f>
      </c>
      <c s="36" t="s">
        <v>55</v>
      </c>
      <c>
        <f>(M74*21)/100</f>
      </c>
      <c t="s">
        <v>28</v>
      </c>
    </row>
    <row r="75" spans="1:5" ht="12.75">
      <c r="A75" s="35" t="s">
        <v>56</v>
      </c>
      <c r="E75" s="39" t="s">
        <v>2613</v>
      </c>
    </row>
    <row r="76" spans="1:5" ht="12.75">
      <c r="A76" s="35" t="s">
        <v>57</v>
      </c>
      <c r="E76" s="40" t="s">
        <v>5</v>
      </c>
    </row>
    <row r="77" spans="1:5" ht="12.75">
      <c r="A77" t="s">
        <v>58</v>
      </c>
      <c r="E77" s="39" t="s">
        <v>5</v>
      </c>
    </row>
    <row r="78" spans="1:16" ht="12.75">
      <c r="A78" t="s">
        <v>50</v>
      </c>
      <c s="34" t="s">
        <v>181</v>
      </c>
      <c s="34" t="s">
        <v>2614</v>
      </c>
      <c s="35" t="s">
        <v>5</v>
      </c>
      <c s="6" t="s">
        <v>2615</v>
      </c>
      <c s="36" t="s">
        <v>139</v>
      </c>
      <c s="37">
        <v>164</v>
      </c>
      <c s="36">
        <v>0</v>
      </c>
      <c s="36">
        <f>ROUND(G78*H78,6)</f>
      </c>
      <c r="L78" s="38">
        <v>0</v>
      </c>
      <c s="32">
        <f>ROUND(ROUND(L78,2)*ROUND(G78,3),2)</f>
      </c>
      <c s="36" t="s">
        <v>55</v>
      </c>
      <c>
        <f>(M78*21)/100</f>
      </c>
      <c t="s">
        <v>28</v>
      </c>
    </row>
    <row r="79" spans="1:5" ht="12.75">
      <c r="A79" s="35" t="s">
        <v>56</v>
      </c>
      <c r="E79" s="39" t="s">
        <v>2615</v>
      </c>
    </row>
    <row r="80" spans="1:5" ht="25.5">
      <c r="A80" s="35" t="s">
        <v>57</v>
      </c>
      <c r="E80" s="40" t="s">
        <v>2616</v>
      </c>
    </row>
    <row r="81" spans="1:5" ht="12.75">
      <c r="A81" t="s">
        <v>58</v>
      </c>
      <c r="E81" s="39" t="s">
        <v>5</v>
      </c>
    </row>
    <row r="82" spans="1:16" ht="12.75">
      <c r="A82" t="s">
        <v>50</v>
      </c>
      <c s="34" t="s">
        <v>184</v>
      </c>
      <c s="34" t="s">
        <v>2617</v>
      </c>
      <c s="35" t="s">
        <v>5</v>
      </c>
      <c s="6" t="s">
        <v>2618</v>
      </c>
      <c s="36" t="s">
        <v>139</v>
      </c>
      <c s="37">
        <v>146</v>
      </c>
      <c s="36">
        <v>0.00023</v>
      </c>
      <c s="36">
        <f>ROUND(G82*H82,6)</f>
      </c>
      <c r="L82" s="38">
        <v>0</v>
      </c>
      <c s="32">
        <f>ROUND(ROUND(L82,2)*ROUND(G82,3),2)</f>
      </c>
      <c s="36" t="s">
        <v>55</v>
      </c>
      <c>
        <f>(M82*21)/100</f>
      </c>
      <c t="s">
        <v>28</v>
      </c>
    </row>
    <row r="83" spans="1:5" ht="12.75">
      <c r="A83" s="35" t="s">
        <v>56</v>
      </c>
      <c r="E83" s="39" t="s">
        <v>2618</v>
      </c>
    </row>
    <row r="84" spans="1:5" ht="12.75">
      <c r="A84" s="35" t="s">
        <v>57</v>
      </c>
      <c r="E84" s="40" t="s">
        <v>5</v>
      </c>
    </row>
    <row r="85" spans="1:5" ht="12.75">
      <c r="A85" t="s">
        <v>58</v>
      </c>
      <c r="E85" s="39" t="s">
        <v>5</v>
      </c>
    </row>
    <row r="86" spans="1:16" ht="12.75">
      <c r="A86" t="s">
        <v>50</v>
      </c>
      <c s="34" t="s">
        <v>191</v>
      </c>
      <c s="34" t="s">
        <v>2617</v>
      </c>
      <c s="35" t="s">
        <v>51</v>
      </c>
      <c s="6" t="s">
        <v>2618</v>
      </c>
      <c s="36" t="s">
        <v>139</v>
      </c>
      <c s="37">
        <v>18</v>
      </c>
      <c s="36">
        <v>0.00023</v>
      </c>
      <c s="36">
        <f>ROUND(G86*H86,6)</f>
      </c>
      <c r="L86" s="38">
        <v>0</v>
      </c>
      <c s="32">
        <f>ROUND(ROUND(L86,2)*ROUND(G86,3),2)</f>
      </c>
      <c s="36" t="s">
        <v>55</v>
      </c>
      <c>
        <f>(M86*21)/100</f>
      </c>
      <c t="s">
        <v>28</v>
      </c>
    </row>
    <row r="87" spans="1:5" ht="12.75">
      <c r="A87" s="35" t="s">
        <v>56</v>
      </c>
      <c r="E87" s="39" t="s">
        <v>2618</v>
      </c>
    </row>
    <row r="88" spans="1:5" ht="12.75">
      <c r="A88" s="35" t="s">
        <v>57</v>
      </c>
      <c r="E88" s="40" t="s">
        <v>5</v>
      </c>
    </row>
    <row r="89" spans="1:5" ht="12.75">
      <c r="A89" t="s">
        <v>58</v>
      </c>
      <c r="E89" s="39" t="s">
        <v>5</v>
      </c>
    </row>
    <row r="90" spans="1:16" ht="12.75">
      <c r="A90" t="s">
        <v>50</v>
      </c>
      <c s="34" t="s">
        <v>196</v>
      </c>
      <c s="34" t="s">
        <v>2619</v>
      </c>
      <c s="35" t="s">
        <v>5</v>
      </c>
      <c s="6" t="s">
        <v>2620</v>
      </c>
      <c s="36" t="s">
        <v>139</v>
      </c>
      <c s="37">
        <v>10</v>
      </c>
      <c s="36">
        <v>0</v>
      </c>
      <c s="36">
        <f>ROUND(G90*H90,6)</f>
      </c>
      <c r="L90" s="38">
        <v>0</v>
      </c>
      <c s="32">
        <f>ROUND(ROUND(L90,2)*ROUND(G90,3),2)</f>
      </c>
      <c s="36" t="s">
        <v>55</v>
      </c>
      <c>
        <f>(M90*21)/100</f>
      </c>
      <c t="s">
        <v>28</v>
      </c>
    </row>
    <row r="91" spans="1:5" ht="12.75">
      <c r="A91" s="35" t="s">
        <v>56</v>
      </c>
      <c r="E91" s="39" t="s">
        <v>2620</v>
      </c>
    </row>
    <row r="92" spans="1:5" ht="12.75">
      <c r="A92" s="35" t="s">
        <v>57</v>
      </c>
      <c r="E92" s="40" t="s">
        <v>5</v>
      </c>
    </row>
    <row r="93" spans="1:5" ht="12.75">
      <c r="A93" t="s">
        <v>58</v>
      </c>
      <c r="E93" s="39" t="s">
        <v>5</v>
      </c>
    </row>
    <row r="94" spans="1:16" ht="12.75">
      <c r="A94" t="s">
        <v>50</v>
      </c>
      <c s="34" t="s">
        <v>201</v>
      </c>
      <c s="34" t="s">
        <v>2621</v>
      </c>
      <c s="35" t="s">
        <v>5</v>
      </c>
      <c s="6" t="s">
        <v>2622</v>
      </c>
      <c s="36" t="s">
        <v>139</v>
      </c>
      <c s="37">
        <v>10</v>
      </c>
      <c s="36">
        <v>0.00021</v>
      </c>
      <c s="36">
        <f>ROUND(G94*H94,6)</f>
      </c>
      <c r="L94" s="38">
        <v>0</v>
      </c>
      <c s="32">
        <f>ROUND(ROUND(L94,2)*ROUND(G94,3),2)</f>
      </c>
      <c s="36" t="s">
        <v>55</v>
      </c>
      <c>
        <f>(M94*21)/100</f>
      </c>
      <c t="s">
        <v>28</v>
      </c>
    </row>
    <row r="95" spans="1:5" ht="12.75">
      <c r="A95" s="35" t="s">
        <v>56</v>
      </c>
      <c r="E95" s="39" t="s">
        <v>2622</v>
      </c>
    </row>
    <row r="96" spans="1:5" ht="12.75">
      <c r="A96" s="35" t="s">
        <v>57</v>
      </c>
      <c r="E96" s="40" t="s">
        <v>5</v>
      </c>
    </row>
    <row r="97" spans="1:5" ht="12.75">
      <c r="A97" t="s">
        <v>58</v>
      </c>
      <c r="E97" s="39" t="s">
        <v>2623</v>
      </c>
    </row>
    <row r="98" spans="1:16" ht="12.75">
      <c r="A98" t="s">
        <v>50</v>
      </c>
      <c s="34" t="s">
        <v>206</v>
      </c>
      <c s="34" t="s">
        <v>127</v>
      </c>
      <c s="35" t="s">
        <v>5</v>
      </c>
      <c s="6" t="s">
        <v>2624</v>
      </c>
      <c s="36" t="s">
        <v>133</v>
      </c>
      <c s="37">
        <v>26</v>
      </c>
      <c s="36">
        <v>0</v>
      </c>
      <c s="36">
        <f>ROUND(G98*H98,6)</f>
      </c>
      <c r="L98" s="38">
        <v>0</v>
      </c>
      <c s="32">
        <f>ROUND(ROUND(L98,2)*ROUND(G98,3),2)</f>
      </c>
      <c s="36" t="s">
        <v>122</v>
      </c>
      <c>
        <f>(M98*21)/100</f>
      </c>
      <c t="s">
        <v>28</v>
      </c>
    </row>
    <row r="99" spans="1:5" ht="12.75">
      <c r="A99" s="35" t="s">
        <v>56</v>
      </c>
      <c r="E99" s="39" t="s">
        <v>2624</v>
      </c>
    </row>
    <row r="100" spans="1:5" ht="12.75">
      <c r="A100" s="35" t="s">
        <v>57</v>
      </c>
      <c r="E100" s="40" t="s">
        <v>5</v>
      </c>
    </row>
    <row r="101" spans="1:5" ht="12.75">
      <c r="A101" t="s">
        <v>58</v>
      </c>
      <c r="E101" s="39" t="s">
        <v>5</v>
      </c>
    </row>
    <row r="102" spans="1:16" ht="12.75">
      <c r="A102" t="s">
        <v>50</v>
      </c>
      <c s="34" t="s">
        <v>212</v>
      </c>
      <c s="34" t="s">
        <v>2625</v>
      </c>
      <c s="35" t="s">
        <v>5</v>
      </c>
      <c s="6" t="s">
        <v>2626</v>
      </c>
      <c s="36" t="s">
        <v>84</v>
      </c>
      <c s="37">
        <v>6.7</v>
      </c>
      <c s="36">
        <v>0</v>
      </c>
      <c s="36">
        <f>ROUND(G102*H102,6)</f>
      </c>
      <c r="L102" s="38">
        <v>0</v>
      </c>
      <c s="32">
        <f>ROUND(ROUND(L102,2)*ROUND(G102,3),2)</f>
      </c>
      <c s="36" t="s">
        <v>55</v>
      </c>
      <c>
        <f>(M102*21)/100</f>
      </c>
      <c t="s">
        <v>28</v>
      </c>
    </row>
    <row r="103" spans="1:5" ht="12.75">
      <c r="A103" s="35" t="s">
        <v>56</v>
      </c>
      <c r="E103" s="39" t="s">
        <v>2626</v>
      </c>
    </row>
    <row r="104" spans="1:5" ht="12.75">
      <c r="A104" s="35" t="s">
        <v>57</v>
      </c>
      <c r="E104" s="40" t="s">
        <v>5</v>
      </c>
    </row>
    <row r="105" spans="1:5" ht="12.75">
      <c r="A105" t="s">
        <v>58</v>
      </c>
      <c r="E105" s="39" t="s">
        <v>5</v>
      </c>
    </row>
    <row r="106" spans="1:16" ht="12.75">
      <c r="A106" t="s">
        <v>50</v>
      </c>
      <c s="34" t="s">
        <v>218</v>
      </c>
      <c s="34" t="s">
        <v>2627</v>
      </c>
      <c s="35" t="s">
        <v>5</v>
      </c>
      <c s="6" t="s">
        <v>2628</v>
      </c>
      <c s="36" t="s">
        <v>84</v>
      </c>
      <c s="37">
        <v>10</v>
      </c>
      <c s="36">
        <v>0.00629</v>
      </c>
      <c s="36">
        <f>ROUND(G106*H106,6)</f>
      </c>
      <c r="L106" s="38">
        <v>0</v>
      </c>
      <c s="32">
        <f>ROUND(ROUND(L106,2)*ROUND(G106,3),2)</f>
      </c>
      <c s="36" t="s">
        <v>55</v>
      </c>
      <c>
        <f>(M106*21)/100</f>
      </c>
      <c t="s">
        <v>28</v>
      </c>
    </row>
    <row r="107" spans="1:5" ht="12.75">
      <c r="A107" s="35" t="s">
        <v>56</v>
      </c>
      <c r="E107" s="39" t="s">
        <v>2628</v>
      </c>
    </row>
    <row r="108" spans="1:5" ht="12.75">
      <c r="A108" s="35" t="s">
        <v>57</v>
      </c>
      <c r="E108" s="40" t="s">
        <v>5</v>
      </c>
    </row>
    <row r="109" spans="1:5" ht="12.75">
      <c r="A109" t="s">
        <v>58</v>
      </c>
      <c r="E109" s="39" t="s">
        <v>5</v>
      </c>
    </row>
    <row r="110" spans="1:16" ht="25.5">
      <c r="A110" t="s">
        <v>50</v>
      </c>
      <c s="34" t="s">
        <v>224</v>
      </c>
      <c s="34" t="s">
        <v>2064</v>
      </c>
      <c s="35" t="s">
        <v>5</v>
      </c>
      <c s="6" t="s">
        <v>2066</v>
      </c>
      <c s="36" t="s">
        <v>162</v>
      </c>
      <c s="37">
        <v>21</v>
      </c>
      <c s="36">
        <v>0</v>
      </c>
      <c s="36">
        <f>ROUND(G110*H110,6)</f>
      </c>
      <c r="L110" s="38">
        <v>0</v>
      </c>
      <c s="32">
        <f>ROUND(ROUND(L110,2)*ROUND(G110,3),2)</f>
      </c>
      <c s="36" t="s">
        <v>55</v>
      </c>
      <c>
        <f>(M110*21)/100</f>
      </c>
      <c t="s">
        <v>28</v>
      </c>
    </row>
    <row r="111" spans="1:5" ht="25.5">
      <c r="A111" s="35" t="s">
        <v>56</v>
      </c>
      <c r="E111" s="39" t="s">
        <v>2066</v>
      </c>
    </row>
    <row r="112" spans="1:5" ht="12.75">
      <c r="A112" s="35" t="s">
        <v>57</v>
      </c>
      <c r="E112" s="40" t="s">
        <v>5</v>
      </c>
    </row>
    <row r="113" spans="1:5" ht="12.75">
      <c r="A113" t="s">
        <v>58</v>
      </c>
      <c r="E113" s="39" t="s">
        <v>5</v>
      </c>
    </row>
    <row r="114" spans="1:16" ht="12.75">
      <c r="A114" t="s">
        <v>50</v>
      </c>
      <c s="34" t="s">
        <v>126</v>
      </c>
      <c s="34" t="s">
        <v>2629</v>
      </c>
      <c s="35" t="s">
        <v>5</v>
      </c>
      <c s="6" t="s">
        <v>2630</v>
      </c>
      <c s="36" t="s">
        <v>162</v>
      </c>
      <c s="37">
        <v>21</v>
      </c>
      <c s="36">
        <v>0</v>
      </c>
      <c s="36">
        <f>ROUND(G114*H114,6)</f>
      </c>
      <c r="L114" s="38">
        <v>0</v>
      </c>
      <c s="32">
        <f>ROUND(ROUND(L114,2)*ROUND(G114,3),2)</f>
      </c>
      <c s="36" t="s">
        <v>122</v>
      </c>
      <c>
        <f>(M114*21)/100</f>
      </c>
      <c t="s">
        <v>28</v>
      </c>
    </row>
    <row r="115" spans="1:5" ht="12.75">
      <c r="A115" s="35" t="s">
        <v>56</v>
      </c>
      <c r="E115" s="39" t="s">
        <v>2630</v>
      </c>
    </row>
    <row r="116" spans="1:5" ht="12.75">
      <c r="A116" s="35" t="s">
        <v>57</v>
      </c>
      <c r="E116" s="40" t="s">
        <v>5</v>
      </c>
    </row>
    <row r="117" spans="1:5" ht="12.75">
      <c r="A117" t="s">
        <v>58</v>
      </c>
      <c r="E117" s="39" t="s">
        <v>5</v>
      </c>
    </row>
    <row r="118" spans="1:16" ht="12.75">
      <c r="A118" t="s">
        <v>50</v>
      </c>
      <c s="34" t="s">
        <v>130</v>
      </c>
      <c s="34" t="s">
        <v>2631</v>
      </c>
      <c s="35" t="s">
        <v>5</v>
      </c>
      <c s="6" t="s">
        <v>2632</v>
      </c>
      <c s="36" t="s">
        <v>1616</v>
      </c>
      <c s="37">
        <v>2</v>
      </c>
      <c s="36">
        <v>0</v>
      </c>
      <c s="36">
        <f>ROUND(G118*H118,6)</f>
      </c>
      <c r="L118" s="38">
        <v>0</v>
      </c>
      <c s="32">
        <f>ROUND(ROUND(L118,2)*ROUND(G118,3),2)</f>
      </c>
      <c s="36" t="s">
        <v>55</v>
      </c>
      <c>
        <f>(M118*21)/100</f>
      </c>
      <c t="s">
        <v>28</v>
      </c>
    </row>
    <row r="119" spans="1:5" ht="12.75">
      <c r="A119" s="35" t="s">
        <v>56</v>
      </c>
      <c r="E119" s="39" t="s">
        <v>2632</v>
      </c>
    </row>
    <row r="120" spans="1:5" ht="25.5">
      <c r="A120" s="35" t="s">
        <v>57</v>
      </c>
      <c r="E120" s="40" t="s">
        <v>2633</v>
      </c>
    </row>
    <row r="121" spans="1:5" ht="12.75">
      <c r="A121" t="s">
        <v>58</v>
      </c>
      <c r="E121" s="39" t="s">
        <v>5</v>
      </c>
    </row>
    <row r="122" spans="1:16" ht="12.75">
      <c r="A122" t="s">
        <v>50</v>
      </c>
      <c s="34" t="s">
        <v>136</v>
      </c>
      <c s="34" t="s">
        <v>2634</v>
      </c>
      <c s="35" t="s">
        <v>5</v>
      </c>
      <c s="6" t="s">
        <v>2635</v>
      </c>
      <c s="36" t="s">
        <v>139</v>
      </c>
      <c s="37">
        <v>6</v>
      </c>
      <c s="36">
        <v>1E-05</v>
      </c>
      <c s="36">
        <f>ROUND(G122*H122,6)</f>
      </c>
      <c r="L122" s="38">
        <v>0</v>
      </c>
      <c s="32">
        <f>ROUND(ROUND(L122,2)*ROUND(G122,3),2)</f>
      </c>
      <c s="36" t="s">
        <v>55</v>
      </c>
      <c>
        <f>(M122*21)/100</f>
      </c>
      <c t="s">
        <v>28</v>
      </c>
    </row>
    <row r="123" spans="1:5" ht="12.75">
      <c r="A123" s="35" t="s">
        <v>56</v>
      </c>
      <c r="E123" s="39" t="s">
        <v>2635</v>
      </c>
    </row>
    <row r="124" spans="1:5" ht="12.75">
      <c r="A124" s="35" t="s">
        <v>57</v>
      </c>
      <c r="E124" s="40" t="s">
        <v>5</v>
      </c>
    </row>
    <row r="125" spans="1:5" ht="12.75">
      <c r="A125" t="s">
        <v>58</v>
      </c>
      <c r="E125" s="39" t="s">
        <v>5</v>
      </c>
    </row>
    <row r="126" spans="1:13" ht="12.75">
      <c r="A126" t="s">
        <v>47</v>
      </c>
      <c r="C126" s="31" t="s">
        <v>1666</v>
      </c>
      <c r="E126" s="33" t="s">
        <v>1667</v>
      </c>
      <c r="J126" s="32">
        <f>0</f>
      </c>
      <c s="32">
        <f>0</f>
      </c>
      <c s="32">
        <f>0+L127+L131+L135+L139+L143</f>
      </c>
      <c s="32">
        <f>0+M127+M131+M135+M139+M143</f>
      </c>
    </row>
    <row r="127" spans="1:16" ht="25.5">
      <c r="A127" t="s">
        <v>50</v>
      </c>
      <c s="34" t="s">
        <v>322</v>
      </c>
      <c s="34" t="s">
        <v>2636</v>
      </c>
      <c s="35" t="s">
        <v>5</v>
      </c>
      <c s="6" t="s">
        <v>2637</v>
      </c>
      <c s="36" t="s">
        <v>162</v>
      </c>
      <c s="37">
        <v>120</v>
      </c>
      <c s="36">
        <v>0</v>
      </c>
      <c s="36">
        <f>ROUND(G127*H127,6)</f>
      </c>
      <c r="L127" s="38">
        <v>0</v>
      </c>
      <c s="32">
        <f>ROUND(ROUND(L127,2)*ROUND(G127,3),2)</f>
      </c>
      <c s="36" t="s">
        <v>55</v>
      </c>
      <c>
        <f>(M127*21)/100</f>
      </c>
      <c t="s">
        <v>28</v>
      </c>
    </row>
    <row r="128" spans="1:5" ht="38.25">
      <c r="A128" s="35" t="s">
        <v>56</v>
      </c>
      <c r="E128" s="39" t="s">
        <v>2638</v>
      </c>
    </row>
    <row r="129" spans="1:5" ht="12.75">
      <c r="A129" s="35" t="s">
        <v>57</v>
      </c>
      <c r="E129" s="40" t="s">
        <v>5</v>
      </c>
    </row>
    <row r="130" spans="1:5" ht="12.75">
      <c r="A130" t="s">
        <v>58</v>
      </c>
      <c r="E130" s="39" t="s">
        <v>5</v>
      </c>
    </row>
    <row r="131" spans="1:16" ht="25.5">
      <c r="A131" t="s">
        <v>50</v>
      </c>
      <c s="34" t="s">
        <v>327</v>
      </c>
      <c s="34" t="s">
        <v>2639</v>
      </c>
      <c s="35" t="s">
        <v>5</v>
      </c>
      <c s="6" t="s">
        <v>2640</v>
      </c>
      <c s="36" t="s">
        <v>162</v>
      </c>
      <c s="37">
        <v>120</v>
      </c>
      <c s="36">
        <v>0</v>
      </c>
      <c s="36">
        <f>ROUND(G131*H131,6)</f>
      </c>
      <c r="L131" s="38">
        <v>0</v>
      </c>
      <c s="32">
        <f>ROUND(ROUND(L131,2)*ROUND(G131,3),2)</f>
      </c>
      <c s="36" t="s">
        <v>55</v>
      </c>
      <c>
        <f>(M131*21)/100</f>
      </c>
      <c t="s">
        <v>28</v>
      </c>
    </row>
    <row r="132" spans="1:5" ht="38.25">
      <c r="A132" s="35" t="s">
        <v>56</v>
      </c>
      <c r="E132" s="39" t="s">
        <v>2641</v>
      </c>
    </row>
    <row r="133" spans="1:5" ht="12.75">
      <c r="A133" s="35" t="s">
        <v>57</v>
      </c>
      <c r="E133" s="40" t="s">
        <v>5</v>
      </c>
    </row>
    <row r="134" spans="1:5" ht="12.75">
      <c r="A134" t="s">
        <v>58</v>
      </c>
      <c r="E134" s="39" t="s">
        <v>5</v>
      </c>
    </row>
    <row r="135" spans="1:16" ht="25.5">
      <c r="A135" t="s">
        <v>50</v>
      </c>
      <c s="34" t="s">
        <v>331</v>
      </c>
      <c s="34" t="s">
        <v>2642</v>
      </c>
      <c s="35" t="s">
        <v>5</v>
      </c>
      <c s="6" t="s">
        <v>2643</v>
      </c>
      <c s="36" t="s">
        <v>92</v>
      </c>
      <c s="37">
        <v>3</v>
      </c>
      <c s="36">
        <v>0</v>
      </c>
      <c s="36">
        <f>ROUND(G135*H135,6)</f>
      </c>
      <c r="L135" s="38">
        <v>0</v>
      </c>
      <c s="32">
        <f>ROUND(ROUND(L135,2)*ROUND(G135,3),2)</f>
      </c>
      <c s="36" t="s">
        <v>55</v>
      </c>
      <c>
        <f>(M135*21)/100</f>
      </c>
      <c t="s">
        <v>28</v>
      </c>
    </row>
    <row r="136" spans="1:5" ht="25.5">
      <c r="A136" s="35" t="s">
        <v>56</v>
      </c>
      <c r="E136" s="39" t="s">
        <v>2643</v>
      </c>
    </row>
    <row r="137" spans="1:5" ht="25.5">
      <c r="A137" s="35" t="s">
        <v>57</v>
      </c>
      <c r="E137" s="40" t="s">
        <v>2644</v>
      </c>
    </row>
    <row r="138" spans="1:5" ht="25.5">
      <c r="A138" t="s">
        <v>58</v>
      </c>
      <c r="E138" s="39" t="s">
        <v>2645</v>
      </c>
    </row>
    <row r="139" spans="1:16" ht="25.5">
      <c r="A139" t="s">
        <v>50</v>
      </c>
      <c s="34" t="s">
        <v>336</v>
      </c>
      <c s="34" t="s">
        <v>2646</v>
      </c>
      <c s="35" t="s">
        <v>5</v>
      </c>
      <c s="6" t="s">
        <v>2647</v>
      </c>
      <c s="36" t="s">
        <v>162</v>
      </c>
      <c s="37">
        <v>120</v>
      </c>
      <c s="36">
        <v>0</v>
      </c>
      <c s="36">
        <f>ROUND(G139*H139,6)</f>
      </c>
      <c r="L139" s="38">
        <v>0</v>
      </c>
      <c s="32">
        <f>ROUND(ROUND(L139,2)*ROUND(G139,3),2)</f>
      </c>
      <c s="36" t="s">
        <v>55</v>
      </c>
      <c>
        <f>(M139*21)/100</f>
      </c>
      <c t="s">
        <v>28</v>
      </c>
    </row>
    <row r="140" spans="1:5" ht="25.5">
      <c r="A140" s="35" t="s">
        <v>56</v>
      </c>
      <c r="E140" s="39" t="s">
        <v>2647</v>
      </c>
    </row>
    <row r="141" spans="1:5" ht="12.75">
      <c r="A141" s="35" t="s">
        <v>57</v>
      </c>
      <c r="E141" s="40" t="s">
        <v>5</v>
      </c>
    </row>
    <row r="142" spans="1:5" ht="25.5">
      <c r="A142" t="s">
        <v>58</v>
      </c>
      <c r="E142" s="39" t="s">
        <v>2648</v>
      </c>
    </row>
    <row r="143" spans="1:16" ht="12.75">
      <c r="A143" t="s">
        <v>50</v>
      </c>
      <c s="34" t="s">
        <v>341</v>
      </c>
      <c s="34" t="s">
        <v>2649</v>
      </c>
      <c s="35" t="s">
        <v>5</v>
      </c>
      <c s="6" t="s">
        <v>2650</v>
      </c>
      <c s="36" t="s">
        <v>162</v>
      </c>
      <c s="37">
        <v>120</v>
      </c>
      <c s="36">
        <v>0.0176</v>
      </c>
      <c s="36">
        <f>ROUND(G143*H143,6)</f>
      </c>
      <c r="L143" s="38">
        <v>0</v>
      </c>
      <c s="32">
        <f>ROUND(ROUND(L143,2)*ROUND(G143,3),2)</f>
      </c>
      <c s="36" t="s">
        <v>55</v>
      </c>
      <c>
        <f>(M143*21)/100</f>
      </c>
      <c t="s">
        <v>28</v>
      </c>
    </row>
    <row r="144" spans="1:5" ht="12.75">
      <c r="A144" s="35" t="s">
        <v>56</v>
      </c>
      <c r="E144" s="39" t="s">
        <v>2650</v>
      </c>
    </row>
    <row r="145" spans="1:5" ht="12.75">
      <c r="A145" s="35" t="s">
        <v>57</v>
      </c>
      <c r="E145" s="40" t="s">
        <v>5</v>
      </c>
    </row>
    <row r="146" spans="1:5" ht="12.75">
      <c r="A146" t="s">
        <v>58</v>
      </c>
      <c r="E146" s="39" t="s">
        <v>5</v>
      </c>
    </row>
    <row r="147" spans="1:13" ht="12.75">
      <c r="A147" t="s">
        <v>47</v>
      </c>
      <c r="C147" s="31" t="s">
        <v>2062</v>
      </c>
      <c r="E147" s="33" t="s">
        <v>2063</v>
      </c>
      <c r="J147" s="32">
        <f>0</f>
      </c>
      <c s="32">
        <f>0</f>
      </c>
      <c s="32">
        <f>0+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f>
      </c>
      <c s="32">
        <f>0+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f>
      </c>
    </row>
    <row r="148" spans="1:16" ht="25.5">
      <c r="A148" t="s">
        <v>50</v>
      </c>
      <c s="34" t="s">
        <v>344</v>
      </c>
      <c s="34" t="s">
        <v>2651</v>
      </c>
      <c s="35" t="s">
        <v>5</v>
      </c>
      <c s="6" t="s">
        <v>2652</v>
      </c>
      <c s="36" t="s">
        <v>162</v>
      </c>
      <c s="37">
        <v>150</v>
      </c>
      <c s="36">
        <v>0</v>
      </c>
      <c s="36">
        <f>ROUND(G148*H148,6)</f>
      </c>
      <c r="L148" s="38">
        <v>0</v>
      </c>
      <c s="32">
        <f>ROUND(ROUND(L148,2)*ROUND(G148,3),2)</f>
      </c>
      <c s="36" t="s">
        <v>55</v>
      </c>
      <c>
        <f>(M148*21)/100</f>
      </c>
      <c t="s">
        <v>28</v>
      </c>
    </row>
    <row r="149" spans="1:5" ht="25.5">
      <c r="A149" s="35" t="s">
        <v>56</v>
      </c>
      <c r="E149" s="39" t="s">
        <v>2652</v>
      </c>
    </row>
    <row r="150" spans="1:5" ht="38.25">
      <c r="A150" s="35" t="s">
        <v>57</v>
      </c>
      <c r="E150" s="40" t="s">
        <v>2653</v>
      </c>
    </row>
    <row r="151" spans="1:5" ht="12.75">
      <c r="A151" t="s">
        <v>58</v>
      </c>
      <c r="E151" s="39" t="s">
        <v>5</v>
      </c>
    </row>
    <row r="152" spans="1:16" ht="12.75">
      <c r="A152" t="s">
        <v>50</v>
      </c>
      <c s="34" t="s">
        <v>348</v>
      </c>
      <c s="34" t="s">
        <v>2654</v>
      </c>
      <c s="35" t="s">
        <v>5</v>
      </c>
      <c s="6" t="s">
        <v>2655</v>
      </c>
      <c s="36" t="s">
        <v>162</v>
      </c>
      <c s="37">
        <v>100</v>
      </c>
      <c s="36">
        <v>0.00031</v>
      </c>
      <c s="36">
        <f>ROUND(G152*H152,6)</f>
      </c>
      <c r="L152" s="38">
        <v>0</v>
      </c>
      <c s="32">
        <f>ROUND(ROUND(L152,2)*ROUND(G152,3),2)</f>
      </c>
      <c s="36" t="s">
        <v>55</v>
      </c>
      <c>
        <f>(M152*21)/100</f>
      </c>
      <c t="s">
        <v>28</v>
      </c>
    </row>
    <row r="153" spans="1:5" ht="12.75">
      <c r="A153" s="35" t="s">
        <v>56</v>
      </c>
      <c r="E153" s="39" t="s">
        <v>2655</v>
      </c>
    </row>
    <row r="154" spans="1:5" ht="12.75">
      <c r="A154" s="35" t="s">
        <v>57</v>
      </c>
      <c r="E154" s="40" t="s">
        <v>2656</v>
      </c>
    </row>
    <row r="155" spans="1:5" ht="12.75">
      <c r="A155" t="s">
        <v>58</v>
      </c>
      <c r="E155" s="39" t="s">
        <v>5</v>
      </c>
    </row>
    <row r="156" spans="1:16" ht="12.75">
      <c r="A156" t="s">
        <v>50</v>
      </c>
      <c s="34" t="s">
        <v>351</v>
      </c>
      <c s="34" t="s">
        <v>2657</v>
      </c>
      <c s="35" t="s">
        <v>5</v>
      </c>
      <c s="6" t="s">
        <v>2658</v>
      </c>
      <c s="36" t="s">
        <v>162</v>
      </c>
      <c s="37">
        <v>50</v>
      </c>
      <c s="36">
        <v>0.00018</v>
      </c>
      <c s="36">
        <f>ROUND(G156*H156,6)</f>
      </c>
      <c r="L156" s="38">
        <v>0</v>
      </c>
      <c s="32">
        <f>ROUND(ROUND(L156,2)*ROUND(G156,3),2)</f>
      </c>
      <c s="36" t="s">
        <v>55</v>
      </c>
      <c>
        <f>(M156*21)/100</f>
      </c>
      <c t="s">
        <v>28</v>
      </c>
    </row>
    <row r="157" spans="1:5" ht="12.75">
      <c r="A157" s="35" t="s">
        <v>56</v>
      </c>
      <c r="E157" s="39" t="s">
        <v>2658</v>
      </c>
    </row>
    <row r="158" spans="1:5" ht="12.75">
      <c r="A158" s="35" t="s">
        <v>57</v>
      </c>
      <c r="E158" s="40" t="s">
        <v>2659</v>
      </c>
    </row>
    <row r="159" spans="1:5" ht="12.75">
      <c r="A159" t="s">
        <v>58</v>
      </c>
      <c r="E159" s="39" t="s">
        <v>5</v>
      </c>
    </row>
    <row r="160" spans="1:16" ht="25.5">
      <c r="A160" t="s">
        <v>50</v>
      </c>
      <c s="34" t="s">
        <v>355</v>
      </c>
      <c s="34" t="s">
        <v>2660</v>
      </c>
      <c s="35" t="s">
        <v>5</v>
      </c>
      <c s="6" t="s">
        <v>2661</v>
      </c>
      <c s="36" t="s">
        <v>162</v>
      </c>
      <c s="37">
        <v>260</v>
      </c>
      <c s="36">
        <v>0</v>
      </c>
      <c s="36">
        <f>ROUND(G160*H160,6)</f>
      </c>
      <c r="L160" s="38">
        <v>0</v>
      </c>
      <c s="32">
        <f>ROUND(ROUND(L160,2)*ROUND(G160,3),2)</f>
      </c>
      <c s="36" t="s">
        <v>55</v>
      </c>
      <c>
        <f>(M160*21)/100</f>
      </c>
      <c t="s">
        <v>28</v>
      </c>
    </row>
    <row r="161" spans="1:5" ht="25.5">
      <c r="A161" s="35" t="s">
        <v>56</v>
      </c>
      <c r="E161" s="39" t="s">
        <v>2661</v>
      </c>
    </row>
    <row r="162" spans="1:5" ht="12.75">
      <c r="A162" s="35" t="s">
        <v>57</v>
      </c>
      <c r="E162" s="40" t="s">
        <v>5</v>
      </c>
    </row>
    <row r="163" spans="1:5" ht="12.75">
      <c r="A163" t="s">
        <v>58</v>
      </c>
      <c r="E163" s="39" t="s">
        <v>5</v>
      </c>
    </row>
    <row r="164" spans="1:16" ht="12.75">
      <c r="A164" t="s">
        <v>50</v>
      </c>
      <c s="34" t="s">
        <v>360</v>
      </c>
      <c s="34" t="s">
        <v>2662</v>
      </c>
      <c s="35" t="s">
        <v>5</v>
      </c>
      <c s="6" t="s">
        <v>2663</v>
      </c>
      <c s="36" t="s">
        <v>162</v>
      </c>
      <c s="37">
        <v>210</v>
      </c>
      <c s="36">
        <v>7E-05</v>
      </c>
      <c s="36">
        <f>ROUND(G164*H164,6)</f>
      </c>
      <c r="L164" s="38">
        <v>0</v>
      </c>
      <c s="32">
        <f>ROUND(ROUND(L164,2)*ROUND(G164,3),2)</f>
      </c>
      <c s="36" t="s">
        <v>55</v>
      </c>
      <c>
        <f>(M164*21)/100</f>
      </c>
      <c t="s">
        <v>28</v>
      </c>
    </row>
    <row r="165" spans="1:5" ht="12.75">
      <c r="A165" s="35" t="s">
        <v>56</v>
      </c>
      <c r="E165" s="39" t="s">
        <v>2663</v>
      </c>
    </row>
    <row r="166" spans="1:5" ht="12.75">
      <c r="A166" s="35" t="s">
        <v>57</v>
      </c>
      <c r="E166" s="40" t="s">
        <v>5</v>
      </c>
    </row>
    <row r="167" spans="1:5" ht="12.75">
      <c r="A167" t="s">
        <v>58</v>
      </c>
      <c r="E167" s="39" t="s">
        <v>5</v>
      </c>
    </row>
    <row r="168" spans="1:16" ht="12.75">
      <c r="A168" t="s">
        <v>50</v>
      </c>
      <c s="34" t="s">
        <v>365</v>
      </c>
      <c s="34" t="s">
        <v>2664</v>
      </c>
      <c s="35" t="s">
        <v>5</v>
      </c>
      <c s="6" t="s">
        <v>2665</v>
      </c>
      <c s="36" t="s">
        <v>162</v>
      </c>
      <c s="37">
        <v>50</v>
      </c>
      <c s="36">
        <v>0.0001</v>
      </c>
      <c s="36">
        <f>ROUND(G168*H168,6)</f>
      </c>
      <c r="L168" s="38">
        <v>0</v>
      </c>
      <c s="32">
        <f>ROUND(ROUND(L168,2)*ROUND(G168,3),2)</f>
      </c>
      <c s="36" t="s">
        <v>55</v>
      </c>
      <c>
        <f>(M168*21)/100</f>
      </c>
      <c t="s">
        <v>28</v>
      </c>
    </row>
    <row r="169" spans="1:5" ht="12.75">
      <c r="A169" s="35" t="s">
        <v>56</v>
      </c>
      <c r="E169" s="39" t="s">
        <v>2665</v>
      </c>
    </row>
    <row r="170" spans="1:5" ht="12.75">
      <c r="A170" s="35" t="s">
        <v>57</v>
      </c>
      <c r="E170" s="40" t="s">
        <v>5</v>
      </c>
    </row>
    <row r="171" spans="1:5" ht="12.75">
      <c r="A171" t="s">
        <v>58</v>
      </c>
      <c r="E171" s="39" t="s">
        <v>5</v>
      </c>
    </row>
    <row r="172" spans="1:16" ht="38.25">
      <c r="A172" t="s">
        <v>50</v>
      </c>
      <c s="34" t="s">
        <v>370</v>
      </c>
      <c s="34" t="s">
        <v>2666</v>
      </c>
      <c s="35" t="s">
        <v>5</v>
      </c>
      <c s="6" t="s">
        <v>2667</v>
      </c>
      <c s="36" t="s">
        <v>139</v>
      </c>
      <c s="37">
        <v>43</v>
      </c>
      <c s="36">
        <v>0</v>
      </c>
      <c s="36">
        <f>ROUND(G172*H172,6)</f>
      </c>
      <c r="L172" s="38">
        <v>0</v>
      </c>
      <c s="32">
        <f>ROUND(ROUND(L172,2)*ROUND(G172,3),2)</f>
      </c>
      <c s="36" t="s">
        <v>55</v>
      </c>
      <c>
        <f>(M172*21)/100</f>
      </c>
      <c t="s">
        <v>28</v>
      </c>
    </row>
    <row r="173" spans="1:5" ht="38.25">
      <c r="A173" s="35" t="s">
        <v>56</v>
      </c>
      <c r="E173" s="39" t="s">
        <v>2668</v>
      </c>
    </row>
    <row r="174" spans="1:5" ht="12.75">
      <c r="A174" s="35" t="s">
        <v>57</v>
      </c>
      <c r="E174" s="40" t="s">
        <v>5</v>
      </c>
    </row>
    <row r="175" spans="1:5" ht="38.25">
      <c r="A175" t="s">
        <v>58</v>
      </c>
      <c r="E175" s="39" t="s">
        <v>2669</v>
      </c>
    </row>
    <row r="176" spans="1:16" ht="12.75">
      <c r="A176" t="s">
        <v>50</v>
      </c>
      <c s="34" t="s">
        <v>374</v>
      </c>
      <c s="34" t="s">
        <v>2670</v>
      </c>
      <c s="35" t="s">
        <v>5</v>
      </c>
      <c s="6" t="s">
        <v>2671</v>
      </c>
      <c s="36" t="s">
        <v>139</v>
      </c>
      <c s="37">
        <v>43</v>
      </c>
      <c s="36">
        <v>4E-05</v>
      </c>
      <c s="36">
        <f>ROUND(G176*H176,6)</f>
      </c>
      <c r="L176" s="38">
        <v>0</v>
      </c>
      <c s="32">
        <f>ROUND(ROUND(L176,2)*ROUND(G176,3),2)</f>
      </c>
      <c s="36" t="s">
        <v>55</v>
      </c>
      <c>
        <f>(M176*21)/100</f>
      </c>
      <c t="s">
        <v>28</v>
      </c>
    </row>
    <row r="177" spans="1:5" ht="12.75">
      <c r="A177" s="35" t="s">
        <v>56</v>
      </c>
      <c r="E177" s="39" t="s">
        <v>2671</v>
      </c>
    </row>
    <row r="178" spans="1:5" ht="12.75">
      <c r="A178" s="35" t="s">
        <v>57</v>
      </c>
      <c r="E178" s="40" t="s">
        <v>5</v>
      </c>
    </row>
    <row r="179" spans="1:5" ht="12.75">
      <c r="A179" t="s">
        <v>58</v>
      </c>
      <c r="E179" s="39" t="s">
        <v>2672</v>
      </c>
    </row>
    <row r="180" spans="1:16" ht="38.25">
      <c r="A180" t="s">
        <v>50</v>
      </c>
      <c s="34" t="s">
        <v>377</v>
      </c>
      <c s="34" t="s">
        <v>2673</v>
      </c>
      <c s="35" t="s">
        <v>5</v>
      </c>
      <c s="6" t="s">
        <v>2674</v>
      </c>
      <c s="36" t="s">
        <v>139</v>
      </c>
      <c s="37">
        <v>2</v>
      </c>
      <c s="36">
        <v>0</v>
      </c>
      <c s="36">
        <f>ROUND(G180*H180,6)</f>
      </c>
      <c r="L180" s="38">
        <v>0</v>
      </c>
      <c s="32">
        <f>ROUND(ROUND(L180,2)*ROUND(G180,3),2)</f>
      </c>
      <c s="36" t="s">
        <v>55</v>
      </c>
      <c>
        <f>(M180*21)/100</f>
      </c>
      <c t="s">
        <v>28</v>
      </c>
    </row>
    <row r="181" spans="1:5" ht="38.25">
      <c r="A181" s="35" t="s">
        <v>56</v>
      </c>
      <c r="E181" s="39" t="s">
        <v>2675</v>
      </c>
    </row>
    <row r="182" spans="1:5" ht="12.75">
      <c r="A182" s="35" t="s">
        <v>57</v>
      </c>
      <c r="E182" s="40" t="s">
        <v>5</v>
      </c>
    </row>
    <row r="183" spans="1:5" ht="12.75">
      <c r="A183" t="s">
        <v>58</v>
      </c>
      <c r="E183" s="39" t="s">
        <v>5</v>
      </c>
    </row>
    <row r="184" spans="1:16" ht="12.75">
      <c r="A184" t="s">
        <v>50</v>
      </c>
      <c s="34" t="s">
        <v>380</v>
      </c>
      <c s="34" t="s">
        <v>2676</v>
      </c>
      <c s="35" t="s">
        <v>5</v>
      </c>
      <c s="6" t="s">
        <v>2677</v>
      </c>
      <c s="36" t="s">
        <v>139</v>
      </c>
      <c s="37">
        <v>2</v>
      </c>
      <c s="36">
        <v>0.00023</v>
      </c>
      <c s="36">
        <f>ROUND(G184*H184,6)</f>
      </c>
      <c r="L184" s="38">
        <v>0</v>
      </c>
      <c s="32">
        <f>ROUND(ROUND(L184,2)*ROUND(G184,3),2)</f>
      </c>
      <c s="36" t="s">
        <v>55</v>
      </c>
      <c>
        <f>(M184*21)/100</f>
      </c>
      <c t="s">
        <v>28</v>
      </c>
    </row>
    <row r="185" spans="1:5" ht="12.75">
      <c r="A185" s="35" t="s">
        <v>56</v>
      </c>
      <c r="E185" s="39" t="s">
        <v>2677</v>
      </c>
    </row>
    <row r="186" spans="1:5" ht="12.75">
      <c r="A186" s="35" t="s">
        <v>57</v>
      </c>
      <c r="E186" s="40" t="s">
        <v>5</v>
      </c>
    </row>
    <row r="187" spans="1:5" ht="12.75">
      <c r="A187" t="s">
        <v>58</v>
      </c>
      <c r="E187" s="39" t="s">
        <v>5</v>
      </c>
    </row>
    <row r="188" spans="1:16" ht="38.25">
      <c r="A188" t="s">
        <v>50</v>
      </c>
      <c s="34" t="s">
        <v>385</v>
      </c>
      <c s="34" t="s">
        <v>2678</v>
      </c>
      <c s="35" t="s">
        <v>5</v>
      </c>
      <c s="6" t="s">
        <v>2679</v>
      </c>
      <c s="36" t="s">
        <v>139</v>
      </c>
      <c s="37">
        <v>30</v>
      </c>
      <c s="36">
        <v>0</v>
      </c>
      <c s="36">
        <f>ROUND(G188*H188,6)</f>
      </c>
      <c r="L188" s="38">
        <v>0</v>
      </c>
      <c s="32">
        <f>ROUND(ROUND(L188,2)*ROUND(G188,3),2)</f>
      </c>
      <c s="36" t="s">
        <v>55</v>
      </c>
      <c>
        <f>(M188*21)/100</f>
      </c>
      <c t="s">
        <v>28</v>
      </c>
    </row>
    <row r="189" spans="1:5" ht="38.25">
      <c r="A189" s="35" t="s">
        <v>56</v>
      </c>
      <c r="E189" s="39" t="s">
        <v>2680</v>
      </c>
    </row>
    <row r="190" spans="1:5" ht="12.75">
      <c r="A190" s="35" t="s">
        <v>57</v>
      </c>
      <c r="E190" s="40" t="s">
        <v>5</v>
      </c>
    </row>
    <row r="191" spans="1:5" ht="12.75">
      <c r="A191" t="s">
        <v>58</v>
      </c>
      <c r="E191" s="39" t="s">
        <v>5</v>
      </c>
    </row>
    <row r="192" spans="1:16" ht="12.75">
      <c r="A192" t="s">
        <v>50</v>
      </c>
      <c s="34" t="s">
        <v>389</v>
      </c>
      <c s="34" t="s">
        <v>2681</v>
      </c>
      <c s="35" t="s">
        <v>5</v>
      </c>
      <c s="6" t="s">
        <v>2682</v>
      </c>
      <c s="36" t="s">
        <v>139</v>
      </c>
      <c s="37">
        <v>15</v>
      </c>
      <c s="36">
        <v>9E-05</v>
      </c>
      <c s="36">
        <f>ROUND(G192*H192,6)</f>
      </c>
      <c r="L192" s="38">
        <v>0</v>
      </c>
      <c s="32">
        <f>ROUND(ROUND(L192,2)*ROUND(G192,3),2)</f>
      </c>
      <c s="36" t="s">
        <v>55</v>
      </c>
      <c>
        <f>(M192*21)/100</f>
      </c>
      <c t="s">
        <v>28</v>
      </c>
    </row>
    <row r="193" spans="1:5" ht="12.75">
      <c r="A193" s="35" t="s">
        <v>56</v>
      </c>
      <c r="E193" s="39" t="s">
        <v>2682</v>
      </c>
    </row>
    <row r="194" spans="1:5" ht="12.75">
      <c r="A194" s="35" t="s">
        <v>57</v>
      </c>
      <c r="E194" s="40" t="s">
        <v>5</v>
      </c>
    </row>
    <row r="195" spans="1:5" ht="12.75">
      <c r="A195" t="s">
        <v>58</v>
      </c>
      <c r="E195" s="39" t="s">
        <v>5</v>
      </c>
    </row>
    <row r="196" spans="1:16" ht="12.75">
      <c r="A196" t="s">
        <v>50</v>
      </c>
      <c s="34" t="s">
        <v>393</v>
      </c>
      <c s="34" t="s">
        <v>2683</v>
      </c>
      <c s="35" t="s">
        <v>5</v>
      </c>
      <c s="6" t="s">
        <v>2684</v>
      </c>
      <c s="36" t="s">
        <v>139</v>
      </c>
      <c s="37">
        <v>15</v>
      </c>
      <c s="36">
        <v>0.00015</v>
      </c>
      <c s="36">
        <f>ROUND(G196*H196,6)</f>
      </c>
      <c r="L196" s="38">
        <v>0</v>
      </c>
      <c s="32">
        <f>ROUND(ROUND(L196,2)*ROUND(G196,3),2)</f>
      </c>
      <c s="36" t="s">
        <v>55</v>
      </c>
      <c>
        <f>(M196*21)/100</f>
      </c>
      <c t="s">
        <v>28</v>
      </c>
    </row>
    <row r="197" spans="1:5" ht="12.75">
      <c r="A197" s="35" t="s">
        <v>56</v>
      </c>
      <c r="E197" s="39" t="s">
        <v>2684</v>
      </c>
    </row>
    <row r="198" spans="1:5" ht="12.75">
      <c r="A198" s="35" t="s">
        <v>57</v>
      </c>
      <c r="E198" s="40" t="s">
        <v>5</v>
      </c>
    </row>
    <row r="199" spans="1:5" ht="12.75">
      <c r="A199" t="s">
        <v>58</v>
      </c>
      <c r="E199" s="39" t="s">
        <v>5</v>
      </c>
    </row>
    <row r="200" spans="1:16" ht="25.5">
      <c r="A200" t="s">
        <v>50</v>
      </c>
      <c s="34" t="s">
        <v>395</v>
      </c>
      <c s="34" t="s">
        <v>2685</v>
      </c>
      <c s="35" t="s">
        <v>5</v>
      </c>
      <c s="6" t="s">
        <v>2686</v>
      </c>
      <c s="36" t="s">
        <v>162</v>
      </c>
      <c s="37">
        <v>180</v>
      </c>
      <c s="36">
        <v>0</v>
      </c>
      <c s="36">
        <f>ROUND(G200*H200,6)</f>
      </c>
      <c r="L200" s="38">
        <v>0</v>
      </c>
      <c s="32">
        <f>ROUND(ROUND(L200,2)*ROUND(G200,3),2)</f>
      </c>
      <c s="36" t="s">
        <v>55</v>
      </c>
      <c>
        <f>(M200*21)/100</f>
      </c>
      <c t="s">
        <v>28</v>
      </c>
    </row>
    <row r="201" spans="1:5" ht="25.5">
      <c r="A201" s="35" t="s">
        <v>56</v>
      </c>
      <c r="E201" s="39" t="s">
        <v>2686</v>
      </c>
    </row>
    <row r="202" spans="1:5" ht="12.75">
      <c r="A202" s="35" t="s">
        <v>57</v>
      </c>
      <c r="E202" s="40" t="s">
        <v>5</v>
      </c>
    </row>
    <row r="203" spans="1:5" ht="12.75">
      <c r="A203" t="s">
        <v>58</v>
      </c>
      <c r="E203" s="39" t="s">
        <v>5</v>
      </c>
    </row>
    <row r="204" spans="1:16" ht="25.5">
      <c r="A204" t="s">
        <v>50</v>
      </c>
      <c s="34" t="s">
        <v>396</v>
      </c>
      <c s="34" t="s">
        <v>2687</v>
      </c>
      <c s="35" t="s">
        <v>5</v>
      </c>
      <c s="6" t="s">
        <v>2688</v>
      </c>
      <c s="36" t="s">
        <v>162</v>
      </c>
      <c s="37">
        <v>180</v>
      </c>
      <c s="36">
        <v>2E-05</v>
      </c>
      <c s="36">
        <f>ROUND(G204*H204,6)</f>
      </c>
      <c r="L204" s="38">
        <v>0</v>
      </c>
      <c s="32">
        <f>ROUND(ROUND(L204,2)*ROUND(G204,3),2)</f>
      </c>
      <c s="36" t="s">
        <v>55</v>
      </c>
      <c>
        <f>(M204*21)/100</f>
      </c>
      <c t="s">
        <v>28</v>
      </c>
    </row>
    <row r="205" spans="1:5" ht="25.5">
      <c r="A205" s="35" t="s">
        <v>56</v>
      </c>
      <c r="E205" s="39" t="s">
        <v>2688</v>
      </c>
    </row>
    <row r="206" spans="1:5" ht="12.75">
      <c r="A206" s="35" t="s">
        <v>57</v>
      </c>
      <c r="E206" s="40" t="s">
        <v>5</v>
      </c>
    </row>
    <row r="207" spans="1:5" ht="12.75">
      <c r="A207" t="s">
        <v>58</v>
      </c>
      <c r="E207" s="39" t="s">
        <v>2689</v>
      </c>
    </row>
    <row r="208" spans="1:16" ht="25.5">
      <c r="A208" t="s">
        <v>50</v>
      </c>
      <c s="34" t="s">
        <v>397</v>
      </c>
      <c s="34" t="s">
        <v>2690</v>
      </c>
      <c s="35" t="s">
        <v>5</v>
      </c>
      <c s="6" t="s">
        <v>2691</v>
      </c>
      <c s="36" t="s">
        <v>162</v>
      </c>
      <c s="37">
        <v>75</v>
      </c>
      <c s="36">
        <v>0</v>
      </c>
      <c s="36">
        <f>ROUND(G208*H208,6)</f>
      </c>
      <c r="L208" s="38">
        <v>0</v>
      </c>
      <c s="32">
        <f>ROUND(ROUND(L208,2)*ROUND(G208,3),2)</f>
      </c>
      <c s="36" t="s">
        <v>55</v>
      </c>
      <c>
        <f>(M208*21)/100</f>
      </c>
      <c t="s">
        <v>28</v>
      </c>
    </row>
    <row r="209" spans="1:5" ht="25.5">
      <c r="A209" s="35" t="s">
        <v>56</v>
      </c>
      <c r="E209" s="39" t="s">
        <v>2691</v>
      </c>
    </row>
    <row r="210" spans="1:5" ht="12.75">
      <c r="A210" s="35" t="s">
        <v>57</v>
      </c>
      <c r="E210" s="40" t="s">
        <v>5</v>
      </c>
    </row>
    <row r="211" spans="1:5" ht="12.75">
      <c r="A211" t="s">
        <v>58</v>
      </c>
      <c r="E211" s="39" t="s">
        <v>5</v>
      </c>
    </row>
    <row r="212" spans="1:16" ht="25.5">
      <c r="A212" t="s">
        <v>50</v>
      </c>
      <c s="34" t="s">
        <v>401</v>
      </c>
      <c s="34" t="s">
        <v>2692</v>
      </c>
      <c s="35" t="s">
        <v>5</v>
      </c>
      <c s="6" t="s">
        <v>2693</v>
      </c>
      <c s="36" t="s">
        <v>162</v>
      </c>
      <c s="37">
        <v>86.25</v>
      </c>
      <c s="36">
        <v>0.00017</v>
      </c>
      <c s="36">
        <f>ROUND(G212*H212,6)</f>
      </c>
      <c r="L212" s="38">
        <v>0</v>
      </c>
      <c s="32">
        <f>ROUND(ROUND(L212,2)*ROUND(G212,3),2)</f>
      </c>
      <c s="36" t="s">
        <v>55</v>
      </c>
      <c>
        <f>(M212*21)/100</f>
      </c>
      <c t="s">
        <v>28</v>
      </c>
    </row>
    <row r="213" spans="1:5" ht="25.5">
      <c r="A213" s="35" t="s">
        <v>56</v>
      </c>
      <c r="E213" s="39" t="s">
        <v>2693</v>
      </c>
    </row>
    <row r="214" spans="1:5" ht="12.75">
      <c r="A214" s="35" t="s">
        <v>57</v>
      </c>
      <c r="E214" s="40" t="s">
        <v>5</v>
      </c>
    </row>
    <row r="215" spans="1:5" ht="12.75">
      <c r="A215" t="s">
        <v>58</v>
      </c>
      <c r="E215" s="39" t="s">
        <v>2694</v>
      </c>
    </row>
    <row r="216" spans="1:16" ht="25.5">
      <c r="A216" t="s">
        <v>50</v>
      </c>
      <c s="34" t="s">
        <v>1755</v>
      </c>
      <c s="34" t="s">
        <v>2695</v>
      </c>
      <c s="35" t="s">
        <v>5</v>
      </c>
      <c s="6" t="s">
        <v>2696</v>
      </c>
      <c s="36" t="s">
        <v>162</v>
      </c>
      <c s="37">
        <v>10</v>
      </c>
      <c s="36">
        <v>0</v>
      </c>
      <c s="36">
        <f>ROUND(G216*H216,6)</f>
      </c>
      <c r="L216" s="38">
        <v>0</v>
      </c>
      <c s="32">
        <f>ROUND(ROUND(L216,2)*ROUND(G216,3),2)</f>
      </c>
      <c s="36" t="s">
        <v>55</v>
      </c>
      <c>
        <f>(M216*21)/100</f>
      </c>
      <c t="s">
        <v>28</v>
      </c>
    </row>
    <row r="217" spans="1:5" ht="25.5">
      <c r="A217" s="35" t="s">
        <v>56</v>
      </c>
      <c r="E217" s="39" t="s">
        <v>2696</v>
      </c>
    </row>
    <row r="218" spans="1:5" ht="12.75">
      <c r="A218" s="35" t="s">
        <v>57</v>
      </c>
      <c r="E218" s="40" t="s">
        <v>5</v>
      </c>
    </row>
    <row r="219" spans="1:5" ht="12.75">
      <c r="A219" t="s">
        <v>58</v>
      </c>
      <c r="E219" s="39" t="s">
        <v>5</v>
      </c>
    </row>
    <row r="220" spans="1:16" ht="25.5">
      <c r="A220" t="s">
        <v>50</v>
      </c>
      <c s="34" t="s">
        <v>1758</v>
      </c>
      <c s="34" t="s">
        <v>2697</v>
      </c>
      <c s="35" t="s">
        <v>5</v>
      </c>
      <c s="6" t="s">
        <v>2698</v>
      </c>
      <c s="36" t="s">
        <v>162</v>
      </c>
      <c s="37">
        <v>11.5</v>
      </c>
      <c s="36">
        <v>0.00034</v>
      </c>
      <c s="36">
        <f>ROUND(G220*H220,6)</f>
      </c>
      <c r="L220" s="38">
        <v>0</v>
      </c>
      <c s="32">
        <f>ROUND(ROUND(L220,2)*ROUND(G220,3),2)</f>
      </c>
      <c s="36" t="s">
        <v>55</v>
      </c>
      <c>
        <f>(M220*21)/100</f>
      </c>
      <c t="s">
        <v>28</v>
      </c>
    </row>
    <row r="221" spans="1:5" ht="25.5">
      <c r="A221" s="35" t="s">
        <v>56</v>
      </c>
      <c r="E221" s="39" t="s">
        <v>2698</v>
      </c>
    </row>
    <row r="222" spans="1:5" ht="12.75">
      <c r="A222" s="35" t="s">
        <v>57</v>
      </c>
      <c r="E222" s="40" t="s">
        <v>5</v>
      </c>
    </row>
    <row r="223" spans="1:5" ht="12.75">
      <c r="A223" t="s">
        <v>58</v>
      </c>
      <c r="E223" s="39" t="s">
        <v>2689</v>
      </c>
    </row>
    <row r="224" spans="1:16" ht="25.5">
      <c r="A224" t="s">
        <v>50</v>
      </c>
      <c s="34" t="s">
        <v>406</v>
      </c>
      <c s="34" t="s">
        <v>2699</v>
      </c>
      <c s="35" t="s">
        <v>5</v>
      </c>
      <c s="6" t="s">
        <v>2700</v>
      </c>
      <c s="36" t="s">
        <v>162</v>
      </c>
      <c s="37">
        <v>1650</v>
      </c>
      <c s="36">
        <v>0</v>
      </c>
      <c s="36">
        <f>ROUND(G224*H224,6)</f>
      </c>
      <c r="L224" s="38">
        <v>0</v>
      </c>
      <c s="32">
        <f>ROUND(ROUND(L224,2)*ROUND(G224,3),2)</f>
      </c>
      <c s="36" t="s">
        <v>55</v>
      </c>
      <c>
        <f>(M224*21)/100</f>
      </c>
      <c t="s">
        <v>28</v>
      </c>
    </row>
    <row r="225" spans="1:5" ht="25.5">
      <c r="A225" s="35" t="s">
        <v>56</v>
      </c>
      <c r="E225" s="39" t="s">
        <v>2700</v>
      </c>
    </row>
    <row r="226" spans="1:5" ht="12.75">
      <c r="A226" s="35" t="s">
        <v>57</v>
      </c>
      <c r="E226" s="40" t="s">
        <v>2701</v>
      </c>
    </row>
    <row r="227" spans="1:5" ht="12.75">
      <c r="A227" t="s">
        <v>58</v>
      </c>
      <c r="E227" s="39" t="s">
        <v>5</v>
      </c>
    </row>
    <row r="228" spans="1:16" ht="12.75">
      <c r="A228" t="s">
        <v>50</v>
      </c>
      <c s="34" t="s">
        <v>411</v>
      </c>
      <c s="34" t="s">
        <v>2702</v>
      </c>
      <c s="35" t="s">
        <v>5</v>
      </c>
      <c s="6" t="s">
        <v>2703</v>
      </c>
      <c s="36" t="s">
        <v>162</v>
      </c>
      <c s="37">
        <v>660</v>
      </c>
      <c s="36">
        <v>0.00012</v>
      </c>
      <c s="36">
        <f>ROUND(G228*H228,6)</f>
      </c>
      <c r="L228" s="38">
        <v>0</v>
      </c>
      <c s="32">
        <f>ROUND(ROUND(L228,2)*ROUND(G228,3),2)</f>
      </c>
      <c s="36" t="s">
        <v>55</v>
      </c>
      <c>
        <f>(M228*21)/100</f>
      </c>
      <c t="s">
        <v>28</v>
      </c>
    </row>
    <row r="229" spans="1:5" ht="12.75">
      <c r="A229" s="35" t="s">
        <v>56</v>
      </c>
      <c r="E229" s="39" t="s">
        <v>2703</v>
      </c>
    </row>
    <row r="230" spans="1:5" ht="12.75">
      <c r="A230" s="35" t="s">
        <v>57</v>
      </c>
      <c r="E230" s="40" t="s">
        <v>5</v>
      </c>
    </row>
    <row r="231" spans="1:5" ht="12.75">
      <c r="A231" t="s">
        <v>58</v>
      </c>
      <c r="E231" s="39" t="s">
        <v>2704</v>
      </c>
    </row>
    <row r="232" spans="1:16" ht="25.5">
      <c r="A232" t="s">
        <v>50</v>
      </c>
      <c s="34" t="s">
        <v>416</v>
      </c>
      <c s="34" t="s">
        <v>2705</v>
      </c>
      <c s="35" t="s">
        <v>5</v>
      </c>
      <c s="6" t="s">
        <v>2706</v>
      </c>
      <c s="36" t="s">
        <v>162</v>
      </c>
      <c s="37">
        <v>40</v>
      </c>
      <c s="36">
        <v>1E-05</v>
      </c>
      <c s="36">
        <f>ROUND(G232*H232,6)</f>
      </c>
      <c r="L232" s="38">
        <v>0</v>
      </c>
      <c s="32">
        <f>ROUND(ROUND(L232,2)*ROUND(G232,3),2)</f>
      </c>
      <c s="36" t="s">
        <v>55</v>
      </c>
      <c>
        <f>(M232*21)/100</f>
      </c>
      <c t="s">
        <v>28</v>
      </c>
    </row>
    <row r="233" spans="1:5" ht="25.5">
      <c r="A233" s="35" t="s">
        <v>56</v>
      </c>
      <c r="E233" s="39" t="s">
        <v>2706</v>
      </c>
    </row>
    <row r="234" spans="1:5" ht="12.75">
      <c r="A234" s="35" t="s">
        <v>57</v>
      </c>
      <c r="E234" s="40" t="s">
        <v>5</v>
      </c>
    </row>
    <row r="235" spans="1:5" ht="12.75">
      <c r="A235" t="s">
        <v>58</v>
      </c>
      <c r="E235" s="39" t="s">
        <v>2707</v>
      </c>
    </row>
    <row r="236" spans="1:16" ht="12.75">
      <c r="A236" t="s">
        <v>50</v>
      </c>
      <c s="34" t="s">
        <v>421</v>
      </c>
      <c s="34" t="s">
        <v>2708</v>
      </c>
      <c s="35" t="s">
        <v>5</v>
      </c>
      <c s="6" t="s">
        <v>2709</v>
      </c>
      <c s="36" t="s">
        <v>162</v>
      </c>
      <c s="37">
        <v>950</v>
      </c>
      <c s="36">
        <v>0.00017</v>
      </c>
      <c s="36">
        <f>ROUND(G236*H236,6)</f>
      </c>
      <c r="L236" s="38">
        <v>0</v>
      </c>
      <c s="32">
        <f>ROUND(ROUND(L236,2)*ROUND(G236,3),2)</f>
      </c>
      <c s="36" t="s">
        <v>55</v>
      </c>
      <c>
        <f>(M236*21)/100</f>
      </c>
      <c t="s">
        <v>28</v>
      </c>
    </row>
    <row r="237" spans="1:5" ht="12.75">
      <c r="A237" s="35" t="s">
        <v>56</v>
      </c>
      <c r="E237" s="39" t="s">
        <v>2709</v>
      </c>
    </row>
    <row r="238" spans="1:5" ht="12.75">
      <c r="A238" s="35" t="s">
        <v>57</v>
      </c>
      <c r="E238" s="40" t="s">
        <v>5</v>
      </c>
    </row>
    <row r="239" spans="1:5" ht="12.75">
      <c r="A239" t="s">
        <v>58</v>
      </c>
      <c r="E239" s="39" t="s">
        <v>2704</v>
      </c>
    </row>
    <row r="240" spans="1:16" ht="25.5">
      <c r="A240" t="s">
        <v>50</v>
      </c>
      <c s="34" t="s">
        <v>424</v>
      </c>
      <c s="34" t="s">
        <v>2710</v>
      </c>
      <c s="35" t="s">
        <v>5</v>
      </c>
      <c s="6" t="s">
        <v>2711</v>
      </c>
      <c s="36" t="s">
        <v>162</v>
      </c>
      <c s="37">
        <v>20</v>
      </c>
      <c s="36">
        <v>0</v>
      </c>
      <c s="36">
        <f>ROUND(G240*H240,6)</f>
      </c>
      <c r="L240" s="38">
        <v>0</v>
      </c>
      <c s="32">
        <f>ROUND(ROUND(L240,2)*ROUND(G240,3),2)</f>
      </c>
      <c s="36" t="s">
        <v>55</v>
      </c>
      <c>
        <f>(M240*21)/100</f>
      </c>
      <c t="s">
        <v>28</v>
      </c>
    </row>
    <row r="241" spans="1:5" ht="25.5">
      <c r="A241" s="35" t="s">
        <v>56</v>
      </c>
      <c r="E241" s="39" t="s">
        <v>2711</v>
      </c>
    </row>
    <row r="242" spans="1:5" ht="12.75">
      <c r="A242" s="35" t="s">
        <v>57</v>
      </c>
      <c r="E242" s="40" t="s">
        <v>5</v>
      </c>
    </row>
    <row r="243" spans="1:5" ht="12.75">
      <c r="A243" t="s">
        <v>58</v>
      </c>
      <c r="E243" s="39" t="s">
        <v>5</v>
      </c>
    </row>
    <row r="244" spans="1:16" ht="12.75">
      <c r="A244" t="s">
        <v>50</v>
      </c>
      <c s="34" t="s">
        <v>429</v>
      </c>
      <c s="34" t="s">
        <v>2712</v>
      </c>
      <c s="35" t="s">
        <v>5</v>
      </c>
      <c s="6" t="s">
        <v>2713</v>
      </c>
      <c s="36" t="s">
        <v>162</v>
      </c>
      <c s="37">
        <v>20</v>
      </c>
      <c s="36">
        <v>0.00023</v>
      </c>
      <c s="36">
        <f>ROUND(G244*H244,6)</f>
      </c>
      <c r="L244" s="38">
        <v>0</v>
      </c>
      <c s="32">
        <f>ROUND(ROUND(L244,2)*ROUND(G244,3),2)</f>
      </c>
      <c s="36" t="s">
        <v>55</v>
      </c>
      <c>
        <f>(M244*21)/100</f>
      </c>
      <c t="s">
        <v>28</v>
      </c>
    </row>
    <row r="245" spans="1:5" ht="12.75">
      <c r="A245" s="35" t="s">
        <v>56</v>
      </c>
      <c r="E245" s="39" t="s">
        <v>2713</v>
      </c>
    </row>
    <row r="246" spans="1:5" ht="12.75">
      <c r="A246" s="35" t="s">
        <v>57</v>
      </c>
      <c r="E246" s="40" t="s">
        <v>5</v>
      </c>
    </row>
    <row r="247" spans="1:5" ht="12.75">
      <c r="A247" t="s">
        <v>58</v>
      </c>
      <c r="E247" s="39" t="s">
        <v>2704</v>
      </c>
    </row>
    <row r="248" spans="1:16" ht="25.5">
      <c r="A248" t="s">
        <v>50</v>
      </c>
      <c s="34" t="s">
        <v>432</v>
      </c>
      <c s="34" t="s">
        <v>2714</v>
      </c>
      <c s="35" t="s">
        <v>5</v>
      </c>
      <c s="6" t="s">
        <v>2715</v>
      </c>
      <c s="36" t="s">
        <v>162</v>
      </c>
      <c s="37">
        <v>40</v>
      </c>
      <c s="36">
        <v>0</v>
      </c>
      <c s="36">
        <f>ROUND(G248*H248,6)</f>
      </c>
      <c r="L248" s="38">
        <v>0</v>
      </c>
      <c s="32">
        <f>ROUND(ROUND(L248,2)*ROUND(G248,3),2)</f>
      </c>
      <c s="36" t="s">
        <v>55</v>
      </c>
      <c>
        <f>(M248*21)/100</f>
      </c>
      <c t="s">
        <v>28</v>
      </c>
    </row>
    <row r="249" spans="1:5" ht="25.5">
      <c r="A249" s="35" t="s">
        <v>56</v>
      </c>
      <c r="E249" s="39" t="s">
        <v>2715</v>
      </c>
    </row>
    <row r="250" spans="1:5" ht="12.75">
      <c r="A250" s="35" t="s">
        <v>57</v>
      </c>
      <c r="E250" s="40" t="s">
        <v>5</v>
      </c>
    </row>
    <row r="251" spans="1:5" ht="12.75">
      <c r="A251" t="s">
        <v>58</v>
      </c>
      <c r="E251" s="39" t="s">
        <v>5</v>
      </c>
    </row>
    <row r="252" spans="1:16" ht="12.75">
      <c r="A252" t="s">
        <v>50</v>
      </c>
      <c s="34" t="s">
        <v>436</v>
      </c>
      <c s="34" t="s">
        <v>2716</v>
      </c>
      <c s="35" t="s">
        <v>5</v>
      </c>
      <c s="6" t="s">
        <v>2717</v>
      </c>
      <c s="36" t="s">
        <v>162</v>
      </c>
      <c s="37">
        <v>40</v>
      </c>
      <c s="36">
        <v>0.00016</v>
      </c>
      <c s="36">
        <f>ROUND(G252*H252,6)</f>
      </c>
      <c r="L252" s="38">
        <v>0</v>
      </c>
      <c s="32">
        <f>ROUND(ROUND(L252,2)*ROUND(G252,3),2)</f>
      </c>
      <c s="36" t="s">
        <v>55</v>
      </c>
      <c>
        <f>(M252*21)/100</f>
      </c>
      <c t="s">
        <v>28</v>
      </c>
    </row>
    <row r="253" spans="1:5" ht="12.75">
      <c r="A253" s="35" t="s">
        <v>56</v>
      </c>
      <c r="E253" s="39" t="s">
        <v>2717</v>
      </c>
    </row>
    <row r="254" spans="1:5" ht="12.75">
      <c r="A254" s="35" t="s">
        <v>57</v>
      </c>
      <c r="E254" s="40" t="s">
        <v>5</v>
      </c>
    </row>
    <row r="255" spans="1:5" ht="12.75">
      <c r="A255" t="s">
        <v>58</v>
      </c>
      <c r="E255" s="39" t="s">
        <v>2704</v>
      </c>
    </row>
    <row r="256" spans="1:16" ht="25.5">
      <c r="A256" t="s">
        <v>50</v>
      </c>
      <c s="34" t="s">
        <v>442</v>
      </c>
      <c s="34" t="s">
        <v>2718</v>
      </c>
      <c s="35" t="s">
        <v>5</v>
      </c>
      <c s="6" t="s">
        <v>2719</v>
      </c>
      <c s="36" t="s">
        <v>162</v>
      </c>
      <c s="37">
        <v>130</v>
      </c>
      <c s="36">
        <v>0</v>
      </c>
      <c s="36">
        <f>ROUND(G256*H256,6)</f>
      </c>
      <c r="L256" s="38">
        <v>0</v>
      </c>
      <c s="32">
        <f>ROUND(ROUND(L256,2)*ROUND(G256,3),2)</f>
      </c>
      <c s="36" t="s">
        <v>55</v>
      </c>
      <c>
        <f>(M256*21)/100</f>
      </c>
      <c t="s">
        <v>28</v>
      </c>
    </row>
    <row r="257" spans="1:5" ht="25.5">
      <c r="A257" s="35" t="s">
        <v>56</v>
      </c>
      <c r="E257" s="39" t="s">
        <v>2719</v>
      </c>
    </row>
    <row r="258" spans="1:5" ht="12.75">
      <c r="A258" s="35" t="s">
        <v>57</v>
      </c>
      <c r="E258" s="40" t="s">
        <v>5</v>
      </c>
    </row>
    <row r="259" spans="1:5" ht="12.75">
      <c r="A259" t="s">
        <v>58</v>
      </c>
      <c r="E259" s="39" t="s">
        <v>5</v>
      </c>
    </row>
    <row r="260" spans="1:16" ht="12.75">
      <c r="A260" t="s">
        <v>50</v>
      </c>
      <c s="34" t="s">
        <v>446</v>
      </c>
      <c s="34" t="s">
        <v>2720</v>
      </c>
      <c s="35" t="s">
        <v>5</v>
      </c>
      <c s="6" t="s">
        <v>2721</v>
      </c>
      <c s="36" t="s">
        <v>162</v>
      </c>
      <c s="37">
        <v>130</v>
      </c>
      <c s="36">
        <v>0.00025</v>
      </c>
      <c s="36">
        <f>ROUND(G260*H260,6)</f>
      </c>
      <c r="L260" s="38">
        <v>0</v>
      </c>
      <c s="32">
        <f>ROUND(ROUND(L260,2)*ROUND(G260,3),2)</f>
      </c>
      <c s="36" t="s">
        <v>55</v>
      </c>
      <c>
        <f>(M260*21)/100</f>
      </c>
      <c t="s">
        <v>28</v>
      </c>
    </row>
    <row r="261" spans="1:5" ht="12.75">
      <c r="A261" s="35" t="s">
        <v>56</v>
      </c>
      <c r="E261" s="39" t="s">
        <v>2721</v>
      </c>
    </row>
    <row r="262" spans="1:5" ht="12.75">
      <c r="A262" s="35" t="s">
        <v>57</v>
      </c>
      <c r="E262" s="40" t="s">
        <v>5</v>
      </c>
    </row>
    <row r="263" spans="1:5" ht="12.75">
      <c r="A263" t="s">
        <v>58</v>
      </c>
      <c r="E263" s="39" t="s">
        <v>2704</v>
      </c>
    </row>
    <row r="264" spans="1:16" ht="25.5">
      <c r="A264" t="s">
        <v>50</v>
      </c>
      <c s="34" t="s">
        <v>450</v>
      </c>
      <c s="34" t="s">
        <v>2722</v>
      </c>
      <c s="35" t="s">
        <v>5</v>
      </c>
      <c s="6" t="s">
        <v>2723</v>
      </c>
      <c s="36" t="s">
        <v>162</v>
      </c>
      <c s="37">
        <v>65</v>
      </c>
      <c s="36">
        <v>0</v>
      </c>
      <c s="36">
        <f>ROUND(G264*H264,6)</f>
      </c>
      <c r="L264" s="38">
        <v>0</v>
      </c>
      <c s="32">
        <f>ROUND(ROUND(L264,2)*ROUND(G264,3),2)</f>
      </c>
      <c s="36" t="s">
        <v>55</v>
      </c>
      <c>
        <f>(M264*21)/100</f>
      </c>
      <c t="s">
        <v>28</v>
      </c>
    </row>
    <row r="265" spans="1:5" ht="25.5">
      <c r="A265" s="35" t="s">
        <v>56</v>
      </c>
      <c r="E265" s="39" t="s">
        <v>2723</v>
      </c>
    </row>
    <row r="266" spans="1:5" ht="12.75">
      <c r="A266" s="35" t="s">
        <v>57</v>
      </c>
      <c r="E266" s="40" t="s">
        <v>5</v>
      </c>
    </row>
    <row r="267" spans="1:5" ht="12.75">
      <c r="A267" t="s">
        <v>58</v>
      </c>
      <c r="E267" s="39" t="s">
        <v>5</v>
      </c>
    </row>
    <row r="268" spans="1:16" ht="12.75">
      <c r="A268" t="s">
        <v>50</v>
      </c>
      <c s="34" t="s">
        <v>453</v>
      </c>
      <c s="34" t="s">
        <v>2724</v>
      </c>
      <c s="35" t="s">
        <v>5</v>
      </c>
      <c s="6" t="s">
        <v>2725</v>
      </c>
      <c s="36" t="s">
        <v>162</v>
      </c>
      <c s="37">
        <v>65</v>
      </c>
      <c s="36">
        <v>0.00053</v>
      </c>
      <c s="36">
        <f>ROUND(G268*H268,6)</f>
      </c>
      <c r="L268" s="38">
        <v>0</v>
      </c>
      <c s="32">
        <f>ROUND(ROUND(L268,2)*ROUND(G268,3),2)</f>
      </c>
      <c s="36" t="s">
        <v>55</v>
      </c>
      <c>
        <f>(M268*21)/100</f>
      </c>
      <c t="s">
        <v>28</v>
      </c>
    </row>
    <row r="269" spans="1:5" ht="12.75">
      <c r="A269" s="35" t="s">
        <v>56</v>
      </c>
      <c r="E269" s="39" t="s">
        <v>2725</v>
      </c>
    </row>
    <row r="270" spans="1:5" ht="12.75">
      <c r="A270" s="35" t="s">
        <v>57</v>
      </c>
      <c r="E270" s="40" t="s">
        <v>5</v>
      </c>
    </row>
    <row r="271" spans="1:5" ht="12.75">
      <c r="A271" t="s">
        <v>58</v>
      </c>
      <c r="E271" s="39" t="s">
        <v>2704</v>
      </c>
    </row>
    <row r="272" spans="1:16" ht="25.5">
      <c r="A272" t="s">
        <v>50</v>
      </c>
      <c s="34" t="s">
        <v>457</v>
      </c>
      <c s="34" t="s">
        <v>2726</v>
      </c>
      <c s="35" t="s">
        <v>5</v>
      </c>
      <c s="6" t="s">
        <v>2727</v>
      </c>
      <c s="36" t="s">
        <v>162</v>
      </c>
      <c s="37">
        <v>25</v>
      </c>
      <c s="36">
        <v>0</v>
      </c>
      <c s="36">
        <f>ROUND(G272*H272,6)</f>
      </c>
      <c r="L272" s="38">
        <v>0</v>
      </c>
      <c s="32">
        <f>ROUND(ROUND(L272,2)*ROUND(G272,3),2)</f>
      </c>
      <c s="36" t="s">
        <v>55</v>
      </c>
      <c>
        <f>(M272*21)/100</f>
      </c>
      <c t="s">
        <v>28</v>
      </c>
    </row>
    <row r="273" spans="1:5" ht="25.5">
      <c r="A273" s="35" t="s">
        <v>56</v>
      </c>
      <c r="E273" s="39" t="s">
        <v>2727</v>
      </c>
    </row>
    <row r="274" spans="1:5" ht="12.75">
      <c r="A274" s="35" t="s">
        <v>57</v>
      </c>
      <c r="E274" s="40" t="s">
        <v>5</v>
      </c>
    </row>
    <row r="275" spans="1:5" ht="12.75">
      <c r="A275" t="s">
        <v>58</v>
      </c>
      <c r="E275" s="39" t="s">
        <v>5</v>
      </c>
    </row>
    <row r="276" spans="1:16" ht="12.75">
      <c r="A276" t="s">
        <v>50</v>
      </c>
      <c s="34" t="s">
        <v>461</v>
      </c>
      <c s="34" t="s">
        <v>2728</v>
      </c>
      <c s="35" t="s">
        <v>5</v>
      </c>
      <c s="6" t="s">
        <v>2729</v>
      </c>
      <c s="36" t="s">
        <v>162</v>
      </c>
      <c s="37">
        <v>25</v>
      </c>
      <c s="36">
        <v>0.0011</v>
      </c>
      <c s="36">
        <f>ROUND(G276*H276,6)</f>
      </c>
      <c r="L276" s="38">
        <v>0</v>
      </c>
      <c s="32">
        <f>ROUND(ROUND(L276,2)*ROUND(G276,3),2)</f>
      </c>
      <c s="36" t="s">
        <v>55</v>
      </c>
      <c>
        <f>(M276*21)/100</f>
      </c>
      <c t="s">
        <v>28</v>
      </c>
    </row>
    <row r="277" spans="1:5" ht="12.75">
      <c r="A277" s="35" t="s">
        <v>56</v>
      </c>
      <c r="E277" s="39" t="s">
        <v>2729</v>
      </c>
    </row>
    <row r="278" spans="1:5" ht="12.75">
      <c r="A278" s="35" t="s">
        <v>57</v>
      </c>
      <c r="E278" s="40" t="s">
        <v>5</v>
      </c>
    </row>
    <row r="279" spans="1:5" ht="12.75">
      <c r="A279" t="s">
        <v>58</v>
      </c>
      <c r="E279" s="39" t="s">
        <v>2704</v>
      </c>
    </row>
    <row r="280" spans="1:16" ht="25.5">
      <c r="A280" t="s">
        <v>50</v>
      </c>
      <c s="34" t="s">
        <v>464</v>
      </c>
      <c s="34" t="s">
        <v>2730</v>
      </c>
      <c s="35" t="s">
        <v>5</v>
      </c>
      <c s="6" t="s">
        <v>2731</v>
      </c>
      <c s="36" t="s">
        <v>162</v>
      </c>
      <c s="37">
        <v>130</v>
      </c>
      <c s="36">
        <v>0</v>
      </c>
      <c s="36">
        <f>ROUND(G280*H280,6)</f>
      </c>
      <c r="L280" s="38">
        <v>0</v>
      </c>
      <c s="32">
        <f>ROUND(ROUND(L280,2)*ROUND(G280,3),2)</f>
      </c>
      <c s="36" t="s">
        <v>55</v>
      </c>
      <c>
        <f>(M280*21)/100</f>
      </c>
      <c t="s">
        <v>28</v>
      </c>
    </row>
    <row r="281" spans="1:5" ht="25.5">
      <c r="A281" s="35" t="s">
        <v>56</v>
      </c>
      <c r="E281" s="39" t="s">
        <v>2731</v>
      </c>
    </row>
    <row r="282" spans="1:5" ht="12.75">
      <c r="A282" s="35" t="s">
        <v>57</v>
      </c>
      <c r="E282" s="40" t="s">
        <v>5</v>
      </c>
    </row>
    <row r="283" spans="1:5" ht="12.75">
      <c r="A283" t="s">
        <v>58</v>
      </c>
      <c r="E283" s="39" t="s">
        <v>5</v>
      </c>
    </row>
    <row r="284" spans="1:16" ht="12.75">
      <c r="A284" t="s">
        <v>50</v>
      </c>
      <c s="34" t="s">
        <v>468</v>
      </c>
      <c s="34" t="s">
        <v>2732</v>
      </c>
      <c s="35" t="s">
        <v>5</v>
      </c>
      <c s="6" t="s">
        <v>2733</v>
      </c>
      <c s="36" t="s">
        <v>162</v>
      </c>
      <c s="37">
        <v>130</v>
      </c>
      <c s="36">
        <v>0.00064</v>
      </c>
      <c s="36">
        <f>ROUND(G284*H284,6)</f>
      </c>
      <c r="L284" s="38">
        <v>0</v>
      </c>
      <c s="32">
        <f>ROUND(ROUND(L284,2)*ROUND(G284,3),2)</f>
      </c>
      <c s="36" t="s">
        <v>55</v>
      </c>
      <c>
        <f>(M284*21)/100</f>
      </c>
      <c t="s">
        <v>28</v>
      </c>
    </row>
    <row r="285" spans="1:5" ht="12.75">
      <c r="A285" s="35" t="s">
        <v>56</v>
      </c>
      <c r="E285" s="39" t="s">
        <v>2733</v>
      </c>
    </row>
    <row r="286" spans="1:5" ht="12.75">
      <c r="A286" s="35" t="s">
        <v>57</v>
      </c>
      <c r="E286" s="40" t="s">
        <v>5</v>
      </c>
    </row>
    <row r="287" spans="1:5" ht="12.75">
      <c r="A287" t="s">
        <v>58</v>
      </c>
      <c r="E287" s="39" t="s">
        <v>2704</v>
      </c>
    </row>
    <row r="288" spans="1:16" ht="25.5">
      <c r="A288" t="s">
        <v>50</v>
      </c>
      <c s="34" t="s">
        <v>473</v>
      </c>
      <c s="34" t="s">
        <v>2734</v>
      </c>
      <c s="35" t="s">
        <v>5</v>
      </c>
      <c s="6" t="s">
        <v>2735</v>
      </c>
      <c s="36" t="s">
        <v>139</v>
      </c>
      <c s="37">
        <v>600</v>
      </c>
      <c s="36">
        <v>0</v>
      </c>
      <c s="36">
        <f>ROUND(G288*H288,6)</f>
      </c>
      <c r="L288" s="38">
        <v>0</v>
      </c>
      <c s="32">
        <f>ROUND(ROUND(L288,2)*ROUND(G288,3),2)</f>
      </c>
      <c s="36" t="s">
        <v>55</v>
      </c>
      <c>
        <f>(M288*21)/100</f>
      </c>
      <c t="s">
        <v>28</v>
      </c>
    </row>
    <row r="289" spans="1:5" ht="25.5">
      <c r="A289" s="35" t="s">
        <v>56</v>
      </c>
      <c r="E289" s="39" t="s">
        <v>2735</v>
      </c>
    </row>
    <row r="290" spans="1:5" ht="12.75">
      <c r="A290" s="35" t="s">
        <v>57</v>
      </c>
      <c r="E290" s="40" t="s">
        <v>5</v>
      </c>
    </row>
    <row r="291" spans="1:5" ht="12.75">
      <c r="A291" t="s">
        <v>58</v>
      </c>
      <c r="E291" s="39" t="s">
        <v>5</v>
      </c>
    </row>
    <row r="292" spans="1:16" ht="25.5">
      <c r="A292" t="s">
        <v>50</v>
      </c>
      <c s="34" t="s">
        <v>478</v>
      </c>
      <c s="34" t="s">
        <v>2736</v>
      </c>
      <c s="35" t="s">
        <v>5</v>
      </c>
      <c s="6" t="s">
        <v>2737</v>
      </c>
      <c s="36" t="s">
        <v>139</v>
      </c>
      <c s="37">
        <v>3</v>
      </c>
      <c s="36">
        <v>0</v>
      </c>
      <c s="36">
        <f>ROUND(G292*H292,6)</f>
      </c>
      <c r="L292" s="38">
        <v>0</v>
      </c>
      <c s="32">
        <f>ROUND(ROUND(L292,2)*ROUND(G292,3),2)</f>
      </c>
      <c s="36" t="s">
        <v>55</v>
      </c>
      <c>
        <f>(M292*21)/100</f>
      </c>
      <c t="s">
        <v>28</v>
      </c>
    </row>
    <row r="293" spans="1:5" ht="25.5">
      <c r="A293" s="35" t="s">
        <v>56</v>
      </c>
      <c r="E293" s="39" t="s">
        <v>2737</v>
      </c>
    </row>
    <row r="294" spans="1:5" ht="12.75">
      <c r="A294" s="35" t="s">
        <v>57</v>
      </c>
      <c r="E294" s="40" t="s">
        <v>5</v>
      </c>
    </row>
    <row r="295" spans="1:5" ht="12.75">
      <c r="A295" t="s">
        <v>58</v>
      </c>
      <c r="E295" s="39" t="s">
        <v>5</v>
      </c>
    </row>
    <row r="296" spans="1:16" ht="12.75">
      <c r="A296" t="s">
        <v>50</v>
      </c>
      <c s="34" t="s">
        <v>483</v>
      </c>
      <c s="34" t="s">
        <v>2738</v>
      </c>
      <c s="35" t="s">
        <v>5</v>
      </c>
      <c s="6" t="s">
        <v>2739</v>
      </c>
      <c s="36" t="s">
        <v>139</v>
      </c>
      <c s="37">
        <v>1</v>
      </c>
      <c s="36">
        <v>0.00048</v>
      </c>
      <c s="36">
        <f>ROUND(G296*H296,6)</f>
      </c>
      <c r="L296" s="38">
        <v>0</v>
      </c>
      <c s="32">
        <f>ROUND(ROUND(L296,2)*ROUND(G296,3),2)</f>
      </c>
      <c s="36" t="s">
        <v>55</v>
      </c>
      <c>
        <f>(M296*21)/100</f>
      </c>
      <c t="s">
        <v>28</v>
      </c>
    </row>
    <row r="297" spans="1:5" ht="12.75">
      <c r="A297" s="35" t="s">
        <v>56</v>
      </c>
      <c r="E297" s="39" t="s">
        <v>2739</v>
      </c>
    </row>
    <row r="298" spans="1:5" ht="12.75">
      <c r="A298" s="35" t="s">
        <v>57</v>
      </c>
      <c r="E298" s="40" t="s">
        <v>5</v>
      </c>
    </row>
    <row r="299" spans="1:5" ht="12.75">
      <c r="A299" t="s">
        <v>58</v>
      </c>
      <c r="E299" s="39" t="s">
        <v>2740</v>
      </c>
    </row>
    <row r="300" spans="1:16" ht="12.75">
      <c r="A300" t="s">
        <v>50</v>
      </c>
      <c s="34" t="s">
        <v>487</v>
      </c>
      <c s="34" t="s">
        <v>2741</v>
      </c>
      <c s="35" t="s">
        <v>5</v>
      </c>
      <c s="6" t="s">
        <v>2742</v>
      </c>
      <c s="36" t="s">
        <v>139</v>
      </c>
      <c s="37">
        <v>1</v>
      </c>
      <c s="36">
        <v>0.00071</v>
      </c>
      <c s="36">
        <f>ROUND(G300*H300,6)</f>
      </c>
      <c r="L300" s="38">
        <v>0</v>
      </c>
      <c s="32">
        <f>ROUND(ROUND(L300,2)*ROUND(G300,3),2)</f>
      </c>
      <c s="36" t="s">
        <v>55</v>
      </c>
      <c>
        <f>(M300*21)/100</f>
      </c>
      <c t="s">
        <v>28</v>
      </c>
    </row>
    <row r="301" spans="1:5" ht="12.75">
      <c r="A301" s="35" t="s">
        <v>56</v>
      </c>
      <c r="E301" s="39" t="s">
        <v>2742</v>
      </c>
    </row>
    <row r="302" spans="1:5" ht="12.75">
      <c r="A302" s="35" t="s">
        <v>57</v>
      </c>
      <c r="E302" s="40" t="s">
        <v>5</v>
      </c>
    </row>
    <row r="303" spans="1:5" ht="12.75">
      <c r="A303" t="s">
        <v>58</v>
      </c>
      <c r="E303" s="39" t="s">
        <v>2743</v>
      </c>
    </row>
    <row r="304" spans="1:16" ht="12.75">
      <c r="A304" t="s">
        <v>50</v>
      </c>
      <c s="34" t="s">
        <v>491</v>
      </c>
      <c s="34" t="s">
        <v>2744</v>
      </c>
      <c s="35" t="s">
        <v>5</v>
      </c>
      <c s="6" t="s">
        <v>2745</v>
      </c>
      <c s="36" t="s">
        <v>139</v>
      </c>
      <c s="37">
        <v>1</v>
      </c>
      <c s="36">
        <v>0.00133</v>
      </c>
      <c s="36">
        <f>ROUND(G304*H304,6)</f>
      </c>
      <c r="L304" s="38">
        <v>0</v>
      </c>
      <c s="32">
        <f>ROUND(ROUND(L304,2)*ROUND(G304,3),2)</f>
      </c>
      <c s="36" t="s">
        <v>55</v>
      </c>
      <c>
        <f>(M304*21)/100</f>
      </c>
      <c t="s">
        <v>28</v>
      </c>
    </row>
    <row r="305" spans="1:5" ht="12.75">
      <c r="A305" s="35" t="s">
        <v>56</v>
      </c>
      <c r="E305" s="39" t="s">
        <v>2745</v>
      </c>
    </row>
    <row r="306" spans="1:5" ht="12.75">
      <c r="A306" s="35" t="s">
        <v>57</v>
      </c>
      <c r="E306" s="40" t="s">
        <v>5</v>
      </c>
    </row>
    <row r="307" spans="1:5" ht="12.75">
      <c r="A307" t="s">
        <v>58</v>
      </c>
      <c r="E307" s="39" t="s">
        <v>2746</v>
      </c>
    </row>
    <row r="308" spans="1:16" ht="25.5">
      <c r="A308" t="s">
        <v>50</v>
      </c>
      <c s="34" t="s">
        <v>496</v>
      </c>
      <c s="34" t="s">
        <v>2747</v>
      </c>
      <c s="35" t="s">
        <v>5</v>
      </c>
      <c s="6" t="s">
        <v>2748</v>
      </c>
      <c s="36" t="s">
        <v>139</v>
      </c>
      <c s="37">
        <v>3</v>
      </c>
      <c s="36">
        <v>0</v>
      </c>
      <c s="36">
        <f>ROUND(G308*H308,6)</f>
      </c>
      <c r="L308" s="38">
        <v>0</v>
      </c>
      <c s="32">
        <f>ROUND(ROUND(L308,2)*ROUND(G308,3),2)</f>
      </c>
      <c s="36" t="s">
        <v>55</v>
      </c>
      <c>
        <f>(M308*21)/100</f>
      </c>
      <c t="s">
        <v>28</v>
      </c>
    </row>
    <row r="309" spans="1:5" ht="38.25">
      <c r="A309" s="35" t="s">
        <v>56</v>
      </c>
      <c r="E309" s="39" t="s">
        <v>2749</v>
      </c>
    </row>
    <row r="310" spans="1:5" ht="12.75">
      <c r="A310" s="35" t="s">
        <v>57</v>
      </c>
      <c r="E310" s="40" t="s">
        <v>5</v>
      </c>
    </row>
    <row r="311" spans="1:5" ht="12.75">
      <c r="A311" t="s">
        <v>58</v>
      </c>
      <c r="E311" s="39" t="s">
        <v>5</v>
      </c>
    </row>
    <row r="312" spans="1:16" ht="12.75">
      <c r="A312" t="s">
        <v>50</v>
      </c>
      <c s="34" t="s">
        <v>499</v>
      </c>
      <c s="34" t="s">
        <v>2750</v>
      </c>
      <c s="35" t="s">
        <v>5</v>
      </c>
      <c s="6" t="s">
        <v>2751</v>
      </c>
      <c s="36" t="s">
        <v>139</v>
      </c>
      <c s="37">
        <v>2</v>
      </c>
      <c s="36">
        <v>5E-05</v>
      </c>
      <c s="36">
        <f>ROUND(G312*H312,6)</f>
      </c>
      <c r="L312" s="38">
        <v>0</v>
      </c>
      <c s="32">
        <f>ROUND(ROUND(L312,2)*ROUND(G312,3),2)</f>
      </c>
      <c s="36" t="s">
        <v>55</v>
      </c>
      <c>
        <f>(M312*21)/100</f>
      </c>
      <c t="s">
        <v>28</v>
      </c>
    </row>
    <row r="313" spans="1:5" ht="12.75">
      <c r="A313" s="35" t="s">
        <v>56</v>
      </c>
      <c r="E313" s="39" t="s">
        <v>2751</v>
      </c>
    </row>
    <row r="314" spans="1:5" ht="12.75">
      <c r="A314" s="35" t="s">
        <v>57</v>
      </c>
      <c r="E314" s="40" t="s">
        <v>5</v>
      </c>
    </row>
    <row r="315" spans="1:5" ht="12.75">
      <c r="A315" t="s">
        <v>58</v>
      </c>
      <c r="E315" s="39" t="s">
        <v>2752</v>
      </c>
    </row>
    <row r="316" spans="1:16" ht="12.75">
      <c r="A316" t="s">
        <v>50</v>
      </c>
      <c s="34" t="s">
        <v>504</v>
      </c>
      <c s="34" t="s">
        <v>2753</v>
      </c>
      <c s="35" t="s">
        <v>5</v>
      </c>
      <c s="6" t="s">
        <v>2754</v>
      </c>
      <c s="36" t="s">
        <v>139</v>
      </c>
      <c s="37">
        <v>1</v>
      </c>
      <c s="36">
        <v>0.0001</v>
      </c>
      <c s="36">
        <f>ROUND(G316*H316,6)</f>
      </c>
      <c r="L316" s="38">
        <v>0</v>
      </c>
      <c s="32">
        <f>ROUND(ROUND(L316,2)*ROUND(G316,3),2)</f>
      </c>
      <c s="36" t="s">
        <v>122</v>
      </c>
      <c>
        <f>(M316*21)/100</f>
      </c>
      <c t="s">
        <v>28</v>
      </c>
    </row>
    <row r="317" spans="1:5" ht="12.75">
      <c r="A317" s="35" t="s">
        <v>56</v>
      </c>
      <c r="E317" s="39" t="s">
        <v>2754</v>
      </c>
    </row>
    <row r="318" spans="1:5" ht="12.75">
      <c r="A318" s="35" t="s">
        <v>57</v>
      </c>
      <c r="E318" s="40" t="s">
        <v>5</v>
      </c>
    </row>
    <row r="319" spans="1:5" ht="12.75">
      <c r="A319" t="s">
        <v>58</v>
      </c>
      <c r="E319" s="39" t="s">
        <v>2752</v>
      </c>
    </row>
    <row r="320" spans="1:16" ht="25.5">
      <c r="A320" t="s">
        <v>50</v>
      </c>
      <c s="34" t="s">
        <v>509</v>
      </c>
      <c s="34" t="s">
        <v>2755</v>
      </c>
      <c s="35" t="s">
        <v>5</v>
      </c>
      <c s="6" t="s">
        <v>2756</v>
      </c>
      <c s="36" t="s">
        <v>139</v>
      </c>
      <c s="37">
        <v>1</v>
      </c>
      <c s="36">
        <v>0</v>
      </c>
      <c s="36">
        <f>ROUND(G320*H320,6)</f>
      </c>
      <c r="L320" s="38">
        <v>0</v>
      </c>
      <c s="32">
        <f>ROUND(ROUND(L320,2)*ROUND(G320,3),2)</f>
      </c>
      <c s="36" t="s">
        <v>55</v>
      </c>
      <c>
        <f>(M320*21)/100</f>
      </c>
      <c t="s">
        <v>28</v>
      </c>
    </row>
    <row r="321" spans="1:5" ht="38.25">
      <c r="A321" s="35" t="s">
        <v>56</v>
      </c>
      <c r="E321" s="39" t="s">
        <v>2757</v>
      </c>
    </row>
    <row r="322" spans="1:5" ht="12.75">
      <c r="A322" s="35" t="s">
        <v>57</v>
      </c>
      <c r="E322" s="40" t="s">
        <v>5</v>
      </c>
    </row>
    <row r="323" spans="1:5" ht="12.75">
      <c r="A323" t="s">
        <v>58</v>
      </c>
      <c r="E323" s="39" t="s">
        <v>5</v>
      </c>
    </row>
    <row r="324" spans="1:16" ht="12.75">
      <c r="A324" t="s">
        <v>50</v>
      </c>
      <c s="34" t="s">
        <v>513</v>
      </c>
      <c s="34" t="s">
        <v>2758</v>
      </c>
      <c s="35" t="s">
        <v>5</v>
      </c>
      <c s="6" t="s">
        <v>2759</v>
      </c>
      <c s="36" t="s">
        <v>139</v>
      </c>
      <c s="37">
        <v>1</v>
      </c>
      <c s="36">
        <v>5E-05</v>
      </c>
      <c s="36">
        <f>ROUND(G324*H324,6)</f>
      </c>
      <c r="L324" s="38">
        <v>0</v>
      </c>
      <c s="32">
        <f>ROUND(ROUND(L324,2)*ROUND(G324,3),2)</f>
      </c>
      <c s="36" t="s">
        <v>55</v>
      </c>
      <c>
        <f>(M324*21)/100</f>
      </c>
      <c t="s">
        <v>28</v>
      </c>
    </row>
    <row r="325" spans="1:5" ht="12.75">
      <c r="A325" s="35" t="s">
        <v>56</v>
      </c>
      <c r="E325" s="39" t="s">
        <v>2759</v>
      </c>
    </row>
    <row r="326" spans="1:5" ht="12.75">
      <c r="A326" s="35" t="s">
        <v>57</v>
      </c>
      <c r="E326" s="40" t="s">
        <v>5</v>
      </c>
    </row>
    <row r="327" spans="1:5" ht="12.75">
      <c r="A327" t="s">
        <v>58</v>
      </c>
      <c r="E327" s="39" t="s">
        <v>2760</v>
      </c>
    </row>
    <row r="328" spans="1:16" ht="25.5">
      <c r="A328" t="s">
        <v>50</v>
      </c>
      <c s="34" t="s">
        <v>517</v>
      </c>
      <c s="34" t="s">
        <v>2761</v>
      </c>
      <c s="35" t="s">
        <v>5</v>
      </c>
      <c s="6" t="s">
        <v>2762</v>
      </c>
      <c s="36" t="s">
        <v>139</v>
      </c>
      <c s="37">
        <v>2</v>
      </c>
      <c s="36">
        <v>0</v>
      </c>
      <c s="36">
        <f>ROUND(G328*H328,6)</f>
      </c>
      <c r="L328" s="38">
        <v>0</v>
      </c>
      <c s="32">
        <f>ROUND(ROUND(L328,2)*ROUND(G328,3),2)</f>
      </c>
      <c s="36" t="s">
        <v>55</v>
      </c>
      <c>
        <f>(M328*21)/100</f>
      </c>
      <c t="s">
        <v>28</v>
      </c>
    </row>
    <row r="329" spans="1:5" ht="38.25">
      <c r="A329" s="35" t="s">
        <v>56</v>
      </c>
      <c r="E329" s="39" t="s">
        <v>2763</v>
      </c>
    </row>
    <row r="330" spans="1:5" ht="12.75">
      <c r="A330" s="35" t="s">
        <v>57</v>
      </c>
      <c r="E330" s="40" t="s">
        <v>5</v>
      </c>
    </row>
    <row r="331" spans="1:5" ht="12.75">
      <c r="A331" t="s">
        <v>58</v>
      </c>
      <c r="E331" s="39" t="s">
        <v>5</v>
      </c>
    </row>
    <row r="332" spans="1:16" ht="12.75">
      <c r="A332" t="s">
        <v>50</v>
      </c>
      <c s="34" t="s">
        <v>522</v>
      </c>
      <c s="34" t="s">
        <v>2764</v>
      </c>
      <c s="35" t="s">
        <v>5</v>
      </c>
      <c s="6" t="s">
        <v>2765</v>
      </c>
      <c s="36" t="s">
        <v>139</v>
      </c>
      <c s="37">
        <v>2</v>
      </c>
      <c s="36">
        <v>5E-05</v>
      </c>
      <c s="36">
        <f>ROUND(G332*H332,6)</f>
      </c>
      <c r="L332" s="38">
        <v>0</v>
      </c>
      <c s="32">
        <f>ROUND(ROUND(L332,2)*ROUND(G332,3),2)</f>
      </c>
      <c s="36" t="s">
        <v>55</v>
      </c>
      <c>
        <f>(M332*21)/100</f>
      </c>
      <c t="s">
        <v>28</v>
      </c>
    </row>
    <row r="333" spans="1:5" ht="12.75">
      <c r="A333" s="35" t="s">
        <v>56</v>
      </c>
      <c r="E333" s="39" t="s">
        <v>2765</v>
      </c>
    </row>
    <row r="334" spans="1:5" ht="12.75">
      <c r="A334" s="35" t="s">
        <v>57</v>
      </c>
      <c r="E334" s="40" t="s">
        <v>5</v>
      </c>
    </row>
    <row r="335" spans="1:5" ht="12.75">
      <c r="A335" t="s">
        <v>58</v>
      </c>
      <c r="E335" s="39" t="s">
        <v>2766</v>
      </c>
    </row>
    <row r="336" spans="1:16" ht="25.5">
      <c r="A336" t="s">
        <v>50</v>
      </c>
      <c s="34" t="s">
        <v>524</v>
      </c>
      <c s="34" t="s">
        <v>2767</v>
      </c>
      <c s="35" t="s">
        <v>5</v>
      </c>
      <c s="6" t="s">
        <v>2768</v>
      </c>
      <c s="36" t="s">
        <v>139</v>
      </c>
      <c s="37">
        <v>1</v>
      </c>
      <c s="36">
        <v>0</v>
      </c>
      <c s="36">
        <f>ROUND(G336*H336,6)</f>
      </c>
      <c r="L336" s="38">
        <v>0</v>
      </c>
      <c s="32">
        <f>ROUND(ROUND(L336,2)*ROUND(G336,3),2)</f>
      </c>
      <c s="36" t="s">
        <v>55</v>
      </c>
      <c>
        <f>(M336*21)/100</f>
      </c>
      <c t="s">
        <v>28</v>
      </c>
    </row>
    <row r="337" spans="1:5" ht="25.5">
      <c r="A337" s="35" t="s">
        <v>56</v>
      </c>
      <c r="E337" s="39" t="s">
        <v>2768</v>
      </c>
    </row>
    <row r="338" spans="1:5" ht="12.75">
      <c r="A338" s="35" t="s">
        <v>57</v>
      </c>
      <c r="E338" s="40" t="s">
        <v>5</v>
      </c>
    </row>
    <row r="339" spans="1:5" ht="38.25">
      <c r="A339" t="s">
        <v>58</v>
      </c>
      <c r="E339" s="39" t="s">
        <v>2769</v>
      </c>
    </row>
    <row r="340" spans="1:16" ht="12.75">
      <c r="A340" t="s">
        <v>50</v>
      </c>
      <c s="34" t="s">
        <v>525</v>
      </c>
      <c s="34" t="s">
        <v>2770</v>
      </c>
      <c s="35" t="s">
        <v>5</v>
      </c>
      <c s="6" t="s">
        <v>2771</v>
      </c>
      <c s="36" t="s">
        <v>139</v>
      </c>
      <c s="37">
        <v>1</v>
      </c>
      <c s="36">
        <v>4E-05</v>
      </c>
      <c s="36">
        <f>ROUND(G340*H340,6)</f>
      </c>
      <c r="L340" s="38">
        <v>0</v>
      </c>
      <c s="32">
        <f>ROUND(ROUND(L340,2)*ROUND(G340,3),2)</f>
      </c>
      <c s="36" t="s">
        <v>55</v>
      </c>
      <c>
        <f>(M340*21)/100</f>
      </c>
      <c t="s">
        <v>28</v>
      </c>
    </row>
    <row r="341" spans="1:5" ht="12.75">
      <c r="A341" s="35" t="s">
        <v>56</v>
      </c>
      <c r="E341" s="39" t="s">
        <v>2771</v>
      </c>
    </row>
    <row r="342" spans="1:5" ht="12.75">
      <c r="A342" s="35" t="s">
        <v>57</v>
      </c>
      <c r="E342" s="40" t="s">
        <v>5</v>
      </c>
    </row>
    <row r="343" spans="1:5" ht="12.75">
      <c r="A343" t="s">
        <v>58</v>
      </c>
      <c r="E343" s="39" t="s">
        <v>2772</v>
      </c>
    </row>
    <row r="344" spans="1:16" ht="12.75">
      <c r="A344" t="s">
        <v>50</v>
      </c>
      <c s="34" t="s">
        <v>530</v>
      </c>
      <c s="34" t="s">
        <v>2773</v>
      </c>
      <c s="35" t="s">
        <v>5</v>
      </c>
      <c s="6" t="s">
        <v>2774</v>
      </c>
      <c s="36" t="s">
        <v>139</v>
      </c>
      <c s="37">
        <v>10</v>
      </c>
      <c s="36">
        <v>0</v>
      </c>
      <c s="36">
        <f>ROUND(G344*H344,6)</f>
      </c>
      <c r="L344" s="38">
        <v>0</v>
      </c>
      <c s="32">
        <f>ROUND(ROUND(L344,2)*ROUND(G344,3),2)</f>
      </c>
      <c s="36" t="s">
        <v>55</v>
      </c>
      <c>
        <f>(M344*21)/100</f>
      </c>
      <c t="s">
        <v>28</v>
      </c>
    </row>
    <row r="345" spans="1:5" ht="12.75">
      <c r="A345" s="35" t="s">
        <v>56</v>
      </c>
      <c r="E345" s="39" t="s">
        <v>2774</v>
      </c>
    </row>
    <row r="346" spans="1:5" ht="12.75">
      <c r="A346" s="35" t="s">
        <v>57</v>
      </c>
      <c r="E346" s="40" t="s">
        <v>5</v>
      </c>
    </row>
    <row r="347" spans="1:5" ht="12.75">
      <c r="A347" t="s">
        <v>58</v>
      </c>
      <c r="E347" s="39" t="s">
        <v>5</v>
      </c>
    </row>
    <row r="348" spans="1:16" ht="12.75">
      <c r="A348" t="s">
        <v>50</v>
      </c>
      <c s="34" t="s">
        <v>535</v>
      </c>
      <c s="34" t="s">
        <v>2775</v>
      </c>
      <c s="35" t="s">
        <v>5</v>
      </c>
      <c s="6" t="s">
        <v>2776</v>
      </c>
      <c s="36" t="s">
        <v>139</v>
      </c>
      <c s="37">
        <v>10</v>
      </c>
      <c s="36">
        <v>0</v>
      </c>
      <c s="36">
        <f>ROUND(G348*H348,6)</f>
      </c>
      <c r="L348" s="38">
        <v>0</v>
      </c>
      <c s="32">
        <f>ROUND(ROUND(L348,2)*ROUND(G348,3),2)</f>
      </c>
      <c s="36" t="s">
        <v>55</v>
      </c>
      <c>
        <f>(M348*21)/100</f>
      </c>
      <c t="s">
        <v>28</v>
      </c>
    </row>
    <row r="349" spans="1:5" ht="12.75">
      <c r="A349" s="35" t="s">
        <v>56</v>
      </c>
      <c r="E349" s="39" t="s">
        <v>2776</v>
      </c>
    </row>
    <row r="350" spans="1:5" ht="12.75">
      <c r="A350" s="35" t="s">
        <v>57</v>
      </c>
      <c r="E350" s="40" t="s">
        <v>5</v>
      </c>
    </row>
    <row r="351" spans="1:5" ht="12.75">
      <c r="A351" t="s">
        <v>58</v>
      </c>
      <c r="E351" s="39" t="s">
        <v>5</v>
      </c>
    </row>
    <row r="352" spans="1:16" ht="25.5">
      <c r="A352" t="s">
        <v>50</v>
      </c>
      <c s="34" t="s">
        <v>539</v>
      </c>
      <c s="34" t="s">
        <v>2777</v>
      </c>
      <c s="35" t="s">
        <v>5</v>
      </c>
      <c s="6" t="s">
        <v>2778</v>
      </c>
      <c s="36" t="s">
        <v>139</v>
      </c>
      <c s="37">
        <v>4</v>
      </c>
      <c s="36">
        <v>0</v>
      </c>
      <c s="36">
        <f>ROUND(G352*H352,6)</f>
      </c>
      <c r="L352" s="38">
        <v>0</v>
      </c>
      <c s="32">
        <f>ROUND(ROUND(L352,2)*ROUND(G352,3),2)</f>
      </c>
      <c s="36" t="s">
        <v>55</v>
      </c>
      <c>
        <f>(M352*21)/100</f>
      </c>
      <c t="s">
        <v>28</v>
      </c>
    </row>
    <row r="353" spans="1:5" ht="25.5">
      <c r="A353" s="35" t="s">
        <v>56</v>
      </c>
      <c r="E353" s="39" t="s">
        <v>2778</v>
      </c>
    </row>
    <row r="354" spans="1:5" ht="12.75">
      <c r="A354" s="35" t="s">
        <v>57</v>
      </c>
      <c r="E354" s="40" t="s">
        <v>5</v>
      </c>
    </row>
    <row r="355" spans="1:5" ht="12.75">
      <c r="A355" t="s">
        <v>58</v>
      </c>
      <c r="E355" s="39" t="s">
        <v>5</v>
      </c>
    </row>
    <row r="356" spans="1:16" ht="12.75">
      <c r="A356" t="s">
        <v>50</v>
      </c>
      <c s="34" t="s">
        <v>543</v>
      </c>
      <c s="34" t="s">
        <v>2779</v>
      </c>
      <c s="35" t="s">
        <v>5</v>
      </c>
      <c s="6" t="s">
        <v>2780</v>
      </c>
      <c s="36" t="s">
        <v>139</v>
      </c>
      <c s="37">
        <v>4</v>
      </c>
      <c s="36">
        <v>0.0001</v>
      </c>
      <c s="36">
        <f>ROUND(G356*H356,6)</f>
      </c>
      <c r="L356" s="38">
        <v>0</v>
      </c>
      <c s="32">
        <f>ROUND(ROUND(L356,2)*ROUND(G356,3),2)</f>
      </c>
      <c s="36" t="s">
        <v>55</v>
      </c>
      <c>
        <f>(M356*21)/100</f>
      </c>
      <c t="s">
        <v>28</v>
      </c>
    </row>
    <row r="357" spans="1:5" ht="12.75">
      <c r="A357" s="35" t="s">
        <v>56</v>
      </c>
      <c r="E357" s="39" t="s">
        <v>2780</v>
      </c>
    </row>
    <row r="358" spans="1:5" ht="12.75">
      <c r="A358" s="35" t="s">
        <v>57</v>
      </c>
      <c r="E358" s="40" t="s">
        <v>5</v>
      </c>
    </row>
    <row r="359" spans="1:5" ht="12.75">
      <c r="A359" t="s">
        <v>58</v>
      </c>
      <c r="E359" s="39" t="s">
        <v>5</v>
      </c>
    </row>
    <row r="360" spans="1:16" ht="25.5">
      <c r="A360" t="s">
        <v>50</v>
      </c>
      <c s="34" t="s">
        <v>547</v>
      </c>
      <c s="34" t="s">
        <v>2781</v>
      </c>
      <c s="35" t="s">
        <v>5</v>
      </c>
      <c s="6" t="s">
        <v>2782</v>
      </c>
      <c s="36" t="s">
        <v>139</v>
      </c>
      <c s="37">
        <v>36</v>
      </c>
      <c s="36">
        <v>0</v>
      </c>
      <c s="36">
        <f>ROUND(G360*H360,6)</f>
      </c>
      <c r="L360" s="38">
        <v>0</v>
      </c>
      <c s="32">
        <f>ROUND(ROUND(L360,2)*ROUND(G360,3),2)</f>
      </c>
      <c s="36" t="s">
        <v>55</v>
      </c>
      <c>
        <f>(M360*21)/100</f>
      </c>
      <c t="s">
        <v>28</v>
      </c>
    </row>
    <row r="361" spans="1:5" ht="25.5">
      <c r="A361" s="35" t="s">
        <v>56</v>
      </c>
      <c r="E361" s="39" t="s">
        <v>2782</v>
      </c>
    </row>
    <row r="362" spans="1:5" ht="12.75">
      <c r="A362" s="35" t="s">
        <v>57</v>
      </c>
      <c r="E362" s="40" t="s">
        <v>2783</v>
      </c>
    </row>
    <row r="363" spans="1:5" ht="12.75">
      <c r="A363" t="s">
        <v>58</v>
      </c>
      <c r="E363" s="39" t="s">
        <v>5</v>
      </c>
    </row>
    <row r="364" spans="1:16" ht="12.75">
      <c r="A364" t="s">
        <v>50</v>
      </c>
      <c s="34" t="s">
        <v>551</v>
      </c>
      <c s="34" t="s">
        <v>2784</v>
      </c>
      <c s="35" t="s">
        <v>5</v>
      </c>
      <c s="6" t="s">
        <v>2785</v>
      </c>
      <c s="36" t="s">
        <v>139</v>
      </c>
      <c s="37">
        <v>30</v>
      </c>
      <c s="36">
        <v>7E-05</v>
      </c>
      <c s="36">
        <f>ROUND(G364*H364,6)</f>
      </c>
      <c r="L364" s="38">
        <v>0</v>
      </c>
      <c s="32">
        <f>ROUND(ROUND(L364,2)*ROUND(G364,3),2)</f>
      </c>
      <c s="36" t="s">
        <v>55</v>
      </c>
      <c>
        <f>(M364*21)/100</f>
      </c>
      <c t="s">
        <v>28</v>
      </c>
    </row>
    <row r="365" spans="1:5" ht="12.75">
      <c r="A365" s="35" t="s">
        <v>56</v>
      </c>
      <c r="E365" s="39" t="s">
        <v>2785</v>
      </c>
    </row>
    <row r="366" spans="1:5" ht="12.75">
      <c r="A366" s="35" t="s">
        <v>57</v>
      </c>
      <c r="E366" s="40" t="s">
        <v>5</v>
      </c>
    </row>
    <row r="367" spans="1:5" ht="12.75">
      <c r="A367" t="s">
        <v>58</v>
      </c>
      <c r="E367" s="39" t="s">
        <v>2786</v>
      </c>
    </row>
    <row r="368" spans="1:16" ht="12.75">
      <c r="A368" t="s">
        <v>50</v>
      </c>
      <c s="34" t="s">
        <v>555</v>
      </c>
      <c s="34" t="s">
        <v>2787</v>
      </c>
      <c s="35" t="s">
        <v>5</v>
      </c>
      <c s="6" t="s">
        <v>2788</v>
      </c>
      <c s="36" t="s">
        <v>139</v>
      </c>
      <c s="37">
        <v>4</v>
      </c>
      <c s="36">
        <v>0.0001</v>
      </c>
      <c s="36">
        <f>ROUND(G368*H368,6)</f>
      </c>
      <c r="L368" s="38">
        <v>0</v>
      </c>
      <c s="32">
        <f>ROUND(ROUND(L368,2)*ROUND(G368,3),2)</f>
      </c>
      <c s="36" t="s">
        <v>122</v>
      </c>
      <c>
        <f>(M368*21)/100</f>
      </c>
      <c t="s">
        <v>28</v>
      </c>
    </row>
    <row r="369" spans="1:5" ht="12.75">
      <c r="A369" s="35" t="s">
        <v>56</v>
      </c>
      <c r="E369" s="39" t="s">
        <v>2788</v>
      </c>
    </row>
    <row r="370" spans="1:5" ht="12.75">
      <c r="A370" s="35" t="s">
        <v>57</v>
      </c>
      <c r="E370" s="40" t="s">
        <v>5</v>
      </c>
    </row>
    <row r="371" spans="1:5" ht="12.75">
      <c r="A371" t="s">
        <v>58</v>
      </c>
      <c r="E371" s="39" t="s">
        <v>2789</v>
      </c>
    </row>
    <row r="372" spans="1:16" ht="12.75">
      <c r="A372" t="s">
        <v>50</v>
      </c>
      <c s="34" t="s">
        <v>559</v>
      </c>
      <c s="34" t="s">
        <v>2790</v>
      </c>
      <c s="35" t="s">
        <v>5</v>
      </c>
      <c s="6" t="s">
        <v>2791</v>
      </c>
      <c s="36" t="s">
        <v>139</v>
      </c>
      <c s="37">
        <v>2</v>
      </c>
      <c s="36">
        <v>9E-05</v>
      </c>
      <c s="36">
        <f>ROUND(G372*H372,6)</f>
      </c>
      <c r="L372" s="38">
        <v>0</v>
      </c>
      <c s="32">
        <f>ROUND(ROUND(L372,2)*ROUND(G372,3),2)</f>
      </c>
      <c s="36" t="s">
        <v>55</v>
      </c>
      <c>
        <f>(M372*21)/100</f>
      </c>
      <c t="s">
        <v>28</v>
      </c>
    </row>
    <row r="373" spans="1:5" ht="12.75">
      <c r="A373" s="35" t="s">
        <v>56</v>
      </c>
      <c r="E373" s="39" t="s">
        <v>2791</v>
      </c>
    </row>
    <row r="374" spans="1:5" ht="12.75">
      <c r="A374" s="35" t="s">
        <v>57</v>
      </c>
      <c r="E374" s="40" t="s">
        <v>5</v>
      </c>
    </row>
    <row r="375" spans="1:5" ht="12.75">
      <c r="A375" t="s">
        <v>58</v>
      </c>
      <c r="E375" s="39" t="s">
        <v>2792</v>
      </c>
    </row>
    <row r="376" spans="1:16" ht="38.25">
      <c r="A376" t="s">
        <v>50</v>
      </c>
      <c s="34" t="s">
        <v>563</v>
      </c>
      <c s="34" t="s">
        <v>2793</v>
      </c>
      <c s="35" t="s">
        <v>5</v>
      </c>
      <c s="6" t="s">
        <v>2794</v>
      </c>
      <c s="36" t="s">
        <v>139</v>
      </c>
      <c s="37">
        <v>59</v>
      </c>
      <c s="36">
        <v>0</v>
      </c>
      <c s="36">
        <f>ROUND(G376*H376,6)</f>
      </c>
      <c r="L376" s="38">
        <v>0</v>
      </c>
      <c s="32">
        <f>ROUND(ROUND(L376,2)*ROUND(G376,3),2)</f>
      </c>
      <c s="36" t="s">
        <v>55</v>
      </c>
      <c>
        <f>(M376*21)/100</f>
      </c>
      <c t="s">
        <v>28</v>
      </c>
    </row>
    <row r="377" spans="1:5" ht="38.25">
      <c r="A377" s="35" t="s">
        <v>56</v>
      </c>
      <c r="E377" s="39" t="s">
        <v>2795</v>
      </c>
    </row>
    <row r="378" spans="1:5" ht="12.75">
      <c r="A378" s="35" t="s">
        <v>57</v>
      </c>
      <c r="E378" s="40" t="s">
        <v>2796</v>
      </c>
    </row>
    <row r="379" spans="1:5" ht="12.75">
      <c r="A379" t="s">
        <v>58</v>
      </c>
      <c r="E379" s="39" t="s">
        <v>5</v>
      </c>
    </row>
    <row r="380" spans="1:16" ht="12.75">
      <c r="A380" t="s">
        <v>50</v>
      </c>
      <c s="34" t="s">
        <v>567</v>
      </c>
      <c s="34" t="s">
        <v>2797</v>
      </c>
      <c s="35" t="s">
        <v>5</v>
      </c>
      <c s="6" t="s">
        <v>2798</v>
      </c>
      <c s="36" t="s">
        <v>139</v>
      </c>
      <c s="37">
        <v>2</v>
      </c>
      <c s="36">
        <v>0.0008</v>
      </c>
      <c s="36">
        <f>ROUND(G380*H380,6)</f>
      </c>
      <c r="L380" s="38">
        <v>0</v>
      </c>
      <c s="32">
        <f>ROUND(ROUND(L380,2)*ROUND(G380,3),2)</f>
      </c>
      <c s="36" t="s">
        <v>122</v>
      </c>
      <c>
        <f>(M380*21)/100</f>
      </c>
      <c t="s">
        <v>28</v>
      </c>
    </row>
    <row r="381" spans="1:5" ht="12.75">
      <c r="A381" s="35" t="s">
        <v>56</v>
      </c>
      <c r="E381" s="39" t="s">
        <v>2798</v>
      </c>
    </row>
    <row r="382" spans="1:5" ht="12.75">
      <c r="A382" s="35" t="s">
        <v>57</v>
      </c>
      <c r="E382" s="40" t="s">
        <v>5</v>
      </c>
    </row>
    <row r="383" spans="1:5" ht="12.75">
      <c r="A383" t="s">
        <v>58</v>
      </c>
      <c r="E383" s="39" t="s">
        <v>5</v>
      </c>
    </row>
    <row r="384" spans="1:16" ht="25.5">
      <c r="A384" t="s">
        <v>50</v>
      </c>
      <c s="34" t="s">
        <v>572</v>
      </c>
      <c s="34" t="s">
        <v>2799</v>
      </c>
      <c s="35" t="s">
        <v>5</v>
      </c>
      <c s="6" t="s">
        <v>2800</v>
      </c>
      <c s="36" t="s">
        <v>139</v>
      </c>
      <c s="37">
        <v>3</v>
      </c>
      <c s="36">
        <v>0.0005</v>
      </c>
      <c s="36">
        <f>ROUND(G384*H384,6)</f>
      </c>
      <c r="L384" s="38">
        <v>0</v>
      </c>
      <c s="32">
        <f>ROUND(ROUND(L384,2)*ROUND(G384,3),2)</f>
      </c>
      <c s="36" t="s">
        <v>122</v>
      </c>
      <c>
        <f>(M384*21)/100</f>
      </c>
      <c t="s">
        <v>28</v>
      </c>
    </row>
    <row r="385" spans="1:5" ht="25.5">
      <c r="A385" s="35" t="s">
        <v>56</v>
      </c>
      <c r="E385" s="39" t="s">
        <v>2800</v>
      </c>
    </row>
    <row r="386" spans="1:5" ht="12.75">
      <c r="A386" s="35" t="s">
        <v>57</v>
      </c>
      <c r="E386" s="40" t="s">
        <v>5</v>
      </c>
    </row>
    <row r="387" spans="1:5" ht="12.75">
      <c r="A387" t="s">
        <v>58</v>
      </c>
      <c r="E387" s="39" t="s">
        <v>5</v>
      </c>
    </row>
    <row r="388" spans="1:16" ht="12.75">
      <c r="A388" t="s">
        <v>50</v>
      </c>
      <c s="34" t="s">
        <v>577</v>
      </c>
      <c s="34" t="s">
        <v>2801</v>
      </c>
      <c s="35" t="s">
        <v>5</v>
      </c>
      <c s="6" t="s">
        <v>2802</v>
      </c>
      <c s="36" t="s">
        <v>139</v>
      </c>
      <c s="37">
        <v>5</v>
      </c>
      <c s="36">
        <v>0.00014</v>
      </c>
      <c s="36">
        <f>ROUND(G388*H388,6)</f>
      </c>
      <c r="L388" s="38">
        <v>0</v>
      </c>
      <c s="32">
        <f>ROUND(ROUND(L388,2)*ROUND(G388,3),2)</f>
      </c>
      <c s="36" t="s">
        <v>122</v>
      </c>
      <c>
        <f>(M388*21)/100</f>
      </c>
      <c t="s">
        <v>28</v>
      </c>
    </row>
    <row r="389" spans="1:5" ht="12.75">
      <c r="A389" s="35" t="s">
        <v>56</v>
      </c>
      <c r="E389" s="39" t="s">
        <v>2802</v>
      </c>
    </row>
    <row r="390" spans="1:5" ht="12.75">
      <c r="A390" s="35" t="s">
        <v>57</v>
      </c>
      <c r="E390" s="40" t="s">
        <v>5</v>
      </c>
    </row>
    <row r="391" spans="1:5" ht="12.75">
      <c r="A391" t="s">
        <v>58</v>
      </c>
      <c r="E391" s="39" t="s">
        <v>5</v>
      </c>
    </row>
    <row r="392" spans="1:16" ht="25.5">
      <c r="A392" t="s">
        <v>50</v>
      </c>
      <c s="34" t="s">
        <v>581</v>
      </c>
      <c s="34" t="s">
        <v>2803</v>
      </c>
      <c s="35" t="s">
        <v>5</v>
      </c>
      <c s="6" t="s">
        <v>2804</v>
      </c>
      <c s="36" t="s">
        <v>139</v>
      </c>
      <c s="37">
        <v>7</v>
      </c>
      <c s="36">
        <v>0.00033</v>
      </c>
      <c s="36">
        <f>ROUND(G392*H392,6)</f>
      </c>
      <c r="L392" s="38">
        <v>0</v>
      </c>
      <c s="32">
        <f>ROUND(ROUND(L392,2)*ROUND(G392,3),2)</f>
      </c>
      <c s="36" t="s">
        <v>122</v>
      </c>
      <c>
        <f>(M392*21)/100</f>
      </c>
      <c t="s">
        <v>28</v>
      </c>
    </row>
    <row r="393" spans="1:5" ht="25.5">
      <c r="A393" s="35" t="s">
        <v>56</v>
      </c>
      <c r="E393" s="39" t="s">
        <v>2804</v>
      </c>
    </row>
    <row r="394" spans="1:5" ht="12.75">
      <c r="A394" s="35" t="s">
        <v>57</v>
      </c>
      <c r="E394" s="40" t="s">
        <v>5</v>
      </c>
    </row>
    <row r="395" spans="1:5" ht="12.75">
      <c r="A395" t="s">
        <v>58</v>
      </c>
      <c r="E395" s="39" t="s">
        <v>5</v>
      </c>
    </row>
    <row r="396" spans="1:16" ht="12.75">
      <c r="A396" t="s">
        <v>50</v>
      </c>
      <c s="34" t="s">
        <v>586</v>
      </c>
      <c s="34" t="s">
        <v>2805</v>
      </c>
      <c s="35" t="s">
        <v>5</v>
      </c>
      <c s="6" t="s">
        <v>2806</v>
      </c>
      <c s="36" t="s">
        <v>139</v>
      </c>
      <c s="37">
        <v>9</v>
      </c>
      <c s="36">
        <v>0.0016</v>
      </c>
      <c s="36">
        <f>ROUND(G396*H396,6)</f>
      </c>
      <c r="L396" s="38">
        <v>0</v>
      </c>
      <c s="32">
        <f>ROUND(ROUND(L396,2)*ROUND(G396,3),2)</f>
      </c>
      <c s="36" t="s">
        <v>122</v>
      </c>
      <c>
        <f>(M396*21)/100</f>
      </c>
      <c t="s">
        <v>28</v>
      </c>
    </row>
    <row r="397" spans="1:5" ht="12.75">
      <c r="A397" s="35" t="s">
        <v>56</v>
      </c>
      <c r="E397" s="39" t="s">
        <v>2806</v>
      </c>
    </row>
    <row r="398" spans="1:5" ht="12.75">
      <c r="A398" s="35" t="s">
        <v>57</v>
      </c>
      <c r="E398" s="40" t="s">
        <v>5</v>
      </c>
    </row>
    <row r="399" spans="1:5" ht="12.75">
      <c r="A399" t="s">
        <v>58</v>
      </c>
      <c r="E399" s="39" t="s">
        <v>5</v>
      </c>
    </row>
    <row r="400" spans="1:16" ht="12.75">
      <c r="A400" t="s">
        <v>50</v>
      </c>
      <c s="34" t="s">
        <v>591</v>
      </c>
      <c s="34" t="s">
        <v>2807</v>
      </c>
      <c s="35" t="s">
        <v>5</v>
      </c>
      <c s="6" t="s">
        <v>2808</v>
      </c>
      <c s="36" t="s">
        <v>139</v>
      </c>
      <c s="37">
        <v>6</v>
      </c>
      <c s="36">
        <v>0.0033</v>
      </c>
      <c s="36">
        <f>ROUND(G400*H400,6)</f>
      </c>
      <c r="L400" s="38">
        <v>0</v>
      </c>
      <c s="32">
        <f>ROUND(ROUND(L400,2)*ROUND(G400,3),2)</f>
      </c>
      <c s="36" t="s">
        <v>122</v>
      </c>
      <c>
        <f>(M400*21)/100</f>
      </c>
      <c t="s">
        <v>28</v>
      </c>
    </row>
    <row r="401" spans="1:5" ht="12.75">
      <c r="A401" s="35" t="s">
        <v>56</v>
      </c>
      <c r="E401" s="39" t="s">
        <v>2808</v>
      </c>
    </row>
    <row r="402" spans="1:5" ht="12.75">
      <c r="A402" s="35" t="s">
        <v>57</v>
      </c>
      <c r="E402" s="40" t="s">
        <v>5</v>
      </c>
    </row>
    <row r="403" spans="1:5" ht="12.75">
      <c r="A403" t="s">
        <v>58</v>
      </c>
      <c r="E403" s="39" t="s">
        <v>5</v>
      </c>
    </row>
    <row r="404" spans="1:16" ht="25.5">
      <c r="A404" t="s">
        <v>50</v>
      </c>
      <c s="34" t="s">
        <v>596</v>
      </c>
      <c s="34" t="s">
        <v>2809</v>
      </c>
      <c s="35" t="s">
        <v>5</v>
      </c>
      <c s="6" t="s">
        <v>2810</v>
      </c>
      <c s="36" t="s">
        <v>139</v>
      </c>
      <c s="37">
        <v>5</v>
      </c>
      <c s="36">
        <v>0.0039</v>
      </c>
      <c s="36">
        <f>ROUND(G404*H404,6)</f>
      </c>
      <c r="L404" s="38">
        <v>0</v>
      </c>
      <c s="32">
        <f>ROUND(ROUND(L404,2)*ROUND(G404,3),2)</f>
      </c>
      <c s="36" t="s">
        <v>122</v>
      </c>
      <c>
        <f>(M404*21)/100</f>
      </c>
      <c t="s">
        <v>28</v>
      </c>
    </row>
    <row r="405" spans="1:5" ht="25.5">
      <c r="A405" s="35" t="s">
        <v>56</v>
      </c>
      <c r="E405" s="39" t="s">
        <v>2810</v>
      </c>
    </row>
    <row r="406" spans="1:5" ht="12.75">
      <c r="A406" s="35" t="s">
        <v>57</v>
      </c>
      <c r="E406" s="40" t="s">
        <v>5</v>
      </c>
    </row>
    <row r="407" spans="1:5" ht="12.75">
      <c r="A407" t="s">
        <v>58</v>
      </c>
      <c r="E407" s="39" t="s">
        <v>5</v>
      </c>
    </row>
    <row r="408" spans="1:16" ht="25.5">
      <c r="A408" t="s">
        <v>50</v>
      </c>
      <c s="34" t="s">
        <v>600</v>
      </c>
      <c s="34" t="s">
        <v>2811</v>
      </c>
      <c s="35" t="s">
        <v>5</v>
      </c>
      <c s="6" t="s">
        <v>2812</v>
      </c>
      <c s="36" t="s">
        <v>139</v>
      </c>
      <c s="37">
        <v>3</v>
      </c>
      <c s="36">
        <v>0.0051</v>
      </c>
      <c s="36">
        <f>ROUND(G408*H408,6)</f>
      </c>
      <c r="L408" s="38">
        <v>0</v>
      </c>
      <c s="32">
        <f>ROUND(ROUND(L408,2)*ROUND(G408,3),2)</f>
      </c>
      <c s="36" t="s">
        <v>122</v>
      </c>
      <c>
        <f>(M408*21)/100</f>
      </c>
      <c t="s">
        <v>28</v>
      </c>
    </row>
    <row r="409" spans="1:5" ht="25.5">
      <c r="A409" s="35" t="s">
        <v>56</v>
      </c>
      <c r="E409" s="39" t="s">
        <v>2812</v>
      </c>
    </row>
    <row r="410" spans="1:5" ht="12.75">
      <c r="A410" s="35" t="s">
        <v>57</v>
      </c>
      <c r="E410" s="40" t="s">
        <v>5</v>
      </c>
    </row>
    <row r="411" spans="1:5" ht="12.75">
      <c r="A411" t="s">
        <v>58</v>
      </c>
      <c r="E411" s="39" t="s">
        <v>5</v>
      </c>
    </row>
    <row r="412" spans="1:16" ht="25.5">
      <c r="A412" t="s">
        <v>50</v>
      </c>
      <c s="34" t="s">
        <v>604</v>
      </c>
      <c s="34" t="s">
        <v>2813</v>
      </c>
      <c s="35" t="s">
        <v>5</v>
      </c>
      <c s="6" t="s">
        <v>2814</v>
      </c>
      <c s="36" t="s">
        <v>139</v>
      </c>
      <c s="37">
        <v>7</v>
      </c>
      <c s="36">
        <v>0.0023</v>
      </c>
      <c s="36">
        <f>ROUND(G412*H412,6)</f>
      </c>
      <c r="L412" s="38">
        <v>0</v>
      </c>
      <c s="32">
        <f>ROUND(ROUND(L412,2)*ROUND(G412,3),2)</f>
      </c>
      <c s="36" t="s">
        <v>122</v>
      </c>
      <c>
        <f>(M412*21)/100</f>
      </c>
      <c t="s">
        <v>28</v>
      </c>
    </row>
    <row r="413" spans="1:5" ht="25.5">
      <c r="A413" s="35" t="s">
        <v>56</v>
      </c>
      <c r="E413" s="39" t="s">
        <v>2814</v>
      </c>
    </row>
    <row r="414" spans="1:5" ht="12.75">
      <c r="A414" s="35" t="s">
        <v>57</v>
      </c>
      <c r="E414" s="40" t="s">
        <v>5</v>
      </c>
    </row>
    <row r="415" spans="1:5" ht="12.75">
      <c r="A415" t="s">
        <v>58</v>
      </c>
      <c r="E415" s="39" t="s">
        <v>5</v>
      </c>
    </row>
    <row r="416" spans="1:16" ht="25.5">
      <c r="A416" t="s">
        <v>50</v>
      </c>
      <c s="34" t="s">
        <v>605</v>
      </c>
      <c s="34" t="s">
        <v>2815</v>
      </c>
      <c s="35" t="s">
        <v>5</v>
      </c>
      <c s="6" t="s">
        <v>2816</v>
      </c>
      <c s="36" t="s">
        <v>139</v>
      </c>
      <c s="37">
        <v>2</v>
      </c>
      <c s="36">
        <v>0.0031</v>
      </c>
      <c s="36">
        <f>ROUND(G416*H416,6)</f>
      </c>
      <c r="L416" s="38">
        <v>0</v>
      </c>
      <c s="32">
        <f>ROUND(ROUND(L416,2)*ROUND(G416,3),2)</f>
      </c>
      <c s="36" t="s">
        <v>122</v>
      </c>
      <c>
        <f>(M416*21)/100</f>
      </c>
      <c t="s">
        <v>28</v>
      </c>
    </row>
    <row r="417" spans="1:5" ht="25.5">
      <c r="A417" s="35" t="s">
        <v>56</v>
      </c>
      <c r="E417" s="39" t="s">
        <v>2816</v>
      </c>
    </row>
    <row r="418" spans="1:5" ht="12.75">
      <c r="A418" s="35" t="s">
        <v>57</v>
      </c>
      <c r="E418" s="40" t="s">
        <v>5</v>
      </c>
    </row>
    <row r="419" spans="1:5" ht="12.75">
      <c r="A419" t="s">
        <v>58</v>
      </c>
      <c r="E419" s="39" t="s">
        <v>5</v>
      </c>
    </row>
    <row r="420" spans="1:16" ht="25.5">
      <c r="A420" t="s">
        <v>50</v>
      </c>
      <c s="34" t="s">
        <v>610</v>
      </c>
      <c s="34" t="s">
        <v>2817</v>
      </c>
      <c s="35" t="s">
        <v>5</v>
      </c>
      <c s="6" t="s">
        <v>2818</v>
      </c>
      <c s="36" t="s">
        <v>139</v>
      </c>
      <c s="37">
        <v>1</v>
      </c>
      <c s="36">
        <v>0.0026</v>
      </c>
      <c s="36">
        <f>ROUND(G420*H420,6)</f>
      </c>
      <c r="L420" s="38">
        <v>0</v>
      </c>
      <c s="32">
        <f>ROUND(ROUND(L420,2)*ROUND(G420,3),2)</f>
      </c>
      <c s="36" t="s">
        <v>122</v>
      </c>
      <c>
        <f>(M420*21)/100</f>
      </c>
      <c t="s">
        <v>28</v>
      </c>
    </row>
    <row r="421" spans="1:5" ht="25.5">
      <c r="A421" s="35" t="s">
        <v>56</v>
      </c>
      <c r="E421" s="39" t="s">
        <v>2818</v>
      </c>
    </row>
    <row r="422" spans="1:5" ht="12.75">
      <c r="A422" s="35" t="s">
        <v>57</v>
      </c>
      <c r="E422" s="40" t="s">
        <v>5</v>
      </c>
    </row>
    <row r="423" spans="1:5" ht="12.75">
      <c r="A423" t="s">
        <v>58</v>
      </c>
      <c r="E423" s="39" t="s">
        <v>5</v>
      </c>
    </row>
    <row r="424" spans="1:16" ht="25.5">
      <c r="A424" t="s">
        <v>50</v>
      </c>
      <c s="34" t="s">
        <v>614</v>
      </c>
      <c s="34" t="s">
        <v>2819</v>
      </c>
      <c s="35" t="s">
        <v>5</v>
      </c>
      <c s="6" t="s">
        <v>2820</v>
      </c>
      <c s="36" t="s">
        <v>139</v>
      </c>
      <c s="37">
        <v>1</v>
      </c>
      <c s="36">
        <v>0</v>
      </c>
      <c s="36">
        <f>ROUND(G424*H424,6)</f>
      </c>
      <c r="L424" s="38">
        <v>0</v>
      </c>
      <c s="32">
        <f>ROUND(ROUND(L424,2)*ROUND(G424,3),2)</f>
      </c>
      <c s="36" t="s">
        <v>122</v>
      </c>
      <c>
        <f>(M424*21)/100</f>
      </c>
      <c t="s">
        <v>28</v>
      </c>
    </row>
    <row r="425" spans="1:5" ht="25.5">
      <c r="A425" s="35" t="s">
        <v>56</v>
      </c>
      <c r="E425" s="39" t="s">
        <v>2820</v>
      </c>
    </row>
    <row r="426" spans="1:5" ht="12.75">
      <c r="A426" s="35" t="s">
        <v>57</v>
      </c>
      <c r="E426" s="40" t="s">
        <v>5</v>
      </c>
    </row>
    <row r="427" spans="1:5" ht="12.75">
      <c r="A427" t="s">
        <v>58</v>
      </c>
      <c r="E427" s="39" t="s">
        <v>5</v>
      </c>
    </row>
    <row r="428" spans="1:16" ht="25.5">
      <c r="A428" t="s">
        <v>50</v>
      </c>
      <c s="34" t="s">
        <v>617</v>
      </c>
      <c s="34" t="s">
        <v>2821</v>
      </c>
      <c s="35" t="s">
        <v>5</v>
      </c>
      <c s="6" t="s">
        <v>2822</v>
      </c>
      <c s="36" t="s">
        <v>139</v>
      </c>
      <c s="37">
        <v>1</v>
      </c>
      <c s="36">
        <v>0</v>
      </c>
      <c s="36">
        <f>ROUND(G428*H428,6)</f>
      </c>
      <c r="L428" s="38">
        <v>0</v>
      </c>
      <c s="32">
        <f>ROUND(ROUND(L428,2)*ROUND(G428,3),2)</f>
      </c>
      <c s="36" t="s">
        <v>122</v>
      </c>
      <c>
        <f>(M428*21)/100</f>
      </c>
      <c t="s">
        <v>28</v>
      </c>
    </row>
    <row r="429" spans="1:5" ht="25.5">
      <c r="A429" s="35" t="s">
        <v>56</v>
      </c>
      <c r="E429" s="39" t="s">
        <v>2822</v>
      </c>
    </row>
    <row r="430" spans="1:5" ht="12.75">
      <c r="A430" s="35" t="s">
        <v>57</v>
      </c>
      <c r="E430" s="40" t="s">
        <v>5</v>
      </c>
    </row>
    <row r="431" spans="1:5" ht="12.75">
      <c r="A431" t="s">
        <v>58</v>
      </c>
      <c r="E431" s="39" t="s">
        <v>5</v>
      </c>
    </row>
    <row r="432" spans="1:16" ht="12.75">
      <c r="A432" t="s">
        <v>50</v>
      </c>
      <c s="34" t="s">
        <v>621</v>
      </c>
      <c s="34" t="s">
        <v>2823</v>
      </c>
      <c s="35" t="s">
        <v>5</v>
      </c>
      <c s="6" t="s">
        <v>2824</v>
      </c>
      <c s="36" t="s">
        <v>139</v>
      </c>
      <c s="37">
        <v>1</v>
      </c>
      <c s="36">
        <v>0.0075</v>
      </c>
      <c s="36">
        <f>ROUND(G432*H432,6)</f>
      </c>
      <c r="L432" s="38">
        <v>0</v>
      </c>
      <c s="32">
        <f>ROUND(ROUND(L432,2)*ROUND(G432,3),2)</f>
      </c>
      <c s="36" t="s">
        <v>55</v>
      </c>
      <c>
        <f>(M432*21)/100</f>
      </c>
      <c t="s">
        <v>28</v>
      </c>
    </row>
    <row r="433" spans="1:5" ht="12.75">
      <c r="A433" s="35" t="s">
        <v>56</v>
      </c>
      <c r="E433" s="39" t="s">
        <v>2824</v>
      </c>
    </row>
    <row r="434" spans="1:5" ht="12.75">
      <c r="A434" s="35" t="s">
        <v>57</v>
      </c>
      <c r="E434" s="40" t="s">
        <v>5</v>
      </c>
    </row>
    <row r="435" spans="1:5" ht="12.75">
      <c r="A435" t="s">
        <v>58</v>
      </c>
      <c r="E435" s="39" t="s">
        <v>5</v>
      </c>
    </row>
    <row r="436" spans="1:16" ht="12.75">
      <c r="A436" t="s">
        <v>50</v>
      </c>
      <c s="34" t="s">
        <v>623</v>
      </c>
      <c s="34" t="s">
        <v>2825</v>
      </c>
      <c s="35" t="s">
        <v>5</v>
      </c>
      <c s="6" t="s">
        <v>2595</v>
      </c>
      <c s="36" t="s">
        <v>139</v>
      </c>
      <c s="37">
        <v>3</v>
      </c>
      <c s="36">
        <v>0</v>
      </c>
      <c s="36">
        <f>ROUND(G436*H436,6)</f>
      </c>
      <c r="L436" s="38">
        <v>0</v>
      </c>
      <c s="32">
        <f>ROUND(ROUND(L436,2)*ROUND(G436,3),2)</f>
      </c>
      <c s="36" t="s">
        <v>55</v>
      </c>
      <c>
        <f>(M436*21)/100</f>
      </c>
      <c t="s">
        <v>28</v>
      </c>
    </row>
    <row r="437" spans="1:5" ht="12.75">
      <c r="A437" s="35" t="s">
        <v>56</v>
      </c>
      <c r="E437" s="39" t="s">
        <v>2595</v>
      </c>
    </row>
    <row r="438" spans="1:5" ht="12.75">
      <c r="A438" s="35" t="s">
        <v>57</v>
      </c>
      <c r="E438" s="40" t="s">
        <v>5</v>
      </c>
    </row>
    <row r="439" spans="1:5" ht="12.75">
      <c r="A439" t="s">
        <v>58</v>
      </c>
      <c r="E439" s="39" t="s">
        <v>5</v>
      </c>
    </row>
    <row r="440" spans="1:16" ht="12.75">
      <c r="A440" t="s">
        <v>50</v>
      </c>
      <c s="34" t="s">
        <v>624</v>
      </c>
      <c s="34" t="s">
        <v>2826</v>
      </c>
      <c s="35" t="s">
        <v>5</v>
      </c>
      <c s="6" t="s">
        <v>2827</v>
      </c>
      <c s="36" t="s">
        <v>139</v>
      </c>
      <c s="37">
        <v>1</v>
      </c>
      <c s="36">
        <v>0.00016</v>
      </c>
      <c s="36">
        <f>ROUND(G440*H440,6)</f>
      </c>
      <c r="L440" s="38">
        <v>0</v>
      </c>
      <c s="32">
        <f>ROUND(ROUND(L440,2)*ROUND(G440,3),2)</f>
      </c>
      <c s="36" t="s">
        <v>55</v>
      </c>
      <c>
        <f>(M440*21)/100</f>
      </c>
      <c t="s">
        <v>28</v>
      </c>
    </row>
    <row r="441" spans="1:5" ht="12.75">
      <c r="A441" s="35" t="s">
        <v>56</v>
      </c>
      <c r="E441" s="39" t="s">
        <v>2827</v>
      </c>
    </row>
    <row r="442" spans="1:5" ht="12.75">
      <c r="A442" s="35" t="s">
        <v>57</v>
      </c>
      <c r="E442" s="40" t="s">
        <v>5</v>
      </c>
    </row>
    <row r="443" spans="1:5" ht="12.75">
      <c r="A443" t="s">
        <v>58</v>
      </c>
      <c r="E443" s="39" t="s">
        <v>5</v>
      </c>
    </row>
    <row r="444" spans="1:16" ht="12.75">
      <c r="A444" t="s">
        <v>50</v>
      </c>
      <c s="34" t="s">
        <v>627</v>
      </c>
      <c s="34" t="s">
        <v>2828</v>
      </c>
      <c s="35" t="s">
        <v>5</v>
      </c>
      <c s="6" t="s">
        <v>2829</v>
      </c>
      <c s="36" t="s">
        <v>139</v>
      </c>
      <c s="37">
        <v>2</v>
      </c>
      <c s="36">
        <v>8E-05</v>
      </c>
      <c s="36">
        <f>ROUND(G444*H444,6)</f>
      </c>
      <c r="L444" s="38">
        <v>0</v>
      </c>
      <c s="32">
        <f>ROUND(ROUND(L444,2)*ROUND(G444,3),2)</f>
      </c>
      <c s="36" t="s">
        <v>55</v>
      </c>
      <c>
        <f>(M444*21)/100</f>
      </c>
      <c t="s">
        <v>28</v>
      </c>
    </row>
    <row r="445" spans="1:5" ht="12.75">
      <c r="A445" s="35" t="s">
        <v>56</v>
      </c>
      <c r="E445" s="39" t="s">
        <v>2829</v>
      </c>
    </row>
    <row r="446" spans="1:5" ht="12.75">
      <c r="A446" s="35" t="s">
        <v>57</v>
      </c>
      <c r="E446" s="40" t="s">
        <v>5</v>
      </c>
    </row>
    <row r="447" spans="1:5" ht="12.75">
      <c r="A447" t="s">
        <v>58</v>
      </c>
      <c r="E447" s="39" t="s">
        <v>2830</v>
      </c>
    </row>
    <row r="448" spans="1:16" ht="25.5">
      <c r="A448" t="s">
        <v>50</v>
      </c>
      <c s="34" t="s">
        <v>632</v>
      </c>
      <c s="34" t="s">
        <v>2831</v>
      </c>
      <c s="35" t="s">
        <v>5</v>
      </c>
      <c s="6" t="s">
        <v>2832</v>
      </c>
      <c s="36" t="s">
        <v>139</v>
      </c>
      <c s="37">
        <v>1</v>
      </c>
      <c s="36">
        <v>0</v>
      </c>
      <c s="36">
        <f>ROUND(G448*H448,6)</f>
      </c>
      <c r="L448" s="38">
        <v>0</v>
      </c>
      <c s="32">
        <f>ROUND(ROUND(L448,2)*ROUND(G448,3),2)</f>
      </c>
      <c s="36" t="s">
        <v>55</v>
      </c>
      <c>
        <f>(M448*21)/100</f>
      </c>
      <c t="s">
        <v>28</v>
      </c>
    </row>
    <row r="449" spans="1:5" ht="25.5">
      <c r="A449" s="35" t="s">
        <v>56</v>
      </c>
      <c r="E449" s="39" t="s">
        <v>2832</v>
      </c>
    </row>
    <row r="450" spans="1:5" ht="12.75">
      <c r="A450" s="35" t="s">
        <v>57</v>
      </c>
      <c r="E450" s="40" t="s">
        <v>5</v>
      </c>
    </row>
    <row r="451" spans="1:5" ht="12.75">
      <c r="A451" t="s">
        <v>58</v>
      </c>
      <c r="E451" s="39" t="s">
        <v>5</v>
      </c>
    </row>
    <row r="452" spans="1:16" ht="25.5">
      <c r="A452" t="s">
        <v>50</v>
      </c>
      <c s="34" t="s">
        <v>635</v>
      </c>
      <c s="34" t="s">
        <v>2833</v>
      </c>
      <c s="35" t="s">
        <v>5</v>
      </c>
      <c s="6" t="s">
        <v>2834</v>
      </c>
      <c s="36" t="s">
        <v>139</v>
      </c>
      <c s="37">
        <v>4</v>
      </c>
      <c s="36">
        <v>0</v>
      </c>
      <c s="36">
        <f>ROUND(G452*H452,6)</f>
      </c>
      <c r="L452" s="38">
        <v>0</v>
      </c>
      <c s="32">
        <f>ROUND(ROUND(L452,2)*ROUND(G452,3),2)</f>
      </c>
      <c s="36" t="s">
        <v>55</v>
      </c>
      <c>
        <f>(M452*21)/100</f>
      </c>
      <c t="s">
        <v>28</v>
      </c>
    </row>
    <row r="453" spans="1:5" ht="25.5">
      <c r="A453" s="35" t="s">
        <v>56</v>
      </c>
      <c r="E453" s="39" t="s">
        <v>2834</v>
      </c>
    </row>
    <row r="454" spans="1:5" ht="12.75">
      <c r="A454" s="35" t="s">
        <v>57</v>
      </c>
      <c r="E454" s="40" t="s">
        <v>5</v>
      </c>
    </row>
    <row r="455" spans="1:5" ht="12.75">
      <c r="A455" t="s">
        <v>58</v>
      </c>
      <c r="E455" s="39" t="s">
        <v>5</v>
      </c>
    </row>
    <row r="456" spans="1:16" ht="12.75">
      <c r="A456" t="s">
        <v>50</v>
      </c>
      <c s="34" t="s">
        <v>639</v>
      </c>
      <c s="34" t="s">
        <v>2835</v>
      </c>
      <c s="35" t="s">
        <v>5</v>
      </c>
      <c s="6" t="s">
        <v>2836</v>
      </c>
      <c s="36" t="s">
        <v>139</v>
      </c>
      <c s="37">
        <v>1</v>
      </c>
      <c s="36">
        <v>0</v>
      </c>
      <c s="36">
        <f>ROUND(G456*H456,6)</f>
      </c>
      <c r="L456" s="38">
        <v>0</v>
      </c>
      <c s="32">
        <f>ROUND(ROUND(L456,2)*ROUND(G456,3),2)</f>
      </c>
      <c s="36" t="s">
        <v>55</v>
      </c>
      <c>
        <f>(M456*21)/100</f>
      </c>
      <c t="s">
        <v>28</v>
      </c>
    </row>
    <row r="457" spans="1:5" ht="12.75">
      <c r="A457" s="35" t="s">
        <v>56</v>
      </c>
      <c r="E457" s="39" t="s">
        <v>2836</v>
      </c>
    </row>
    <row r="458" spans="1:5" ht="12.75">
      <c r="A458" s="35" t="s">
        <v>57</v>
      </c>
      <c r="E458" s="40" t="s">
        <v>5</v>
      </c>
    </row>
    <row r="459" spans="1:5" ht="12.75">
      <c r="A459" t="s">
        <v>58</v>
      </c>
      <c r="E459" s="39" t="s">
        <v>5</v>
      </c>
    </row>
    <row r="460" spans="1:16" ht="12.75">
      <c r="A460" t="s">
        <v>50</v>
      </c>
      <c s="34" t="s">
        <v>640</v>
      </c>
      <c s="34" t="s">
        <v>2837</v>
      </c>
      <c s="35" t="s">
        <v>5</v>
      </c>
      <c s="6" t="s">
        <v>2838</v>
      </c>
      <c s="36" t="s">
        <v>1211</v>
      </c>
      <c s="37">
        <v>2</v>
      </c>
      <c s="36">
        <v>0</v>
      </c>
      <c s="36">
        <f>ROUND(G460*H460,6)</f>
      </c>
      <c r="L460" s="38">
        <v>0</v>
      </c>
      <c s="32">
        <f>ROUND(ROUND(L460,2)*ROUND(G460,3),2)</f>
      </c>
      <c s="36" t="s">
        <v>55</v>
      </c>
      <c>
        <f>(M460*21)/100</f>
      </c>
      <c t="s">
        <v>28</v>
      </c>
    </row>
    <row r="461" spans="1:5" ht="12.75">
      <c r="A461" s="35" t="s">
        <v>56</v>
      </c>
      <c r="E461" s="39" t="s">
        <v>2838</v>
      </c>
    </row>
    <row r="462" spans="1:5" ht="12.75">
      <c r="A462" s="35" t="s">
        <v>57</v>
      </c>
      <c r="E462" s="40" t="s">
        <v>5</v>
      </c>
    </row>
    <row r="463" spans="1:5" ht="12.75">
      <c r="A463" t="s">
        <v>58</v>
      </c>
      <c r="E463" s="39" t="s">
        <v>5</v>
      </c>
    </row>
    <row r="464" spans="1:16" ht="25.5">
      <c r="A464" t="s">
        <v>50</v>
      </c>
      <c s="34" t="s">
        <v>644</v>
      </c>
      <c s="34" t="s">
        <v>2839</v>
      </c>
      <c s="35" t="s">
        <v>5</v>
      </c>
      <c s="6" t="s">
        <v>2840</v>
      </c>
      <c s="36" t="s">
        <v>162</v>
      </c>
      <c s="37">
        <v>20</v>
      </c>
      <c s="36">
        <v>0</v>
      </c>
      <c s="36">
        <f>ROUND(G464*H464,6)</f>
      </c>
      <c r="L464" s="38">
        <v>0</v>
      </c>
      <c s="32">
        <f>ROUND(ROUND(L464,2)*ROUND(G464,3),2)</f>
      </c>
      <c s="36" t="s">
        <v>55</v>
      </c>
      <c>
        <f>(M464*21)/100</f>
      </c>
      <c t="s">
        <v>28</v>
      </c>
    </row>
    <row r="465" spans="1:5" ht="25.5">
      <c r="A465" s="35" t="s">
        <v>56</v>
      </c>
      <c r="E465" s="39" t="s">
        <v>2840</v>
      </c>
    </row>
    <row r="466" spans="1:5" ht="12.75">
      <c r="A466" s="35" t="s">
        <v>57</v>
      </c>
      <c r="E466" s="40" t="s">
        <v>2841</v>
      </c>
    </row>
    <row r="467" spans="1:5" ht="12.75">
      <c r="A467" t="s">
        <v>58</v>
      </c>
      <c r="E467" s="39" t="s">
        <v>5</v>
      </c>
    </row>
    <row r="468" spans="1:16" ht="12.75">
      <c r="A468" t="s">
        <v>50</v>
      </c>
      <c s="34" t="s">
        <v>648</v>
      </c>
      <c s="34" t="s">
        <v>2842</v>
      </c>
      <c s="35" t="s">
        <v>5</v>
      </c>
      <c s="6" t="s">
        <v>2843</v>
      </c>
      <c s="36" t="s">
        <v>162</v>
      </c>
      <c s="37">
        <v>5</v>
      </c>
      <c s="36">
        <v>0.0045</v>
      </c>
      <c s="36">
        <f>ROUND(G468*H468,6)</f>
      </c>
      <c r="L468" s="38">
        <v>0</v>
      </c>
      <c s="32">
        <f>ROUND(ROUND(L468,2)*ROUND(G468,3),2)</f>
      </c>
      <c s="36" t="s">
        <v>122</v>
      </c>
      <c>
        <f>(M468*21)/100</f>
      </c>
      <c t="s">
        <v>28</v>
      </c>
    </row>
    <row r="469" spans="1:5" ht="12.75">
      <c r="A469" s="35" t="s">
        <v>56</v>
      </c>
      <c r="E469" s="39" t="s">
        <v>2843</v>
      </c>
    </row>
    <row r="470" spans="1:5" ht="12.75">
      <c r="A470" s="35" t="s">
        <v>57</v>
      </c>
      <c r="E470" s="40" t="s">
        <v>5</v>
      </c>
    </row>
    <row r="471" spans="1:5" ht="12.75">
      <c r="A471" t="s">
        <v>58</v>
      </c>
      <c r="E471" s="39" t="s">
        <v>5</v>
      </c>
    </row>
    <row r="472" spans="1:16" ht="12.75">
      <c r="A472" t="s">
        <v>50</v>
      </c>
      <c s="34" t="s">
        <v>655</v>
      </c>
      <c s="34" t="s">
        <v>2844</v>
      </c>
      <c s="35" t="s">
        <v>5</v>
      </c>
      <c s="6" t="s">
        <v>2845</v>
      </c>
      <c s="36" t="s">
        <v>162</v>
      </c>
      <c s="37">
        <v>15</v>
      </c>
      <c s="36">
        <v>0.012</v>
      </c>
      <c s="36">
        <f>ROUND(G472*H472,6)</f>
      </c>
      <c r="L472" s="38">
        <v>0</v>
      </c>
      <c s="32">
        <f>ROUND(ROUND(L472,2)*ROUND(G472,3),2)</f>
      </c>
      <c s="36" t="s">
        <v>122</v>
      </c>
      <c>
        <f>(M472*21)/100</f>
      </c>
      <c t="s">
        <v>28</v>
      </c>
    </row>
    <row r="473" spans="1:5" ht="12.75">
      <c r="A473" s="35" t="s">
        <v>56</v>
      </c>
      <c r="E473" s="39" t="s">
        <v>2845</v>
      </c>
    </row>
    <row r="474" spans="1:5" ht="12.75">
      <c r="A474" s="35" t="s">
        <v>57</v>
      </c>
      <c r="E474" s="40" t="s">
        <v>5</v>
      </c>
    </row>
    <row r="475" spans="1:5" ht="12.75">
      <c r="A475" t="s">
        <v>58</v>
      </c>
      <c r="E475" s="39" t="s">
        <v>5</v>
      </c>
    </row>
    <row r="476" spans="1:16" ht="25.5">
      <c r="A476" t="s">
        <v>50</v>
      </c>
      <c s="34" t="s">
        <v>660</v>
      </c>
      <c s="34" t="s">
        <v>2846</v>
      </c>
      <c s="35" t="s">
        <v>5</v>
      </c>
      <c s="6" t="s">
        <v>2847</v>
      </c>
      <c s="36" t="s">
        <v>84</v>
      </c>
      <c s="37">
        <v>1</v>
      </c>
      <c s="36">
        <v>0</v>
      </c>
      <c s="36">
        <f>ROUND(G476*H476,6)</f>
      </c>
      <c r="L476" s="38">
        <v>0</v>
      </c>
      <c s="32">
        <f>ROUND(ROUND(L476,2)*ROUND(G476,3),2)</f>
      </c>
      <c s="36" t="s">
        <v>55</v>
      </c>
      <c>
        <f>(M476*21)/100</f>
      </c>
      <c t="s">
        <v>28</v>
      </c>
    </row>
    <row r="477" spans="1:5" ht="25.5">
      <c r="A477" s="35" t="s">
        <v>56</v>
      </c>
      <c r="E477" s="39" t="s">
        <v>2847</v>
      </c>
    </row>
    <row r="478" spans="1:5" ht="12.75">
      <c r="A478" s="35" t="s">
        <v>57</v>
      </c>
      <c r="E478" s="40" t="s">
        <v>5</v>
      </c>
    </row>
    <row r="479" spans="1:5" ht="12.75">
      <c r="A479" t="s">
        <v>58</v>
      </c>
      <c r="E479" s="39" t="s">
        <v>5</v>
      </c>
    </row>
    <row r="480" spans="1:16" ht="12.75">
      <c r="A480" t="s">
        <v>50</v>
      </c>
      <c s="34" t="s">
        <v>661</v>
      </c>
      <c s="34" t="s">
        <v>2848</v>
      </c>
      <c s="35" t="s">
        <v>5</v>
      </c>
      <c s="6" t="s">
        <v>2849</v>
      </c>
      <c s="36" t="s">
        <v>139</v>
      </c>
      <c s="37">
        <v>5</v>
      </c>
      <c s="36">
        <v>0</v>
      </c>
      <c s="36">
        <f>ROUND(G480*H480,6)</f>
      </c>
      <c r="L480" s="38">
        <v>0</v>
      </c>
      <c s="32">
        <f>ROUND(ROUND(L480,2)*ROUND(G480,3),2)</f>
      </c>
      <c s="36" t="s">
        <v>55</v>
      </c>
      <c>
        <f>(M480*21)/100</f>
      </c>
      <c t="s">
        <v>28</v>
      </c>
    </row>
    <row r="481" spans="1:5" ht="12.75">
      <c r="A481" s="35" t="s">
        <v>56</v>
      </c>
      <c r="E481" s="39" t="s">
        <v>2849</v>
      </c>
    </row>
    <row r="482" spans="1:5" ht="12.75">
      <c r="A482" s="35" t="s">
        <v>57</v>
      </c>
      <c r="E482" s="40" t="s">
        <v>5</v>
      </c>
    </row>
    <row r="483" spans="1:5" ht="12.75">
      <c r="A483" t="s">
        <v>58</v>
      </c>
      <c r="E483" s="39" t="s">
        <v>2850</v>
      </c>
    </row>
    <row r="484" spans="1:16" ht="12.75">
      <c r="A484" t="s">
        <v>50</v>
      </c>
      <c s="34" t="s">
        <v>666</v>
      </c>
      <c s="34" t="s">
        <v>2851</v>
      </c>
      <c s="35" t="s">
        <v>5</v>
      </c>
      <c s="6" t="s">
        <v>2852</v>
      </c>
      <c s="36" t="s">
        <v>139</v>
      </c>
      <c s="37">
        <v>5</v>
      </c>
      <c s="36">
        <v>0.00012</v>
      </c>
      <c s="36">
        <f>ROUND(G484*H484,6)</f>
      </c>
      <c r="L484" s="38">
        <v>0</v>
      </c>
      <c s="32">
        <f>ROUND(ROUND(L484,2)*ROUND(G484,3),2)</f>
      </c>
      <c s="36" t="s">
        <v>55</v>
      </c>
      <c>
        <f>(M484*21)/100</f>
      </c>
      <c t="s">
        <v>28</v>
      </c>
    </row>
    <row r="485" spans="1:5" ht="12.75">
      <c r="A485" s="35" t="s">
        <v>56</v>
      </c>
      <c r="E485" s="39" t="s">
        <v>2852</v>
      </c>
    </row>
    <row r="486" spans="1:5" ht="12.75">
      <c r="A486" s="35" t="s">
        <v>57</v>
      </c>
      <c r="E486" s="40" t="s">
        <v>5</v>
      </c>
    </row>
    <row r="487" spans="1:5" ht="12.75">
      <c r="A487" t="s">
        <v>58</v>
      </c>
      <c r="E487" s="39" t="s">
        <v>5</v>
      </c>
    </row>
    <row r="488" spans="1:16" ht="12.75">
      <c r="A488" t="s">
        <v>50</v>
      </c>
      <c s="34" t="s">
        <v>670</v>
      </c>
      <c s="34" t="s">
        <v>2853</v>
      </c>
      <c s="35" t="s">
        <v>5</v>
      </c>
      <c s="6" t="s">
        <v>2854</v>
      </c>
      <c s="36" t="s">
        <v>54</v>
      </c>
      <c s="37">
        <v>1</v>
      </c>
      <c s="36">
        <v>0</v>
      </c>
      <c s="36">
        <f>ROUND(G488*H488,6)</f>
      </c>
      <c r="L488" s="38">
        <v>0</v>
      </c>
      <c s="32">
        <f>ROUND(ROUND(L488,2)*ROUND(G488,3),2)</f>
      </c>
      <c s="36" t="s">
        <v>122</v>
      </c>
      <c>
        <f>(M488*21)/100</f>
      </c>
      <c t="s">
        <v>28</v>
      </c>
    </row>
    <row r="489" spans="1:5" ht="12.75">
      <c r="A489" s="35" t="s">
        <v>56</v>
      </c>
      <c r="E489" s="39" t="s">
        <v>2854</v>
      </c>
    </row>
    <row r="490" spans="1:5" ht="12.75">
      <c r="A490" s="35" t="s">
        <v>57</v>
      </c>
      <c r="E490" s="40" t="s">
        <v>5</v>
      </c>
    </row>
    <row r="491" spans="1:5" ht="12.75">
      <c r="A491" t="s">
        <v>58</v>
      </c>
      <c r="E491" s="39" t="s">
        <v>5</v>
      </c>
    </row>
    <row r="492" spans="1:13" ht="12.75">
      <c r="A492" t="s">
        <v>47</v>
      </c>
      <c r="C492" s="31" t="s">
        <v>2855</v>
      </c>
      <c r="E492" s="33" t="s">
        <v>2856</v>
      </c>
      <c r="J492" s="32">
        <f>0</f>
      </c>
      <c s="32">
        <f>0</f>
      </c>
      <c s="32">
        <f>0+L493+L497</f>
      </c>
      <c s="32">
        <f>0+M493+M497</f>
      </c>
    </row>
    <row r="493" spans="1:16" ht="12.75">
      <c r="A493" t="s">
        <v>50</v>
      </c>
      <c s="34" t="s">
        <v>675</v>
      </c>
      <c s="34" t="s">
        <v>2857</v>
      </c>
      <c s="35" t="s">
        <v>5</v>
      </c>
      <c s="6" t="s">
        <v>2858</v>
      </c>
      <c s="36" t="s">
        <v>162</v>
      </c>
      <c s="37">
        <v>15</v>
      </c>
      <c s="36">
        <v>0</v>
      </c>
      <c s="36">
        <f>ROUND(G493*H493,6)</f>
      </c>
      <c r="L493" s="38">
        <v>0</v>
      </c>
      <c s="32">
        <f>ROUND(ROUND(L493,2)*ROUND(G493,3),2)</f>
      </c>
      <c s="36" t="s">
        <v>55</v>
      </c>
      <c>
        <f>(M493*21)/100</f>
      </c>
      <c t="s">
        <v>28</v>
      </c>
    </row>
    <row r="494" spans="1:5" ht="12.75">
      <c r="A494" s="35" t="s">
        <v>56</v>
      </c>
      <c r="E494" s="39" t="s">
        <v>2858</v>
      </c>
    </row>
    <row r="495" spans="1:5" ht="12.75">
      <c r="A495" s="35" t="s">
        <v>57</v>
      </c>
      <c r="E495" s="40" t="s">
        <v>5</v>
      </c>
    </row>
    <row r="496" spans="1:5" ht="12.75">
      <c r="A496" t="s">
        <v>58</v>
      </c>
      <c r="E496" s="39" t="s">
        <v>2859</v>
      </c>
    </row>
    <row r="497" spans="1:16" ht="12.75">
      <c r="A497" t="s">
        <v>50</v>
      </c>
      <c s="34" t="s">
        <v>679</v>
      </c>
      <c s="34" t="s">
        <v>2860</v>
      </c>
      <c s="35" t="s">
        <v>5</v>
      </c>
      <c s="6" t="s">
        <v>2861</v>
      </c>
      <c s="36" t="s">
        <v>1670</v>
      </c>
      <c s="37">
        <v>0.017</v>
      </c>
      <c s="36">
        <v>0.18</v>
      </c>
      <c s="36">
        <f>ROUND(G497*H497,6)</f>
      </c>
      <c r="L497" s="38">
        <v>0</v>
      </c>
      <c s="32">
        <f>ROUND(ROUND(L497,2)*ROUND(G497,3),2)</f>
      </c>
      <c s="36" t="s">
        <v>122</v>
      </c>
      <c>
        <f>(M497*21)/100</f>
      </c>
      <c t="s">
        <v>28</v>
      </c>
    </row>
    <row r="498" spans="1:5" ht="12.75">
      <c r="A498" s="35" t="s">
        <v>56</v>
      </c>
      <c r="E498" s="39" t="s">
        <v>2861</v>
      </c>
    </row>
    <row r="499" spans="1:5" ht="38.25">
      <c r="A499" s="35" t="s">
        <v>57</v>
      </c>
      <c r="E499" s="40" t="s">
        <v>2862</v>
      </c>
    </row>
    <row r="500" spans="1:5" ht="12.75">
      <c r="A500" t="s">
        <v>58</v>
      </c>
      <c r="E500" s="39" t="s">
        <v>5</v>
      </c>
    </row>
    <row r="501" spans="1:13" ht="12.75">
      <c r="A501" t="s">
        <v>47</v>
      </c>
      <c r="C501" s="31" t="s">
        <v>118</v>
      </c>
      <c r="E501" s="33" t="s">
        <v>158</v>
      </c>
      <c r="J501" s="32">
        <f>0</f>
      </c>
      <c s="32">
        <f>0</f>
      </c>
      <c s="32">
        <f>0+L502</f>
      </c>
      <c s="32">
        <f>0+M502</f>
      </c>
    </row>
    <row r="502" spans="1:16" ht="25.5">
      <c r="A502" t="s">
        <v>50</v>
      </c>
      <c s="34" t="s">
        <v>681</v>
      </c>
      <c s="34" t="s">
        <v>2863</v>
      </c>
      <c s="35" t="s">
        <v>5</v>
      </c>
      <c s="6" t="s">
        <v>2864</v>
      </c>
      <c s="36" t="s">
        <v>1619</v>
      </c>
      <c s="37">
        <v>8</v>
      </c>
      <c s="36">
        <v>0</v>
      </c>
      <c s="36">
        <f>ROUND(G502*H502,6)</f>
      </c>
      <c r="L502" s="38">
        <v>0</v>
      </c>
      <c s="32">
        <f>ROUND(ROUND(L502,2)*ROUND(G502,3),2)</f>
      </c>
      <c s="36" t="s">
        <v>55</v>
      </c>
      <c>
        <f>(M502*21)/100</f>
      </c>
      <c t="s">
        <v>28</v>
      </c>
    </row>
    <row r="503" spans="1:5" ht="25.5">
      <c r="A503" s="35" t="s">
        <v>56</v>
      </c>
      <c r="E503" s="39" t="s">
        <v>2864</v>
      </c>
    </row>
    <row r="504" spans="1:5" ht="12.75">
      <c r="A504" s="35" t="s">
        <v>57</v>
      </c>
      <c r="E504" s="40" t="s">
        <v>5</v>
      </c>
    </row>
    <row r="505" spans="1:5" ht="12.75">
      <c r="A505" t="s">
        <v>58</v>
      </c>
      <c r="E505" s="39" t="s">
        <v>5</v>
      </c>
    </row>
    <row r="506" spans="1:13" ht="12.75">
      <c r="A506" t="s">
        <v>47</v>
      </c>
      <c r="C506" s="31" t="s">
        <v>1881</v>
      </c>
      <c r="E506" s="33" t="s">
        <v>1882</v>
      </c>
      <c r="J506" s="32">
        <f>0</f>
      </c>
      <c s="32">
        <f>0</f>
      </c>
      <c s="32">
        <f>0+L507+L511+L515</f>
      </c>
      <c s="32">
        <f>0+M507+M511+M515</f>
      </c>
    </row>
    <row r="507" spans="1:16" ht="12.75">
      <c r="A507" t="s">
        <v>50</v>
      </c>
      <c s="34" t="s">
        <v>682</v>
      </c>
      <c s="34" t="s">
        <v>2865</v>
      </c>
      <c s="35" t="s">
        <v>5</v>
      </c>
      <c s="6" t="s">
        <v>2866</v>
      </c>
      <c s="36" t="s">
        <v>1616</v>
      </c>
      <c s="37">
        <v>25</v>
      </c>
      <c s="36">
        <v>0</v>
      </c>
      <c s="36">
        <f>ROUND(G507*H507,6)</f>
      </c>
      <c r="L507" s="38">
        <v>0</v>
      </c>
      <c s="32">
        <f>ROUND(ROUND(L507,2)*ROUND(G507,3),2)</f>
      </c>
      <c s="36" t="s">
        <v>55</v>
      </c>
      <c>
        <f>(M507*21)/100</f>
      </c>
      <c t="s">
        <v>28</v>
      </c>
    </row>
    <row r="508" spans="1:5" ht="12.75">
      <c r="A508" s="35" t="s">
        <v>56</v>
      </c>
      <c r="E508" s="39" t="s">
        <v>2866</v>
      </c>
    </row>
    <row r="509" spans="1:5" ht="25.5">
      <c r="A509" s="35" t="s">
        <v>57</v>
      </c>
      <c r="E509" s="40" t="s">
        <v>2867</v>
      </c>
    </row>
    <row r="510" spans="1:5" ht="12.75">
      <c r="A510" t="s">
        <v>58</v>
      </c>
      <c r="E510" s="39" t="s">
        <v>5</v>
      </c>
    </row>
    <row r="511" spans="1:16" ht="25.5">
      <c r="A511" t="s">
        <v>50</v>
      </c>
      <c s="34" t="s">
        <v>685</v>
      </c>
      <c s="34" t="s">
        <v>2868</v>
      </c>
      <c s="35" t="s">
        <v>5</v>
      </c>
      <c s="6" t="s">
        <v>2869</v>
      </c>
      <c s="36" t="s">
        <v>1616</v>
      </c>
      <c s="37">
        <v>60</v>
      </c>
      <c s="36">
        <v>0</v>
      </c>
      <c s="36">
        <f>ROUND(G511*H511,6)</f>
      </c>
      <c r="L511" s="38">
        <v>0</v>
      </c>
      <c s="32">
        <f>ROUND(ROUND(L511,2)*ROUND(G511,3),2)</f>
      </c>
      <c s="36" t="s">
        <v>55</v>
      </c>
      <c>
        <f>(M511*21)/100</f>
      </c>
      <c t="s">
        <v>28</v>
      </c>
    </row>
    <row r="512" spans="1:5" ht="25.5">
      <c r="A512" s="35" t="s">
        <v>56</v>
      </c>
      <c r="E512" s="39" t="s">
        <v>2869</v>
      </c>
    </row>
    <row r="513" spans="1:5" ht="76.5">
      <c r="A513" s="35" t="s">
        <v>57</v>
      </c>
      <c r="E513" s="42" t="s">
        <v>2870</v>
      </c>
    </row>
    <row r="514" spans="1:5" ht="12.75">
      <c r="A514" t="s">
        <v>58</v>
      </c>
      <c r="E514" s="39" t="s">
        <v>5</v>
      </c>
    </row>
    <row r="515" spans="1:16" ht="25.5">
      <c r="A515" t="s">
        <v>50</v>
      </c>
      <c s="34" t="s">
        <v>689</v>
      </c>
      <c s="34" t="s">
        <v>2871</v>
      </c>
      <c s="35" t="s">
        <v>5</v>
      </c>
      <c s="6" t="s">
        <v>2872</v>
      </c>
      <c s="36" t="s">
        <v>1616</v>
      </c>
      <c s="37">
        <v>80</v>
      </c>
      <c s="36">
        <v>0</v>
      </c>
      <c s="36">
        <f>ROUND(G515*H515,6)</f>
      </c>
      <c r="L515" s="38">
        <v>0</v>
      </c>
      <c s="32">
        <f>ROUND(ROUND(L515,2)*ROUND(G515,3),2)</f>
      </c>
      <c s="36" t="s">
        <v>55</v>
      </c>
      <c>
        <f>(M515*21)/100</f>
      </c>
      <c t="s">
        <v>28</v>
      </c>
    </row>
    <row r="516" spans="1:5" ht="25.5">
      <c r="A516" s="35" t="s">
        <v>56</v>
      </c>
      <c r="E516" s="39" t="s">
        <v>2872</v>
      </c>
    </row>
    <row r="517" spans="1:5" ht="76.5">
      <c r="A517" s="35" t="s">
        <v>57</v>
      </c>
      <c r="E517" s="40" t="s">
        <v>2873</v>
      </c>
    </row>
    <row r="518" spans="1:5" ht="12.75">
      <c r="A518" t="s">
        <v>58</v>
      </c>
      <c r="E518" s="39" t="s">
        <v>5</v>
      </c>
    </row>
    <row r="519" spans="1:13" ht="12.75">
      <c r="A519" t="s">
        <v>47</v>
      </c>
      <c r="C519" s="31" t="s">
        <v>46</v>
      </c>
      <c r="E519" s="33" t="s">
        <v>2512</v>
      </c>
      <c r="J519" s="32">
        <f>0</f>
      </c>
      <c s="32">
        <f>0</f>
      </c>
      <c s="32">
        <f>0+L520+L524+L528+L532+L536</f>
      </c>
      <c s="32">
        <f>0+M520+M524+M528+M532+M536</f>
      </c>
    </row>
    <row r="520" spans="1:16" ht="12.75">
      <c r="A520" t="s">
        <v>50</v>
      </c>
      <c s="34" t="s">
        <v>694</v>
      </c>
      <c s="34" t="s">
        <v>2874</v>
      </c>
      <c s="35" t="s">
        <v>5</v>
      </c>
      <c s="6" t="s">
        <v>2875</v>
      </c>
      <c s="36" t="s">
        <v>1211</v>
      </c>
      <c s="37">
        <v>1</v>
      </c>
      <c s="36">
        <v>0</v>
      </c>
      <c s="36">
        <f>ROUND(G520*H520,6)</f>
      </c>
      <c r="L520" s="38">
        <v>0</v>
      </c>
      <c s="32">
        <f>ROUND(ROUND(L520,2)*ROUND(G520,3),2)</f>
      </c>
      <c s="36" t="s">
        <v>122</v>
      </c>
      <c>
        <f>(M520*21)/100</f>
      </c>
      <c t="s">
        <v>28</v>
      </c>
    </row>
    <row r="521" spans="1:5" ht="12.75">
      <c r="A521" s="35" t="s">
        <v>56</v>
      </c>
      <c r="E521" s="39" t="s">
        <v>2875</v>
      </c>
    </row>
    <row r="522" spans="1:5" ht="12.75">
      <c r="A522" s="35" t="s">
        <v>57</v>
      </c>
      <c r="E522" s="40" t="s">
        <v>5</v>
      </c>
    </row>
    <row r="523" spans="1:5" ht="12.75">
      <c r="A523" t="s">
        <v>58</v>
      </c>
      <c r="E523" s="39" t="s">
        <v>5</v>
      </c>
    </row>
    <row r="524" spans="1:16" ht="12.75">
      <c r="A524" t="s">
        <v>50</v>
      </c>
      <c s="34" t="s">
        <v>697</v>
      </c>
      <c s="34" t="s">
        <v>2876</v>
      </c>
      <c s="35" t="s">
        <v>5</v>
      </c>
      <c s="6" t="s">
        <v>2877</v>
      </c>
      <c s="36" t="s">
        <v>54</v>
      </c>
      <c s="37">
        <v>1</v>
      </c>
      <c s="36">
        <v>0</v>
      </c>
      <c s="36">
        <f>ROUND(G524*H524,6)</f>
      </c>
      <c r="L524" s="38">
        <v>0</v>
      </c>
      <c s="32">
        <f>ROUND(ROUND(L524,2)*ROUND(G524,3),2)</f>
      </c>
      <c s="36" t="s">
        <v>122</v>
      </c>
      <c>
        <f>(M524*21)/100</f>
      </c>
      <c t="s">
        <v>28</v>
      </c>
    </row>
    <row r="525" spans="1:5" ht="12.75">
      <c r="A525" s="35" t="s">
        <v>56</v>
      </c>
      <c r="E525" s="39" t="s">
        <v>2877</v>
      </c>
    </row>
    <row r="526" spans="1:5" ht="12.75">
      <c r="A526" s="35" t="s">
        <v>57</v>
      </c>
      <c r="E526" s="40" t="s">
        <v>5</v>
      </c>
    </row>
    <row r="527" spans="1:5" ht="12.75">
      <c r="A527" t="s">
        <v>58</v>
      </c>
      <c r="E527" s="39" t="s">
        <v>5</v>
      </c>
    </row>
    <row r="528" spans="1:16" ht="12.75">
      <c r="A528" t="s">
        <v>50</v>
      </c>
      <c s="34" t="s">
        <v>702</v>
      </c>
      <c s="34" t="s">
        <v>2878</v>
      </c>
      <c s="35" t="s">
        <v>5</v>
      </c>
      <c s="6" t="s">
        <v>2879</v>
      </c>
      <c s="36" t="s">
        <v>1211</v>
      </c>
      <c s="37">
        <v>1</v>
      </c>
      <c s="36">
        <v>0</v>
      </c>
      <c s="36">
        <f>ROUND(G528*H528,6)</f>
      </c>
      <c r="L528" s="38">
        <v>0</v>
      </c>
      <c s="32">
        <f>ROUND(ROUND(L528,2)*ROUND(G528,3),2)</f>
      </c>
      <c s="36" t="s">
        <v>122</v>
      </c>
      <c>
        <f>(M528*21)/100</f>
      </c>
      <c t="s">
        <v>28</v>
      </c>
    </row>
    <row r="529" spans="1:5" ht="12.75">
      <c r="A529" s="35" t="s">
        <v>56</v>
      </c>
      <c r="E529" s="39" t="s">
        <v>2879</v>
      </c>
    </row>
    <row r="530" spans="1:5" ht="12.75">
      <c r="A530" s="35" t="s">
        <v>57</v>
      </c>
      <c r="E530" s="40" t="s">
        <v>5</v>
      </c>
    </row>
    <row r="531" spans="1:5" ht="12.75">
      <c r="A531" t="s">
        <v>58</v>
      </c>
      <c r="E531" s="39" t="s">
        <v>5</v>
      </c>
    </row>
    <row r="532" spans="1:16" ht="12.75">
      <c r="A532" t="s">
        <v>50</v>
      </c>
      <c s="34" t="s">
        <v>706</v>
      </c>
      <c s="34" t="s">
        <v>2880</v>
      </c>
      <c s="35" t="s">
        <v>5</v>
      </c>
      <c s="6" t="s">
        <v>2881</v>
      </c>
      <c s="36" t="s">
        <v>133</v>
      </c>
      <c s="37">
        <v>6</v>
      </c>
      <c s="36">
        <v>0</v>
      </c>
      <c s="36">
        <f>ROUND(G532*H532,6)</f>
      </c>
      <c r="L532" s="38">
        <v>0</v>
      </c>
      <c s="32">
        <f>ROUND(ROUND(L532,2)*ROUND(G532,3),2)</f>
      </c>
      <c s="36" t="s">
        <v>122</v>
      </c>
      <c>
        <f>(M532*21)/100</f>
      </c>
      <c t="s">
        <v>28</v>
      </c>
    </row>
    <row r="533" spans="1:5" ht="12.75">
      <c r="A533" s="35" t="s">
        <v>56</v>
      </c>
      <c r="E533" s="39" t="s">
        <v>2881</v>
      </c>
    </row>
    <row r="534" spans="1:5" ht="12.75">
      <c r="A534" s="35" t="s">
        <v>57</v>
      </c>
      <c r="E534" s="40" t="s">
        <v>5</v>
      </c>
    </row>
    <row r="535" spans="1:5" ht="12.75">
      <c r="A535" t="s">
        <v>58</v>
      </c>
      <c r="E535" s="39" t="s">
        <v>5</v>
      </c>
    </row>
    <row r="536" spans="1:16" ht="12.75">
      <c r="A536" t="s">
        <v>50</v>
      </c>
      <c s="34" t="s">
        <v>711</v>
      </c>
      <c s="34" t="s">
        <v>2341</v>
      </c>
      <c s="35" t="s">
        <v>5</v>
      </c>
      <c s="6" t="s">
        <v>2342</v>
      </c>
      <c s="36" t="s">
        <v>54</v>
      </c>
      <c s="37">
        <v>1</v>
      </c>
      <c s="36">
        <v>0</v>
      </c>
      <c s="36">
        <f>ROUND(G536*H536,6)</f>
      </c>
      <c r="L536" s="38">
        <v>0</v>
      </c>
      <c s="32">
        <f>ROUND(ROUND(L536,2)*ROUND(G536,3),2)</f>
      </c>
      <c s="36" t="s">
        <v>122</v>
      </c>
      <c>
        <f>(M536*21)/100</f>
      </c>
      <c t="s">
        <v>28</v>
      </c>
    </row>
    <row r="537" spans="1:5" ht="12.75">
      <c r="A537" s="35" t="s">
        <v>56</v>
      </c>
      <c r="E537" s="39" t="s">
        <v>2342</v>
      </c>
    </row>
    <row r="538" spans="1:5" ht="12.75">
      <c r="A538" s="35" t="s">
        <v>57</v>
      </c>
      <c r="E538" s="40" t="s">
        <v>5</v>
      </c>
    </row>
    <row r="539" spans="1:5" ht="63.75">
      <c r="A539" t="s">
        <v>58</v>
      </c>
      <c r="E539" s="39" t="s">
        <v>2882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COUNTIFS(L8:L98,"=0",A8:A98,"P")+COUNTIFS(L8:L98,"",A8:A98,"P")+SUM(Q8:Q98)</f>
      </c>
    </row>
    <row r="8" spans="1:13" ht="12.75">
      <c r="A8" t="s">
        <v>45</v>
      </c>
      <c r="C8" s="28" t="s">
        <v>2885</v>
      </c>
      <c r="E8" s="30" t="s">
        <v>2884</v>
      </c>
      <c r="J8" s="29">
        <f>0+J9</f>
      </c>
      <c s="29">
        <f>0+K9</f>
      </c>
      <c s="29">
        <f>0+L9</f>
      </c>
      <c s="29">
        <f>0+M9</f>
      </c>
    </row>
    <row r="9" spans="1:13" ht="12.75">
      <c r="A9" t="s">
        <v>47</v>
      </c>
      <c r="C9" s="31" t="s">
        <v>2855</v>
      </c>
      <c r="E9" s="33" t="s">
        <v>2856</v>
      </c>
      <c r="J9" s="32">
        <f>0</f>
      </c>
      <c s="32">
        <f>0</f>
      </c>
      <c s="32">
        <f>0+L10+L14+L18+L22+L26+L30+L34+L38+L42+L46+L50+L54+L58+L62+L66+L70+L74+L78+L82+L86+L90+L94+L98</f>
      </c>
      <c s="32">
        <f>0+M10+M14+M18+M22+M26+M30+M34+M38+M42+M46+M50+M54+M58+M62+M66+M70+M74+M78+M82+M86+M90+M94+M98</f>
      </c>
    </row>
    <row r="10" spans="1:16" ht="12.75">
      <c r="A10" t="s">
        <v>50</v>
      </c>
      <c s="34" t="s">
        <v>51</v>
      </c>
      <c s="34" t="s">
        <v>2886</v>
      </c>
      <c s="35" t="s">
        <v>5</v>
      </c>
      <c s="6" t="s">
        <v>2887</v>
      </c>
      <c s="36" t="s">
        <v>139</v>
      </c>
      <c s="37">
        <v>2</v>
      </c>
      <c s="36">
        <v>0</v>
      </c>
      <c s="36">
        <f>ROUND(G10*H10,6)</f>
      </c>
      <c r="L10" s="38">
        <v>0</v>
      </c>
      <c s="32">
        <f>ROUND(ROUND(L10,2)*ROUND(G10,3),2)</f>
      </c>
      <c s="36" t="s">
        <v>122</v>
      </c>
      <c>
        <f>(M10*21)/100</f>
      </c>
      <c t="s">
        <v>28</v>
      </c>
    </row>
    <row r="11" spans="1:5" ht="38.25">
      <c r="A11" s="35" t="s">
        <v>56</v>
      </c>
      <c r="E11" s="39" t="s">
        <v>2888</v>
      </c>
    </row>
    <row r="12" spans="1:5" ht="12.75">
      <c r="A12" s="35" t="s">
        <v>57</v>
      </c>
      <c r="E12" s="40" t="s">
        <v>5</v>
      </c>
    </row>
    <row r="13" spans="1:5" ht="12.75">
      <c r="A13" t="s">
        <v>58</v>
      </c>
      <c r="E13" s="39" t="s">
        <v>5</v>
      </c>
    </row>
    <row r="14" spans="1:16" ht="25.5">
      <c r="A14" t="s">
        <v>50</v>
      </c>
      <c s="34" t="s">
        <v>28</v>
      </c>
      <c s="34" t="s">
        <v>2889</v>
      </c>
      <c s="35" t="s">
        <v>5</v>
      </c>
      <c s="6" t="s">
        <v>2890</v>
      </c>
      <c s="36" t="s">
        <v>139</v>
      </c>
      <c s="37">
        <v>2</v>
      </c>
      <c s="36">
        <v>0</v>
      </c>
      <c s="36">
        <f>ROUND(G14*H14,6)</f>
      </c>
      <c r="L14" s="38">
        <v>0</v>
      </c>
      <c s="32">
        <f>ROUND(ROUND(L14,2)*ROUND(G14,3),2)</f>
      </c>
      <c s="36" t="s">
        <v>122</v>
      </c>
      <c>
        <f>(M14*21)/100</f>
      </c>
      <c t="s">
        <v>28</v>
      </c>
    </row>
    <row r="15" spans="1:5" ht="25.5">
      <c r="A15" s="35" t="s">
        <v>56</v>
      </c>
      <c r="E15" s="39" t="s">
        <v>2890</v>
      </c>
    </row>
    <row r="16" spans="1:5" ht="12.75">
      <c r="A16" s="35" t="s">
        <v>57</v>
      </c>
      <c r="E16" s="40" t="s">
        <v>5</v>
      </c>
    </row>
    <row r="17" spans="1:5" ht="12.75">
      <c r="A17" t="s">
        <v>58</v>
      </c>
      <c r="E17" s="39" t="s">
        <v>5</v>
      </c>
    </row>
    <row r="18" spans="1:16" ht="12.75">
      <c r="A18" t="s">
        <v>50</v>
      </c>
      <c s="34" t="s">
        <v>26</v>
      </c>
      <c s="34" t="s">
        <v>2891</v>
      </c>
      <c s="35" t="s">
        <v>5</v>
      </c>
      <c s="6" t="s">
        <v>2892</v>
      </c>
      <c s="36" t="s">
        <v>139</v>
      </c>
      <c s="37">
        <v>3</v>
      </c>
      <c s="36">
        <v>0</v>
      </c>
      <c s="36">
        <f>ROUND(G18*H18,6)</f>
      </c>
      <c r="L18" s="38">
        <v>0</v>
      </c>
      <c s="32">
        <f>ROUND(ROUND(L18,2)*ROUND(G18,3),2)</f>
      </c>
      <c s="36" t="s">
        <v>55</v>
      </c>
      <c>
        <f>(M18*21)/100</f>
      </c>
      <c t="s">
        <v>28</v>
      </c>
    </row>
    <row r="19" spans="1:5" ht="51">
      <c r="A19" s="35" t="s">
        <v>56</v>
      </c>
      <c r="E19" s="39" t="s">
        <v>2893</v>
      </c>
    </row>
    <row r="20" spans="1:5" ht="12.75">
      <c r="A20" s="35" t="s">
        <v>57</v>
      </c>
      <c r="E20" s="40" t="s">
        <v>5</v>
      </c>
    </row>
    <row r="21" spans="1:5" ht="12.75">
      <c r="A21" t="s">
        <v>58</v>
      </c>
      <c r="E21" s="39" t="s">
        <v>5</v>
      </c>
    </row>
    <row r="22" spans="1:16" ht="25.5">
      <c r="A22" t="s">
        <v>50</v>
      </c>
      <c s="34" t="s">
        <v>66</v>
      </c>
      <c s="34" t="s">
        <v>2894</v>
      </c>
      <c s="35" t="s">
        <v>5</v>
      </c>
      <c s="6" t="s">
        <v>2895</v>
      </c>
      <c s="36" t="s">
        <v>139</v>
      </c>
      <c s="37">
        <v>3</v>
      </c>
      <c s="36">
        <v>0</v>
      </c>
      <c s="36">
        <f>ROUND(G22*H22,6)</f>
      </c>
      <c r="L22" s="38">
        <v>0</v>
      </c>
      <c s="32">
        <f>ROUND(ROUND(L22,2)*ROUND(G22,3),2)</f>
      </c>
      <c s="36" t="s">
        <v>122</v>
      </c>
      <c>
        <f>(M22*21)/100</f>
      </c>
      <c t="s">
        <v>28</v>
      </c>
    </row>
    <row r="23" spans="1:5" ht="25.5">
      <c r="A23" s="35" t="s">
        <v>56</v>
      </c>
      <c r="E23" s="39" t="s">
        <v>2895</v>
      </c>
    </row>
    <row r="24" spans="1:5" ht="12.75">
      <c r="A24" s="35" t="s">
        <v>57</v>
      </c>
      <c r="E24" s="40" t="s">
        <v>5</v>
      </c>
    </row>
    <row r="25" spans="1:5" ht="12.75">
      <c r="A25" t="s">
        <v>58</v>
      </c>
      <c r="E25" s="39" t="s">
        <v>5</v>
      </c>
    </row>
    <row r="26" spans="1:16" ht="12.75">
      <c r="A26" t="s">
        <v>50</v>
      </c>
      <c s="34" t="s">
        <v>71</v>
      </c>
      <c s="34" t="s">
        <v>2896</v>
      </c>
      <c s="35" t="s">
        <v>5</v>
      </c>
      <c s="6" t="s">
        <v>2897</v>
      </c>
      <c s="36" t="s">
        <v>162</v>
      </c>
      <c s="37">
        <v>200</v>
      </c>
      <c s="36">
        <v>0</v>
      </c>
      <c s="36">
        <f>ROUND(G26*H26,6)</f>
      </c>
      <c r="L26" s="38">
        <v>0</v>
      </c>
      <c s="32">
        <f>ROUND(ROUND(L26,2)*ROUND(G26,3),2)</f>
      </c>
      <c s="36" t="s">
        <v>55</v>
      </c>
      <c>
        <f>(M26*21)/100</f>
      </c>
      <c t="s">
        <v>28</v>
      </c>
    </row>
    <row r="27" spans="1:5" ht="25.5">
      <c r="A27" s="35" t="s">
        <v>56</v>
      </c>
      <c r="E27" s="39" t="s">
        <v>2898</v>
      </c>
    </row>
    <row r="28" spans="1:5" ht="12.75">
      <c r="A28" s="35" t="s">
        <v>57</v>
      </c>
      <c r="E28" s="40" t="s">
        <v>5</v>
      </c>
    </row>
    <row r="29" spans="1:5" ht="12.75">
      <c r="A29" t="s">
        <v>58</v>
      </c>
      <c r="E29" s="39" t="s">
        <v>5</v>
      </c>
    </row>
    <row r="30" spans="1:16" ht="12.75">
      <c r="A30" t="s">
        <v>50</v>
      </c>
      <c s="34" t="s">
        <v>27</v>
      </c>
      <c s="34" t="s">
        <v>2899</v>
      </c>
      <c s="35" t="s">
        <v>5</v>
      </c>
      <c s="6" t="s">
        <v>2900</v>
      </c>
      <c s="36" t="s">
        <v>162</v>
      </c>
      <c s="37">
        <v>200</v>
      </c>
      <c s="36">
        <v>0.0001</v>
      </c>
      <c s="36">
        <f>ROUND(G30*H30,6)</f>
      </c>
      <c r="L30" s="38">
        <v>0</v>
      </c>
      <c s="32">
        <f>ROUND(ROUND(L30,2)*ROUND(G30,3),2)</f>
      </c>
      <c s="36" t="s">
        <v>55</v>
      </c>
      <c>
        <f>(M30*21)/100</f>
      </c>
      <c t="s">
        <v>28</v>
      </c>
    </row>
    <row r="31" spans="1:5" ht="12.75">
      <c r="A31" s="35" t="s">
        <v>56</v>
      </c>
      <c r="E31" s="39" t="s">
        <v>2900</v>
      </c>
    </row>
    <row r="32" spans="1:5" ht="12.75">
      <c r="A32" s="35" t="s">
        <v>57</v>
      </c>
      <c r="E32" s="40" t="s">
        <v>5</v>
      </c>
    </row>
    <row r="33" spans="1:5" ht="12.75">
      <c r="A33" t="s">
        <v>58</v>
      </c>
      <c r="E33" s="39" t="s">
        <v>5</v>
      </c>
    </row>
    <row r="34" spans="1:16" ht="12.75">
      <c r="A34" t="s">
        <v>50</v>
      </c>
      <c s="34" t="s">
        <v>108</v>
      </c>
      <c s="34" t="s">
        <v>2896</v>
      </c>
      <c s="35" t="s">
        <v>51</v>
      </c>
      <c s="6" t="s">
        <v>2897</v>
      </c>
      <c s="36" t="s">
        <v>162</v>
      </c>
      <c s="37">
        <v>20</v>
      </c>
      <c s="36">
        <v>0</v>
      </c>
      <c s="36">
        <f>ROUND(G34*H34,6)</f>
      </c>
      <c r="L34" s="38">
        <v>0</v>
      </c>
      <c s="32">
        <f>ROUND(ROUND(L34,2)*ROUND(G34,3),2)</f>
      </c>
      <c s="36" t="s">
        <v>55</v>
      </c>
      <c>
        <f>(M34*21)/100</f>
      </c>
      <c t="s">
        <v>28</v>
      </c>
    </row>
    <row r="35" spans="1:5" ht="25.5">
      <c r="A35" s="35" t="s">
        <v>56</v>
      </c>
      <c r="E35" s="39" t="s">
        <v>2898</v>
      </c>
    </row>
    <row r="36" spans="1:5" ht="12.75">
      <c r="A36" s="35" t="s">
        <v>57</v>
      </c>
      <c r="E36" s="40" t="s">
        <v>5</v>
      </c>
    </row>
    <row r="37" spans="1:5" ht="12.75">
      <c r="A37" t="s">
        <v>58</v>
      </c>
      <c r="E37" s="39" t="s">
        <v>5</v>
      </c>
    </row>
    <row r="38" spans="1:16" ht="25.5">
      <c r="A38" t="s">
        <v>50</v>
      </c>
      <c s="34" t="s">
        <v>113</v>
      </c>
      <c s="34" t="s">
        <v>2901</v>
      </c>
      <c s="35" t="s">
        <v>5</v>
      </c>
      <c s="6" t="s">
        <v>2902</v>
      </c>
      <c s="36" t="s">
        <v>162</v>
      </c>
      <c s="37">
        <v>20</v>
      </c>
      <c s="36">
        <v>0.0001</v>
      </c>
      <c s="36">
        <f>ROUND(G38*H38,6)</f>
      </c>
      <c r="L38" s="38">
        <v>0</v>
      </c>
      <c s="32">
        <f>ROUND(ROUND(L38,2)*ROUND(G38,3),2)</f>
      </c>
      <c s="36" t="s">
        <v>55</v>
      </c>
      <c>
        <f>(M38*21)/100</f>
      </c>
      <c t="s">
        <v>28</v>
      </c>
    </row>
    <row r="39" spans="1:5" ht="25.5">
      <c r="A39" s="35" t="s">
        <v>56</v>
      </c>
      <c r="E39" s="39" t="s">
        <v>2902</v>
      </c>
    </row>
    <row r="40" spans="1:5" ht="12.75">
      <c r="A40" s="35" t="s">
        <v>57</v>
      </c>
      <c r="E40" s="40" t="s">
        <v>5</v>
      </c>
    </row>
    <row r="41" spans="1:5" ht="12.75">
      <c r="A41" t="s">
        <v>58</v>
      </c>
      <c r="E41" s="39" t="s">
        <v>5</v>
      </c>
    </row>
    <row r="42" spans="1:16" ht="12.75">
      <c r="A42" t="s">
        <v>50</v>
      </c>
      <c s="34" t="s">
        <v>118</v>
      </c>
      <c s="34" t="s">
        <v>2903</v>
      </c>
      <c s="35" t="s">
        <v>5</v>
      </c>
      <c s="6" t="s">
        <v>2904</v>
      </c>
      <c s="36" t="s">
        <v>139</v>
      </c>
      <c s="37">
        <v>3</v>
      </c>
      <c s="36">
        <v>0</v>
      </c>
      <c s="36">
        <f>ROUND(G42*H42,6)</f>
      </c>
      <c r="L42" s="38">
        <v>0</v>
      </c>
      <c s="32">
        <f>ROUND(ROUND(L42,2)*ROUND(G42,3),2)</f>
      </c>
      <c s="36" t="s">
        <v>55</v>
      </c>
      <c>
        <f>(M42*21)/100</f>
      </c>
      <c t="s">
        <v>28</v>
      </c>
    </row>
    <row r="43" spans="1:5" ht="25.5">
      <c r="A43" s="35" t="s">
        <v>56</v>
      </c>
      <c r="E43" s="39" t="s">
        <v>2905</v>
      </c>
    </row>
    <row r="44" spans="1:5" ht="12.75">
      <c r="A44" s="35" t="s">
        <v>57</v>
      </c>
      <c r="E44" s="40" t="s">
        <v>5</v>
      </c>
    </row>
    <row r="45" spans="1:5" ht="12.75">
      <c r="A45" t="s">
        <v>58</v>
      </c>
      <c r="E45" s="39" t="s">
        <v>5</v>
      </c>
    </row>
    <row r="46" spans="1:16" ht="12.75">
      <c r="A46" t="s">
        <v>50</v>
      </c>
      <c s="34" t="s">
        <v>142</v>
      </c>
      <c s="34" t="s">
        <v>2906</v>
      </c>
      <c s="35" t="s">
        <v>5</v>
      </c>
      <c s="6" t="s">
        <v>2907</v>
      </c>
      <c s="36" t="s">
        <v>139</v>
      </c>
      <c s="37">
        <v>3</v>
      </c>
      <c s="36">
        <v>5E-05</v>
      </c>
      <c s="36">
        <f>ROUND(G46*H46,6)</f>
      </c>
      <c r="L46" s="38">
        <v>0</v>
      </c>
      <c s="32">
        <f>ROUND(ROUND(L46,2)*ROUND(G46,3),2)</f>
      </c>
      <c s="36" t="s">
        <v>55</v>
      </c>
      <c>
        <f>(M46*21)/100</f>
      </c>
      <c t="s">
        <v>28</v>
      </c>
    </row>
    <row r="47" spans="1:5" ht="12.75">
      <c r="A47" s="35" t="s">
        <v>56</v>
      </c>
      <c r="E47" s="39" t="s">
        <v>2907</v>
      </c>
    </row>
    <row r="48" spans="1:5" ht="12.75">
      <c r="A48" s="35" t="s">
        <v>57</v>
      </c>
      <c r="E48" s="40" t="s">
        <v>5</v>
      </c>
    </row>
    <row r="49" spans="1:5" ht="12.75">
      <c r="A49" t="s">
        <v>58</v>
      </c>
      <c r="E49" s="39" t="s">
        <v>5</v>
      </c>
    </row>
    <row r="50" spans="1:16" ht="25.5">
      <c r="A50" t="s">
        <v>50</v>
      </c>
      <c s="34" t="s">
        <v>147</v>
      </c>
      <c s="34" t="s">
        <v>2908</v>
      </c>
      <c s="35" t="s">
        <v>5</v>
      </c>
      <c s="6" t="s">
        <v>2909</v>
      </c>
      <c s="36" t="s">
        <v>139</v>
      </c>
      <c s="37">
        <v>5</v>
      </c>
      <c s="36">
        <v>0</v>
      </c>
      <c s="36">
        <f>ROUND(G50*H50,6)</f>
      </c>
      <c r="L50" s="38">
        <v>0</v>
      </c>
      <c s="32">
        <f>ROUND(ROUND(L50,2)*ROUND(G50,3),2)</f>
      </c>
      <c s="36" t="s">
        <v>122</v>
      </c>
      <c>
        <f>(M50*21)/100</f>
      </c>
      <c t="s">
        <v>28</v>
      </c>
    </row>
    <row r="51" spans="1:5" ht="25.5">
      <c r="A51" s="35" t="s">
        <v>56</v>
      </c>
      <c r="E51" s="39" t="s">
        <v>2910</v>
      </c>
    </row>
    <row r="52" spans="1:5" ht="12.75">
      <c r="A52" s="35" t="s">
        <v>57</v>
      </c>
      <c r="E52" s="40" t="s">
        <v>5</v>
      </c>
    </row>
    <row r="53" spans="1:5" ht="12.75">
      <c r="A53" t="s">
        <v>58</v>
      </c>
      <c r="E53" s="39" t="s">
        <v>5</v>
      </c>
    </row>
    <row r="54" spans="1:16" ht="25.5">
      <c r="A54" t="s">
        <v>50</v>
      </c>
      <c s="34" t="s">
        <v>150</v>
      </c>
      <c s="34" t="s">
        <v>2911</v>
      </c>
      <c s="35" t="s">
        <v>5</v>
      </c>
      <c s="6" t="s">
        <v>2912</v>
      </c>
      <c s="36" t="s">
        <v>139</v>
      </c>
      <c s="37">
        <v>5</v>
      </c>
      <c s="36">
        <v>0</v>
      </c>
      <c s="36">
        <f>ROUND(G54*H54,6)</f>
      </c>
      <c r="L54" s="38">
        <v>0</v>
      </c>
      <c s="32">
        <f>ROUND(ROUND(L54,2)*ROUND(G54,3),2)</f>
      </c>
      <c s="36" t="s">
        <v>122</v>
      </c>
      <c>
        <f>(M54*21)/100</f>
      </c>
      <c t="s">
        <v>28</v>
      </c>
    </row>
    <row r="55" spans="1:5" ht="25.5">
      <c r="A55" s="35" t="s">
        <v>56</v>
      </c>
      <c r="E55" s="39" t="s">
        <v>2912</v>
      </c>
    </row>
    <row r="56" spans="1:5" ht="12.75">
      <c r="A56" s="35" t="s">
        <v>57</v>
      </c>
      <c r="E56" s="40" t="s">
        <v>5</v>
      </c>
    </row>
    <row r="57" spans="1:5" ht="12.75">
      <c r="A57" t="s">
        <v>58</v>
      </c>
      <c r="E57" s="39" t="s">
        <v>5</v>
      </c>
    </row>
    <row r="58" spans="1:16" ht="25.5">
      <c r="A58" t="s">
        <v>50</v>
      </c>
      <c s="34" t="s">
        <v>155</v>
      </c>
      <c s="34" t="s">
        <v>2913</v>
      </c>
      <c s="35" t="s">
        <v>5</v>
      </c>
      <c s="6" t="s">
        <v>2914</v>
      </c>
      <c s="36" t="s">
        <v>162</v>
      </c>
      <c s="37">
        <v>100</v>
      </c>
      <c s="36">
        <v>0</v>
      </c>
      <c s="36">
        <f>ROUND(G58*H58,6)</f>
      </c>
      <c r="L58" s="38">
        <v>0</v>
      </c>
      <c s="32">
        <f>ROUND(ROUND(L58,2)*ROUND(G58,3),2)</f>
      </c>
      <c s="36" t="s">
        <v>55</v>
      </c>
      <c>
        <f>(M58*21)/100</f>
      </c>
      <c t="s">
        <v>28</v>
      </c>
    </row>
    <row r="59" spans="1:5" ht="25.5">
      <c r="A59" s="35" t="s">
        <v>56</v>
      </c>
      <c r="E59" s="39" t="s">
        <v>2915</v>
      </c>
    </row>
    <row r="60" spans="1:5" ht="12.75">
      <c r="A60" s="35" t="s">
        <v>57</v>
      </c>
      <c r="E60" s="40" t="s">
        <v>5</v>
      </c>
    </row>
    <row r="61" spans="1:5" ht="12.75">
      <c r="A61" t="s">
        <v>58</v>
      </c>
      <c r="E61" s="39" t="s">
        <v>5</v>
      </c>
    </row>
    <row r="62" spans="1:16" ht="12.75">
      <c r="A62" t="s">
        <v>50</v>
      </c>
      <c s="34" t="s">
        <v>159</v>
      </c>
      <c s="34" t="s">
        <v>2916</v>
      </c>
      <c s="35" t="s">
        <v>5</v>
      </c>
      <c s="6" t="s">
        <v>2663</v>
      </c>
      <c s="36" t="s">
        <v>162</v>
      </c>
      <c s="37">
        <v>100</v>
      </c>
      <c s="36">
        <v>7E-05</v>
      </c>
      <c s="36">
        <f>ROUND(G62*H62,6)</f>
      </c>
      <c r="L62" s="38">
        <v>0</v>
      </c>
      <c s="32">
        <f>ROUND(ROUND(L62,2)*ROUND(G62,3),2)</f>
      </c>
      <c s="36" t="s">
        <v>55</v>
      </c>
      <c>
        <f>(M62*21)/100</f>
      </c>
      <c t="s">
        <v>28</v>
      </c>
    </row>
    <row r="63" spans="1:5" ht="12.75">
      <c r="A63" s="35" t="s">
        <v>56</v>
      </c>
      <c r="E63" s="39" t="s">
        <v>2663</v>
      </c>
    </row>
    <row r="64" spans="1:5" ht="12.75">
      <c r="A64" s="35" t="s">
        <v>57</v>
      </c>
      <c r="E64" s="40" t="s">
        <v>5</v>
      </c>
    </row>
    <row r="65" spans="1:5" ht="12.75">
      <c r="A65" t="s">
        <v>58</v>
      </c>
      <c r="E65" s="39" t="s">
        <v>5</v>
      </c>
    </row>
    <row r="66" spans="1:16" ht="12.75">
      <c r="A66" t="s">
        <v>50</v>
      </c>
      <c s="34" t="s">
        <v>165</v>
      </c>
      <c s="34" t="s">
        <v>2917</v>
      </c>
      <c s="35" t="s">
        <v>5</v>
      </c>
      <c s="6" t="s">
        <v>2918</v>
      </c>
      <c s="36" t="s">
        <v>162</v>
      </c>
      <c s="37">
        <v>100</v>
      </c>
      <c s="36">
        <v>0</v>
      </c>
      <c s="36">
        <f>ROUND(G66*H66,6)</f>
      </c>
      <c r="L66" s="38">
        <v>0</v>
      </c>
      <c s="32">
        <f>ROUND(ROUND(L66,2)*ROUND(G66,3),2)</f>
      </c>
      <c s="36" t="s">
        <v>55</v>
      </c>
      <c>
        <f>(M66*21)/100</f>
      </c>
      <c t="s">
        <v>28</v>
      </c>
    </row>
    <row r="67" spans="1:5" ht="25.5">
      <c r="A67" s="35" t="s">
        <v>56</v>
      </c>
      <c r="E67" s="39" t="s">
        <v>2919</v>
      </c>
    </row>
    <row r="68" spans="1:5" ht="12.75">
      <c r="A68" s="35" t="s">
        <v>57</v>
      </c>
      <c r="E68" s="40" t="s">
        <v>5</v>
      </c>
    </row>
    <row r="69" spans="1:5" ht="12.75">
      <c r="A69" t="s">
        <v>58</v>
      </c>
      <c r="E69" s="39" t="s">
        <v>5</v>
      </c>
    </row>
    <row r="70" spans="1:16" ht="12.75">
      <c r="A70" t="s">
        <v>50</v>
      </c>
      <c s="34" t="s">
        <v>173</v>
      </c>
      <c s="34" t="s">
        <v>2920</v>
      </c>
      <c s="35" t="s">
        <v>5</v>
      </c>
      <c s="6" t="s">
        <v>2655</v>
      </c>
      <c s="36" t="s">
        <v>162</v>
      </c>
      <c s="37">
        <v>100</v>
      </c>
      <c s="36">
        <v>0.00031</v>
      </c>
      <c s="36">
        <f>ROUND(G70*H70,6)</f>
      </c>
      <c r="L70" s="38">
        <v>0</v>
      </c>
      <c s="32">
        <f>ROUND(ROUND(L70,2)*ROUND(G70,3),2)</f>
      </c>
      <c s="36" t="s">
        <v>55</v>
      </c>
      <c>
        <f>(M70*21)/100</f>
      </c>
      <c t="s">
        <v>28</v>
      </c>
    </row>
    <row r="71" spans="1:5" ht="12.75">
      <c r="A71" s="35" t="s">
        <v>56</v>
      </c>
      <c r="E71" s="39" t="s">
        <v>2655</v>
      </c>
    </row>
    <row r="72" spans="1:5" ht="12.75">
      <c r="A72" s="35" t="s">
        <v>57</v>
      </c>
      <c r="E72" s="40" t="s">
        <v>5</v>
      </c>
    </row>
    <row r="73" spans="1:5" ht="12.75">
      <c r="A73" t="s">
        <v>58</v>
      </c>
      <c r="E73" s="39" t="s">
        <v>5</v>
      </c>
    </row>
    <row r="74" spans="1:16" ht="25.5">
      <c r="A74" t="s">
        <v>50</v>
      </c>
      <c s="34" t="s">
        <v>178</v>
      </c>
      <c s="34" t="s">
        <v>2921</v>
      </c>
      <c s="35" t="s">
        <v>5</v>
      </c>
      <c s="6" t="s">
        <v>2922</v>
      </c>
      <c s="36" t="s">
        <v>139</v>
      </c>
      <c s="37">
        <v>2</v>
      </c>
      <c s="36">
        <v>0</v>
      </c>
      <c s="36">
        <f>ROUND(G74*H74,6)</f>
      </c>
      <c r="L74" s="38">
        <v>0</v>
      </c>
      <c s="32">
        <f>ROUND(ROUND(L74,2)*ROUND(G74,3),2)</f>
      </c>
      <c s="36" t="s">
        <v>122</v>
      </c>
      <c>
        <f>(M74*21)/100</f>
      </c>
      <c t="s">
        <v>28</v>
      </c>
    </row>
    <row r="75" spans="1:5" ht="25.5">
      <c r="A75" s="35" t="s">
        <v>56</v>
      </c>
      <c r="E75" s="39" t="s">
        <v>2923</v>
      </c>
    </row>
    <row r="76" spans="1:5" ht="12.75">
      <c r="A76" s="35" t="s">
        <v>57</v>
      </c>
      <c r="E76" s="40" t="s">
        <v>5</v>
      </c>
    </row>
    <row r="77" spans="1:5" ht="12.75">
      <c r="A77" t="s">
        <v>58</v>
      </c>
      <c r="E77" s="39" t="s">
        <v>5</v>
      </c>
    </row>
    <row r="78" spans="1:16" ht="25.5">
      <c r="A78" t="s">
        <v>50</v>
      </c>
      <c s="34" t="s">
        <v>181</v>
      </c>
      <c s="34" t="s">
        <v>2924</v>
      </c>
      <c s="35" t="s">
        <v>5</v>
      </c>
      <c s="6" t="s">
        <v>2925</v>
      </c>
      <c s="36" t="s">
        <v>139</v>
      </c>
      <c s="37">
        <v>2</v>
      </c>
      <c s="36">
        <v>0.00061</v>
      </c>
      <c s="36">
        <f>ROUND(G78*H78,6)</f>
      </c>
      <c r="L78" s="38">
        <v>0</v>
      </c>
      <c s="32">
        <f>ROUND(ROUND(L78,2)*ROUND(G78,3),2)</f>
      </c>
      <c s="36" t="s">
        <v>55</v>
      </c>
      <c>
        <f>(M78*21)/100</f>
      </c>
      <c t="s">
        <v>28</v>
      </c>
    </row>
    <row r="79" spans="1:5" ht="25.5">
      <c r="A79" s="35" t="s">
        <v>56</v>
      </c>
      <c r="E79" s="39" t="s">
        <v>2925</v>
      </c>
    </row>
    <row r="80" spans="1:5" ht="12.75">
      <c r="A80" s="35" t="s">
        <v>57</v>
      </c>
      <c r="E80" s="40" t="s">
        <v>5</v>
      </c>
    </row>
    <row r="81" spans="1:5" ht="12.75">
      <c r="A81" t="s">
        <v>58</v>
      </c>
      <c r="E81" s="39" t="s">
        <v>5</v>
      </c>
    </row>
    <row r="82" spans="1:16" ht="25.5">
      <c r="A82" t="s">
        <v>50</v>
      </c>
      <c s="34" t="s">
        <v>184</v>
      </c>
      <c s="34" t="s">
        <v>2926</v>
      </c>
      <c s="35" t="s">
        <v>5</v>
      </c>
      <c s="6" t="s">
        <v>2927</v>
      </c>
      <c s="36" t="s">
        <v>139</v>
      </c>
      <c s="37">
        <v>20</v>
      </c>
      <c s="36">
        <v>0</v>
      </c>
      <c s="36">
        <f>ROUND(G82*H82,6)</f>
      </c>
      <c r="L82" s="38">
        <v>0</v>
      </c>
      <c s="32">
        <f>ROUND(ROUND(L82,2)*ROUND(G82,3),2)</f>
      </c>
      <c s="36" t="s">
        <v>55</v>
      </c>
      <c>
        <f>(M82*21)/100</f>
      </c>
      <c t="s">
        <v>28</v>
      </c>
    </row>
    <row r="83" spans="1:5" ht="25.5">
      <c r="A83" s="35" t="s">
        <v>56</v>
      </c>
      <c r="E83" s="39" t="s">
        <v>2928</v>
      </c>
    </row>
    <row r="84" spans="1:5" ht="12.75">
      <c r="A84" s="35" t="s">
        <v>57</v>
      </c>
      <c r="E84" s="40" t="s">
        <v>5</v>
      </c>
    </row>
    <row r="85" spans="1:5" ht="12.75">
      <c r="A85" t="s">
        <v>58</v>
      </c>
      <c r="E85" s="39" t="s">
        <v>5</v>
      </c>
    </row>
    <row r="86" spans="1:16" ht="25.5">
      <c r="A86" t="s">
        <v>50</v>
      </c>
      <c s="34" t="s">
        <v>191</v>
      </c>
      <c s="34" t="s">
        <v>2929</v>
      </c>
      <c s="35" t="s">
        <v>5</v>
      </c>
      <c s="6" t="s">
        <v>2930</v>
      </c>
      <c s="36" t="s">
        <v>133</v>
      </c>
      <c s="37">
        <v>1</v>
      </c>
      <c s="36">
        <v>0</v>
      </c>
      <c s="36">
        <f>ROUND(G86*H86,6)</f>
      </c>
      <c r="L86" s="38">
        <v>0</v>
      </c>
      <c s="32">
        <f>ROUND(ROUND(L86,2)*ROUND(G86,3),2)</f>
      </c>
      <c s="36" t="s">
        <v>122</v>
      </c>
      <c>
        <f>(M86*21)/100</f>
      </c>
      <c t="s">
        <v>28</v>
      </c>
    </row>
    <row r="87" spans="1:5" ht="25.5">
      <c r="A87" s="35" t="s">
        <v>56</v>
      </c>
      <c r="E87" s="39" t="s">
        <v>2931</v>
      </c>
    </row>
    <row r="88" spans="1:5" ht="12.75">
      <c r="A88" s="35" t="s">
        <v>57</v>
      </c>
      <c r="E88" s="40" t="s">
        <v>5</v>
      </c>
    </row>
    <row r="89" spans="1:5" ht="12.75">
      <c r="A89" t="s">
        <v>58</v>
      </c>
      <c r="E89" s="39" t="s">
        <v>5</v>
      </c>
    </row>
    <row r="90" spans="1:16" ht="12.75">
      <c r="A90" t="s">
        <v>50</v>
      </c>
      <c s="34" t="s">
        <v>196</v>
      </c>
      <c s="34" t="s">
        <v>2932</v>
      </c>
      <c s="35" t="s">
        <v>5</v>
      </c>
      <c s="6" t="s">
        <v>2933</v>
      </c>
      <c s="36" t="s">
        <v>162</v>
      </c>
      <c s="37">
        <v>1</v>
      </c>
      <c s="36">
        <v>0</v>
      </c>
      <c s="36">
        <f>ROUND(G90*H90,6)</f>
      </c>
      <c r="L90" s="38">
        <v>0</v>
      </c>
      <c s="32">
        <f>ROUND(ROUND(L90,2)*ROUND(G90,3),2)</f>
      </c>
      <c s="36" t="s">
        <v>122</v>
      </c>
      <c>
        <f>(M90*21)/100</f>
      </c>
      <c t="s">
        <v>28</v>
      </c>
    </row>
    <row r="91" spans="1:5" ht="12.75">
      <c r="A91" s="35" t="s">
        <v>56</v>
      </c>
      <c r="E91" s="39" t="s">
        <v>2933</v>
      </c>
    </row>
    <row r="92" spans="1:5" ht="12.75">
      <c r="A92" s="35" t="s">
        <v>57</v>
      </c>
      <c r="E92" s="40" t="s">
        <v>5</v>
      </c>
    </row>
    <row r="93" spans="1:5" ht="12.75">
      <c r="A93" t="s">
        <v>58</v>
      </c>
      <c r="E93" s="39" t="s">
        <v>5</v>
      </c>
    </row>
    <row r="94" spans="1:16" ht="12.75">
      <c r="A94" t="s">
        <v>50</v>
      </c>
      <c s="34" t="s">
        <v>201</v>
      </c>
      <c s="34" t="s">
        <v>2934</v>
      </c>
      <c s="35" t="s">
        <v>5</v>
      </c>
      <c s="6" t="s">
        <v>2935</v>
      </c>
      <c s="36" t="s">
        <v>139</v>
      </c>
      <c s="37">
        <v>1</v>
      </c>
      <c s="36">
        <v>0</v>
      </c>
      <c s="36">
        <f>ROUND(G94*H94,6)</f>
      </c>
      <c r="L94" s="38">
        <v>0</v>
      </c>
      <c s="32">
        <f>ROUND(ROUND(L94,2)*ROUND(G94,3),2)</f>
      </c>
      <c s="36" t="s">
        <v>122</v>
      </c>
      <c>
        <f>(M94*21)/100</f>
      </c>
      <c t="s">
        <v>28</v>
      </c>
    </row>
    <row r="95" spans="1:5" ht="25.5">
      <c r="A95" s="35" t="s">
        <v>56</v>
      </c>
      <c r="E95" s="39" t="s">
        <v>2936</v>
      </c>
    </row>
    <row r="96" spans="1:5" ht="12.75">
      <c r="A96" s="35" t="s">
        <v>57</v>
      </c>
      <c r="E96" s="40" t="s">
        <v>5</v>
      </c>
    </row>
    <row r="97" spans="1:5" ht="12.75">
      <c r="A97" t="s">
        <v>58</v>
      </c>
      <c r="E97" s="39" t="s">
        <v>5</v>
      </c>
    </row>
    <row r="98" spans="1:16" ht="12.75">
      <c r="A98" t="s">
        <v>50</v>
      </c>
      <c s="34" t="s">
        <v>206</v>
      </c>
      <c s="34" t="s">
        <v>2937</v>
      </c>
      <c s="35" t="s">
        <v>5</v>
      </c>
      <c s="6" t="s">
        <v>2938</v>
      </c>
      <c s="36" t="s">
        <v>139</v>
      </c>
      <c s="37">
        <v>1</v>
      </c>
      <c s="36">
        <v>0</v>
      </c>
      <c s="36">
        <f>ROUND(G98*H98,6)</f>
      </c>
      <c r="L98" s="38">
        <v>0</v>
      </c>
      <c s="32">
        <f>ROUND(ROUND(L98,2)*ROUND(G98,3),2)</f>
      </c>
      <c s="36" t="s">
        <v>122</v>
      </c>
      <c>
        <f>(M98*21)/100</f>
      </c>
      <c t="s">
        <v>28</v>
      </c>
    </row>
    <row r="99" spans="1:5" ht="25.5">
      <c r="A99" s="35" t="s">
        <v>56</v>
      </c>
      <c r="E99" s="39" t="s">
        <v>2939</v>
      </c>
    </row>
    <row r="100" spans="1:5" ht="12.75">
      <c r="A100" s="35" t="s">
        <v>57</v>
      </c>
      <c r="E100" s="40" t="s">
        <v>5</v>
      </c>
    </row>
    <row r="101" spans="1:5" ht="12.75">
      <c r="A101" t="s">
        <v>58</v>
      </c>
      <c r="E1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COUNTIFS(L8:L86,"=0",A8:A86,"P")+COUNTIFS(L8:L86,"",A8:A86,"P")+SUM(Q8:Q86)</f>
      </c>
    </row>
    <row r="8" spans="1:13" ht="12.75">
      <c r="A8" t="s">
        <v>45</v>
      </c>
      <c r="C8" s="28" t="s">
        <v>2942</v>
      </c>
      <c r="E8" s="30" t="s">
        <v>2941</v>
      </c>
      <c r="J8" s="29">
        <f>0+J9</f>
      </c>
      <c s="29">
        <f>0+K9</f>
      </c>
      <c s="29">
        <f>0+L9</f>
      </c>
      <c s="29">
        <f>0+M9</f>
      </c>
    </row>
    <row r="9" spans="1:13" ht="12.75">
      <c r="A9" t="s">
        <v>47</v>
      </c>
      <c r="C9" s="31" t="s">
        <v>2855</v>
      </c>
      <c r="E9" s="33" t="s">
        <v>2856</v>
      </c>
      <c r="J9" s="32">
        <f>0</f>
      </c>
      <c s="32">
        <f>0</f>
      </c>
      <c s="32">
        <f>0+L10+L14+L18+L22+L26+L30+L34+L38+L42+L46+L50+L54+L58+L62+L66+L70+L74+L78+L82+L86</f>
      </c>
      <c s="32">
        <f>0+M10+M14+M18+M22+M26+M30+M34+M38+M42+M46+M50+M54+M58+M62+M66+M70+M74+M78+M82+M86</f>
      </c>
    </row>
    <row r="10" spans="1:16" ht="12.75">
      <c r="A10" t="s">
        <v>50</v>
      </c>
      <c s="34" t="s">
        <v>51</v>
      </c>
      <c s="34" t="s">
        <v>2943</v>
      </c>
      <c s="35" t="s">
        <v>5</v>
      </c>
      <c s="6" t="s">
        <v>2944</v>
      </c>
      <c s="36" t="s">
        <v>139</v>
      </c>
      <c s="37">
        <v>1</v>
      </c>
      <c s="36">
        <v>0</v>
      </c>
      <c s="36">
        <f>ROUND(G10*H10,6)</f>
      </c>
      <c r="L10" s="38">
        <v>0</v>
      </c>
      <c s="32">
        <f>ROUND(ROUND(L10,2)*ROUND(G10,3),2)</f>
      </c>
      <c s="36" t="s">
        <v>122</v>
      </c>
      <c>
        <f>(M10*21)/100</f>
      </c>
      <c t="s">
        <v>28</v>
      </c>
    </row>
    <row r="11" spans="1:5" ht="38.25">
      <c r="A11" s="35" t="s">
        <v>56</v>
      </c>
      <c r="E11" s="39" t="s">
        <v>2945</v>
      </c>
    </row>
    <row r="12" spans="1:5" ht="12.75">
      <c r="A12" s="35" t="s">
        <v>57</v>
      </c>
      <c r="E12" s="40" t="s">
        <v>5</v>
      </c>
    </row>
    <row r="13" spans="1:5" ht="12.75">
      <c r="A13" t="s">
        <v>58</v>
      </c>
      <c r="E13" s="39" t="s">
        <v>5</v>
      </c>
    </row>
    <row r="14" spans="1:16" ht="25.5">
      <c r="A14" t="s">
        <v>50</v>
      </c>
      <c s="34" t="s">
        <v>28</v>
      </c>
      <c s="34" t="s">
        <v>2946</v>
      </c>
      <c s="35" t="s">
        <v>5</v>
      </c>
      <c s="6" t="s">
        <v>2947</v>
      </c>
      <c s="36" t="s">
        <v>139</v>
      </c>
      <c s="37">
        <v>1</v>
      </c>
      <c s="36">
        <v>0</v>
      </c>
      <c s="36">
        <f>ROUND(G14*H14,6)</f>
      </c>
      <c r="L14" s="38">
        <v>0</v>
      </c>
      <c s="32">
        <f>ROUND(ROUND(L14,2)*ROUND(G14,3),2)</f>
      </c>
      <c s="36" t="s">
        <v>122</v>
      </c>
      <c>
        <f>(M14*21)/100</f>
      </c>
      <c t="s">
        <v>28</v>
      </c>
    </row>
    <row r="15" spans="1:5" ht="25.5">
      <c r="A15" s="35" t="s">
        <v>56</v>
      </c>
      <c r="E15" s="39" t="s">
        <v>2947</v>
      </c>
    </row>
    <row r="16" spans="1:5" ht="12.75">
      <c r="A16" s="35" t="s">
        <v>57</v>
      </c>
      <c r="E16" s="40" t="s">
        <v>5</v>
      </c>
    </row>
    <row r="17" spans="1:5" ht="12.75">
      <c r="A17" t="s">
        <v>58</v>
      </c>
      <c r="E17" s="39" t="s">
        <v>5</v>
      </c>
    </row>
    <row r="18" spans="1:16" ht="12.75">
      <c r="A18" t="s">
        <v>50</v>
      </c>
      <c s="34" t="s">
        <v>26</v>
      </c>
      <c s="34" t="s">
        <v>2948</v>
      </c>
      <c s="35" t="s">
        <v>5</v>
      </c>
      <c s="6" t="s">
        <v>2949</v>
      </c>
      <c s="36" t="s">
        <v>139</v>
      </c>
      <c s="37">
        <v>2</v>
      </c>
      <c s="36">
        <v>0</v>
      </c>
      <c s="36">
        <f>ROUND(G18*H18,6)</f>
      </c>
      <c r="L18" s="38">
        <v>0</v>
      </c>
      <c s="32">
        <f>ROUND(ROUND(L18,2)*ROUND(G18,3),2)</f>
      </c>
      <c s="36" t="s">
        <v>122</v>
      </c>
      <c>
        <f>(M18*21)/100</f>
      </c>
      <c t="s">
        <v>28</v>
      </c>
    </row>
    <row r="19" spans="1:5" ht="38.25">
      <c r="A19" s="35" t="s">
        <v>56</v>
      </c>
      <c r="E19" s="39" t="s">
        <v>2950</v>
      </c>
    </row>
    <row r="20" spans="1:5" ht="12.75">
      <c r="A20" s="35" t="s">
        <v>57</v>
      </c>
      <c r="E20" s="40" t="s">
        <v>5</v>
      </c>
    </row>
    <row r="21" spans="1:5" ht="12.75">
      <c r="A21" t="s">
        <v>58</v>
      </c>
      <c r="E21" s="39" t="s">
        <v>5</v>
      </c>
    </row>
    <row r="22" spans="1:16" ht="25.5">
      <c r="A22" t="s">
        <v>50</v>
      </c>
      <c s="34" t="s">
        <v>66</v>
      </c>
      <c s="34" t="s">
        <v>2951</v>
      </c>
      <c s="35" t="s">
        <v>5</v>
      </c>
      <c s="6" t="s">
        <v>2952</v>
      </c>
      <c s="36" t="s">
        <v>139</v>
      </c>
      <c s="37">
        <v>2</v>
      </c>
      <c s="36">
        <v>0</v>
      </c>
      <c s="36">
        <f>ROUND(G22*H22,6)</f>
      </c>
      <c r="L22" s="38">
        <v>0</v>
      </c>
      <c s="32">
        <f>ROUND(ROUND(L22,2)*ROUND(G22,3),2)</f>
      </c>
      <c s="36" t="s">
        <v>122</v>
      </c>
      <c>
        <f>(M22*21)/100</f>
      </c>
      <c t="s">
        <v>28</v>
      </c>
    </row>
    <row r="23" spans="1:5" ht="25.5">
      <c r="A23" s="35" t="s">
        <v>56</v>
      </c>
      <c r="E23" s="39" t="s">
        <v>2952</v>
      </c>
    </row>
    <row r="24" spans="1:5" ht="12.75">
      <c r="A24" s="35" t="s">
        <v>57</v>
      </c>
      <c r="E24" s="40" t="s">
        <v>5</v>
      </c>
    </row>
    <row r="25" spans="1:5" ht="12.75">
      <c r="A25" t="s">
        <v>58</v>
      </c>
      <c r="E25" s="39" t="s">
        <v>5</v>
      </c>
    </row>
    <row r="26" spans="1:16" ht="12.75">
      <c r="A26" t="s">
        <v>50</v>
      </c>
      <c s="34" t="s">
        <v>71</v>
      </c>
      <c s="34" t="s">
        <v>2953</v>
      </c>
      <c s="35" t="s">
        <v>5</v>
      </c>
      <c s="6" t="s">
        <v>2954</v>
      </c>
      <c s="36" t="s">
        <v>162</v>
      </c>
      <c s="37">
        <v>100</v>
      </c>
      <c s="36">
        <v>0</v>
      </c>
      <c s="36">
        <f>ROUND(G26*H26,6)</f>
      </c>
      <c r="L26" s="38">
        <v>0</v>
      </c>
      <c s="32">
        <f>ROUND(ROUND(L26,2)*ROUND(G26,3),2)</f>
      </c>
      <c s="36" t="s">
        <v>122</v>
      </c>
      <c>
        <f>(M26*21)/100</f>
      </c>
      <c t="s">
        <v>28</v>
      </c>
    </row>
    <row r="27" spans="1:5" ht="38.25">
      <c r="A27" s="35" t="s">
        <v>56</v>
      </c>
      <c r="E27" s="39" t="s">
        <v>2955</v>
      </c>
    </row>
    <row r="28" spans="1:5" ht="12.75">
      <c r="A28" s="35" t="s">
        <v>57</v>
      </c>
      <c r="E28" s="40" t="s">
        <v>5</v>
      </c>
    </row>
    <row r="29" spans="1:5" ht="12.75">
      <c r="A29" t="s">
        <v>58</v>
      </c>
      <c r="E29" s="39" t="s">
        <v>5</v>
      </c>
    </row>
    <row r="30" spans="1:16" ht="25.5">
      <c r="A30" t="s">
        <v>50</v>
      </c>
      <c s="34" t="s">
        <v>27</v>
      </c>
      <c s="34" t="s">
        <v>2956</v>
      </c>
      <c s="35" t="s">
        <v>5</v>
      </c>
      <c s="6" t="s">
        <v>2957</v>
      </c>
      <c s="36" t="s">
        <v>162</v>
      </c>
      <c s="37">
        <v>100</v>
      </c>
      <c s="36">
        <v>3E-05</v>
      </c>
      <c s="36">
        <f>ROUND(G30*H30,6)</f>
      </c>
      <c r="L30" s="38">
        <v>0</v>
      </c>
      <c s="32">
        <f>ROUND(ROUND(L30,2)*ROUND(G30,3),2)</f>
      </c>
      <c s="36" t="s">
        <v>55</v>
      </c>
      <c>
        <f>(M30*21)/100</f>
      </c>
      <c t="s">
        <v>28</v>
      </c>
    </row>
    <row r="31" spans="1:5" ht="25.5">
      <c r="A31" s="35" t="s">
        <v>56</v>
      </c>
      <c r="E31" s="39" t="s">
        <v>2957</v>
      </c>
    </row>
    <row r="32" spans="1:5" ht="12.75">
      <c r="A32" s="35" t="s">
        <v>57</v>
      </c>
      <c r="E32" s="40" t="s">
        <v>5</v>
      </c>
    </row>
    <row r="33" spans="1:5" ht="12.75">
      <c r="A33" t="s">
        <v>58</v>
      </c>
      <c r="E33" s="39" t="s">
        <v>5</v>
      </c>
    </row>
    <row r="34" spans="1:16" ht="12.75">
      <c r="A34" t="s">
        <v>50</v>
      </c>
      <c s="34" t="s">
        <v>108</v>
      </c>
      <c s="34" t="s">
        <v>2958</v>
      </c>
      <c s="35" t="s">
        <v>5</v>
      </c>
      <c s="6" t="s">
        <v>2897</v>
      </c>
      <c s="36" t="s">
        <v>162</v>
      </c>
      <c s="37">
        <v>100</v>
      </c>
      <c s="36">
        <v>0</v>
      </c>
      <c s="36">
        <f>ROUND(G34*H34,6)</f>
      </c>
      <c r="L34" s="38">
        <v>0</v>
      </c>
      <c s="32">
        <f>ROUND(ROUND(L34,2)*ROUND(G34,3),2)</f>
      </c>
      <c s="36" t="s">
        <v>55</v>
      </c>
      <c>
        <f>(M34*21)/100</f>
      </c>
      <c t="s">
        <v>28</v>
      </c>
    </row>
    <row r="35" spans="1:5" ht="25.5">
      <c r="A35" s="35" t="s">
        <v>56</v>
      </c>
      <c r="E35" s="39" t="s">
        <v>2898</v>
      </c>
    </row>
    <row r="36" spans="1:5" ht="12.75">
      <c r="A36" s="35" t="s">
        <v>57</v>
      </c>
      <c r="E36" s="40" t="s">
        <v>5</v>
      </c>
    </row>
    <row r="37" spans="1:5" ht="12.75">
      <c r="A37" t="s">
        <v>58</v>
      </c>
      <c r="E37" s="39" t="s">
        <v>5</v>
      </c>
    </row>
    <row r="38" spans="1:16" ht="12.75">
      <c r="A38" t="s">
        <v>50</v>
      </c>
      <c s="34" t="s">
        <v>113</v>
      </c>
      <c s="34" t="s">
        <v>2702</v>
      </c>
      <c s="35" t="s">
        <v>5</v>
      </c>
      <c s="6" t="s">
        <v>2703</v>
      </c>
      <c s="36" t="s">
        <v>162</v>
      </c>
      <c s="37">
        <v>100</v>
      </c>
      <c s="36">
        <v>0.00012</v>
      </c>
      <c s="36">
        <f>ROUND(G38*H38,6)</f>
      </c>
      <c r="L38" s="38">
        <v>0</v>
      </c>
      <c s="32">
        <f>ROUND(ROUND(L38,2)*ROUND(G38,3),2)</f>
      </c>
      <c s="36" t="s">
        <v>55</v>
      </c>
      <c>
        <f>(M38*21)/100</f>
      </c>
      <c t="s">
        <v>28</v>
      </c>
    </row>
    <row r="39" spans="1:5" ht="12.75">
      <c r="A39" s="35" t="s">
        <v>56</v>
      </c>
      <c r="E39" s="39" t="s">
        <v>2703</v>
      </c>
    </row>
    <row r="40" spans="1:5" ht="12.75">
      <c r="A40" s="35" t="s">
        <v>57</v>
      </c>
      <c r="E40" s="40" t="s">
        <v>5</v>
      </c>
    </row>
    <row r="41" spans="1:5" ht="12.75">
      <c r="A41" t="s">
        <v>58</v>
      </c>
      <c r="E41" s="39" t="s">
        <v>5</v>
      </c>
    </row>
    <row r="42" spans="1:16" ht="25.5">
      <c r="A42" t="s">
        <v>50</v>
      </c>
      <c s="34" t="s">
        <v>118</v>
      </c>
      <c s="34" t="s">
        <v>2959</v>
      </c>
      <c s="35" t="s">
        <v>5</v>
      </c>
      <c s="6" t="s">
        <v>2914</v>
      </c>
      <c s="36" t="s">
        <v>162</v>
      </c>
      <c s="37">
        <v>100</v>
      </c>
      <c s="36">
        <v>0</v>
      </c>
      <c s="36">
        <f>ROUND(G42*H42,6)</f>
      </c>
      <c r="L42" s="38">
        <v>0</v>
      </c>
      <c s="32">
        <f>ROUND(ROUND(L42,2)*ROUND(G42,3),2)</f>
      </c>
      <c s="36" t="s">
        <v>55</v>
      </c>
      <c>
        <f>(M42*21)/100</f>
      </c>
      <c t="s">
        <v>28</v>
      </c>
    </row>
    <row r="43" spans="1:5" ht="25.5">
      <c r="A43" s="35" t="s">
        <v>56</v>
      </c>
      <c r="E43" s="39" t="s">
        <v>2915</v>
      </c>
    </row>
    <row r="44" spans="1:5" ht="12.75">
      <c r="A44" s="35" t="s">
        <v>57</v>
      </c>
      <c r="E44" s="40" t="s">
        <v>5</v>
      </c>
    </row>
    <row r="45" spans="1:5" ht="12.75">
      <c r="A45" t="s">
        <v>58</v>
      </c>
      <c r="E45" s="39" t="s">
        <v>5</v>
      </c>
    </row>
    <row r="46" spans="1:16" ht="12.75">
      <c r="A46" t="s">
        <v>50</v>
      </c>
      <c s="34" t="s">
        <v>142</v>
      </c>
      <c s="34" t="s">
        <v>2662</v>
      </c>
      <c s="35" t="s">
        <v>5</v>
      </c>
      <c s="6" t="s">
        <v>2663</v>
      </c>
      <c s="36" t="s">
        <v>162</v>
      </c>
      <c s="37">
        <v>100</v>
      </c>
      <c s="36">
        <v>7E-05</v>
      </c>
      <c s="36">
        <f>ROUND(G46*H46,6)</f>
      </c>
      <c r="L46" s="38">
        <v>0</v>
      </c>
      <c s="32">
        <f>ROUND(ROUND(L46,2)*ROUND(G46,3),2)</f>
      </c>
      <c s="36" t="s">
        <v>55</v>
      </c>
      <c>
        <f>(M46*21)/100</f>
      </c>
      <c t="s">
        <v>28</v>
      </c>
    </row>
    <row r="47" spans="1:5" ht="12.75">
      <c r="A47" s="35" t="s">
        <v>56</v>
      </c>
      <c r="E47" s="39" t="s">
        <v>2663</v>
      </c>
    </row>
    <row r="48" spans="1:5" ht="12.75">
      <c r="A48" s="35" t="s">
        <v>57</v>
      </c>
      <c r="E48" s="40" t="s">
        <v>5</v>
      </c>
    </row>
    <row r="49" spans="1:5" ht="12.75">
      <c r="A49" t="s">
        <v>58</v>
      </c>
      <c r="E49" s="39" t="s">
        <v>5</v>
      </c>
    </row>
    <row r="50" spans="1:16" ht="25.5">
      <c r="A50" t="s">
        <v>50</v>
      </c>
      <c s="34" t="s">
        <v>147</v>
      </c>
      <c s="34" t="s">
        <v>2960</v>
      </c>
      <c s="35" t="s">
        <v>5</v>
      </c>
      <c s="6" t="s">
        <v>2961</v>
      </c>
      <c s="36" t="s">
        <v>162</v>
      </c>
      <c s="37">
        <v>100</v>
      </c>
      <c s="36">
        <v>0</v>
      </c>
      <c s="36">
        <f>ROUND(G50*H50,6)</f>
      </c>
      <c r="L50" s="38">
        <v>0</v>
      </c>
      <c s="32">
        <f>ROUND(ROUND(L50,2)*ROUND(G50,3),2)</f>
      </c>
      <c s="36" t="s">
        <v>55</v>
      </c>
      <c>
        <f>(M50*21)/100</f>
      </c>
      <c t="s">
        <v>28</v>
      </c>
    </row>
    <row r="51" spans="1:5" ht="25.5">
      <c r="A51" s="35" t="s">
        <v>56</v>
      </c>
      <c r="E51" s="39" t="s">
        <v>2962</v>
      </c>
    </row>
    <row r="52" spans="1:5" ht="12.75">
      <c r="A52" s="35" t="s">
        <v>57</v>
      </c>
      <c r="E52" s="40" t="s">
        <v>5</v>
      </c>
    </row>
    <row r="53" spans="1:5" ht="12.75">
      <c r="A53" t="s">
        <v>58</v>
      </c>
      <c r="E53" s="39" t="s">
        <v>5</v>
      </c>
    </row>
    <row r="54" spans="1:16" ht="12.75">
      <c r="A54" t="s">
        <v>50</v>
      </c>
      <c s="34" t="s">
        <v>150</v>
      </c>
      <c s="34" t="s">
        <v>2654</v>
      </c>
      <c s="35" t="s">
        <v>5</v>
      </c>
      <c s="6" t="s">
        <v>2655</v>
      </c>
      <c s="36" t="s">
        <v>162</v>
      </c>
      <c s="37">
        <v>100</v>
      </c>
      <c s="36">
        <v>0.00031</v>
      </c>
      <c s="36">
        <f>ROUND(G54*H54,6)</f>
      </c>
      <c r="L54" s="38">
        <v>0</v>
      </c>
      <c s="32">
        <f>ROUND(ROUND(L54,2)*ROUND(G54,3),2)</f>
      </c>
      <c s="36" t="s">
        <v>55</v>
      </c>
      <c>
        <f>(M54*21)/100</f>
      </c>
      <c t="s">
        <v>28</v>
      </c>
    </row>
    <row r="55" spans="1:5" ht="12.75">
      <c r="A55" s="35" t="s">
        <v>56</v>
      </c>
      <c r="E55" s="39" t="s">
        <v>2655</v>
      </c>
    </row>
    <row r="56" spans="1:5" ht="12.75">
      <c r="A56" s="35" t="s">
        <v>57</v>
      </c>
      <c r="E56" s="40" t="s">
        <v>5</v>
      </c>
    </row>
    <row r="57" spans="1:5" ht="12.75">
      <c r="A57" t="s">
        <v>58</v>
      </c>
      <c r="E57" s="39" t="s">
        <v>5</v>
      </c>
    </row>
    <row r="58" spans="1:16" ht="25.5">
      <c r="A58" t="s">
        <v>50</v>
      </c>
      <c s="34" t="s">
        <v>155</v>
      </c>
      <c s="34" t="s">
        <v>2963</v>
      </c>
      <c s="35" t="s">
        <v>5</v>
      </c>
      <c s="6" t="s">
        <v>2964</v>
      </c>
      <c s="36" t="s">
        <v>162</v>
      </c>
      <c s="37">
        <v>20</v>
      </c>
      <c s="36">
        <v>0</v>
      </c>
      <c s="36">
        <f>ROUND(G58*H58,6)</f>
      </c>
      <c r="L58" s="38">
        <v>0</v>
      </c>
      <c s="32">
        <f>ROUND(ROUND(L58,2)*ROUND(G58,3),2)</f>
      </c>
      <c s="36" t="s">
        <v>122</v>
      </c>
      <c>
        <f>(M58*21)/100</f>
      </c>
      <c t="s">
        <v>28</v>
      </c>
    </row>
    <row r="59" spans="1:5" ht="38.25">
      <c r="A59" s="35" t="s">
        <v>56</v>
      </c>
      <c r="E59" s="39" t="s">
        <v>2965</v>
      </c>
    </row>
    <row r="60" spans="1:5" ht="12.75">
      <c r="A60" s="35" t="s">
        <v>57</v>
      </c>
      <c r="E60" s="40" t="s">
        <v>5</v>
      </c>
    </row>
    <row r="61" spans="1:5" ht="12.75">
      <c r="A61" t="s">
        <v>58</v>
      </c>
      <c r="E61" s="39" t="s">
        <v>5</v>
      </c>
    </row>
    <row r="62" spans="1:16" ht="25.5">
      <c r="A62" t="s">
        <v>50</v>
      </c>
      <c s="34" t="s">
        <v>159</v>
      </c>
      <c s="34" t="s">
        <v>2966</v>
      </c>
      <c s="35" t="s">
        <v>5</v>
      </c>
      <c s="6" t="s">
        <v>2967</v>
      </c>
      <c s="36" t="s">
        <v>139</v>
      </c>
      <c s="37">
        <v>10</v>
      </c>
      <c s="36">
        <v>0</v>
      </c>
      <c s="36">
        <f>ROUND(G62*H62,6)</f>
      </c>
      <c r="L62" s="38">
        <v>0</v>
      </c>
      <c s="32">
        <f>ROUND(ROUND(L62,2)*ROUND(G62,3),2)</f>
      </c>
      <c s="36" t="s">
        <v>122</v>
      </c>
      <c>
        <f>(M62*21)/100</f>
      </c>
      <c t="s">
        <v>28</v>
      </c>
    </row>
    <row r="63" spans="1:5" ht="25.5">
      <c r="A63" s="35" t="s">
        <v>56</v>
      </c>
      <c r="E63" s="39" t="s">
        <v>2967</v>
      </c>
    </row>
    <row r="64" spans="1:5" ht="12.75">
      <c r="A64" s="35" t="s">
        <v>57</v>
      </c>
      <c r="E64" s="40" t="s">
        <v>5</v>
      </c>
    </row>
    <row r="65" spans="1:5" ht="12.75">
      <c r="A65" t="s">
        <v>58</v>
      </c>
      <c r="E65" s="39" t="s">
        <v>5</v>
      </c>
    </row>
    <row r="66" spans="1:16" ht="25.5">
      <c r="A66" t="s">
        <v>50</v>
      </c>
      <c s="34" t="s">
        <v>165</v>
      </c>
      <c s="34" t="s">
        <v>2968</v>
      </c>
      <c s="35" t="s">
        <v>5</v>
      </c>
      <c s="6" t="s">
        <v>2969</v>
      </c>
      <c s="36" t="s">
        <v>139</v>
      </c>
      <c s="37">
        <v>1</v>
      </c>
      <c s="36">
        <v>0</v>
      </c>
      <c s="36">
        <f>ROUND(G66*H66,6)</f>
      </c>
      <c r="L66" s="38">
        <v>0</v>
      </c>
      <c s="32">
        <f>ROUND(ROUND(L66,2)*ROUND(G66,3),2)</f>
      </c>
      <c s="36" t="s">
        <v>122</v>
      </c>
      <c>
        <f>(M66*21)/100</f>
      </c>
      <c t="s">
        <v>28</v>
      </c>
    </row>
    <row r="67" spans="1:5" ht="25.5">
      <c r="A67" s="35" t="s">
        <v>56</v>
      </c>
      <c r="E67" s="39" t="s">
        <v>2969</v>
      </c>
    </row>
    <row r="68" spans="1:5" ht="12.75">
      <c r="A68" s="35" t="s">
        <v>57</v>
      </c>
      <c r="E68" s="40" t="s">
        <v>5</v>
      </c>
    </row>
    <row r="69" spans="1:5" ht="12.75">
      <c r="A69" t="s">
        <v>58</v>
      </c>
      <c r="E69" s="39" t="s">
        <v>5</v>
      </c>
    </row>
    <row r="70" spans="1:16" ht="12.75">
      <c r="A70" t="s">
        <v>50</v>
      </c>
      <c s="34" t="s">
        <v>173</v>
      </c>
      <c s="34" t="s">
        <v>2934</v>
      </c>
      <c s="35" t="s">
        <v>5</v>
      </c>
      <c s="6" t="s">
        <v>2935</v>
      </c>
      <c s="36" t="s">
        <v>139</v>
      </c>
      <c s="37">
        <v>1</v>
      </c>
      <c s="36">
        <v>0</v>
      </c>
      <c s="36">
        <f>ROUND(G70*H70,6)</f>
      </c>
      <c r="L70" s="38">
        <v>0</v>
      </c>
      <c s="32">
        <f>ROUND(ROUND(L70,2)*ROUND(G70,3),2)</f>
      </c>
      <c s="36" t="s">
        <v>122</v>
      </c>
      <c>
        <f>(M70*21)/100</f>
      </c>
      <c t="s">
        <v>28</v>
      </c>
    </row>
    <row r="71" spans="1:5" ht="25.5">
      <c r="A71" s="35" t="s">
        <v>56</v>
      </c>
      <c r="E71" s="39" t="s">
        <v>2936</v>
      </c>
    </row>
    <row r="72" spans="1:5" ht="12.75">
      <c r="A72" s="35" t="s">
        <v>57</v>
      </c>
      <c r="E72" s="40" t="s">
        <v>5</v>
      </c>
    </row>
    <row r="73" spans="1:5" ht="12.75">
      <c r="A73" t="s">
        <v>58</v>
      </c>
      <c r="E73" s="39" t="s">
        <v>5</v>
      </c>
    </row>
    <row r="74" spans="1:16" ht="12.75">
      <c r="A74" t="s">
        <v>50</v>
      </c>
      <c s="34" t="s">
        <v>178</v>
      </c>
      <c s="34" t="s">
        <v>2937</v>
      </c>
      <c s="35" t="s">
        <v>5</v>
      </c>
      <c s="6" t="s">
        <v>2938</v>
      </c>
      <c s="36" t="s">
        <v>139</v>
      </c>
      <c s="37">
        <v>1</v>
      </c>
      <c s="36">
        <v>0</v>
      </c>
      <c s="36">
        <f>ROUND(G74*H74,6)</f>
      </c>
      <c r="L74" s="38">
        <v>0</v>
      </c>
      <c s="32">
        <f>ROUND(ROUND(L74,2)*ROUND(G74,3),2)</f>
      </c>
      <c s="36" t="s">
        <v>122</v>
      </c>
      <c>
        <f>(M74*21)/100</f>
      </c>
      <c t="s">
        <v>28</v>
      </c>
    </row>
    <row r="75" spans="1:5" ht="25.5">
      <c r="A75" s="35" t="s">
        <v>56</v>
      </c>
      <c r="E75" s="39" t="s">
        <v>2939</v>
      </c>
    </row>
    <row r="76" spans="1:5" ht="12.75">
      <c r="A76" s="35" t="s">
        <v>57</v>
      </c>
      <c r="E76" s="40" t="s">
        <v>5</v>
      </c>
    </row>
    <row r="77" spans="1:5" ht="12.75">
      <c r="A77" t="s">
        <v>58</v>
      </c>
      <c r="E77" s="39" t="s">
        <v>5</v>
      </c>
    </row>
    <row r="78" spans="1:16" ht="38.25">
      <c r="A78" t="s">
        <v>50</v>
      </c>
      <c s="34" t="s">
        <v>181</v>
      </c>
      <c s="34" t="s">
        <v>2970</v>
      </c>
      <c s="35" t="s">
        <v>5</v>
      </c>
      <c s="6" t="s">
        <v>2971</v>
      </c>
      <c s="36" t="s">
        <v>139</v>
      </c>
      <c s="37">
        <v>1</v>
      </c>
      <c s="36">
        <v>0.065</v>
      </c>
      <c s="36">
        <f>ROUND(G78*H78,6)</f>
      </c>
      <c r="L78" s="38">
        <v>0</v>
      </c>
      <c s="32">
        <f>ROUND(ROUND(L78,2)*ROUND(G78,3),2)</f>
      </c>
      <c s="36" t="s">
        <v>122</v>
      </c>
      <c>
        <f>(M78*21)/100</f>
      </c>
      <c t="s">
        <v>28</v>
      </c>
    </row>
    <row r="79" spans="1:5" ht="38.25">
      <c r="A79" s="35" t="s">
        <v>56</v>
      </c>
      <c r="E79" s="39" t="s">
        <v>2972</v>
      </c>
    </row>
    <row r="80" spans="1:5" ht="12.75">
      <c r="A80" s="35" t="s">
        <v>57</v>
      </c>
      <c r="E80" s="40" t="s">
        <v>5</v>
      </c>
    </row>
    <row r="81" spans="1:5" ht="12.75">
      <c r="A81" t="s">
        <v>58</v>
      </c>
      <c r="E81" s="39" t="s">
        <v>5</v>
      </c>
    </row>
    <row r="82" spans="1:16" ht="25.5">
      <c r="A82" t="s">
        <v>50</v>
      </c>
      <c s="34" t="s">
        <v>184</v>
      </c>
      <c s="34" t="s">
        <v>2973</v>
      </c>
      <c s="35" t="s">
        <v>5</v>
      </c>
      <c s="6" t="s">
        <v>2974</v>
      </c>
      <c s="36" t="s">
        <v>139</v>
      </c>
      <c s="37">
        <v>1</v>
      </c>
      <c s="36">
        <v>0.008</v>
      </c>
      <c s="36">
        <f>ROUND(G82*H82,6)</f>
      </c>
      <c r="L82" s="38">
        <v>0</v>
      </c>
      <c s="32">
        <f>ROUND(ROUND(L82,2)*ROUND(G82,3),2)</f>
      </c>
      <c s="36" t="s">
        <v>122</v>
      </c>
      <c>
        <f>(M82*21)/100</f>
      </c>
      <c t="s">
        <v>28</v>
      </c>
    </row>
    <row r="83" spans="1:5" ht="25.5">
      <c r="A83" s="35" t="s">
        <v>56</v>
      </c>
      <c r="E83" s="39" t="s">
        <v>2974</v>
      </c>
    </row>
    <row r="84" spans="1:5" ht="12.75">
      <c r="A84" s="35" t="s">
        <v>57</v>
      </c>
      <c r="E84" s="40" t="s">
        <v>5</v>
      </c>
    </row>
    <row r="85" spans="1:5" ht="12.75">
      <c r="A85" t="s">
        <v>58</v>
      </c>
      <c r="E85" s="39" t="s">
        <v>5</v>
      </c>
    </row>
    <row r="86" spans="1:16" ht="12.75">
      <c r="A86" t="s">
        <v>50</v>
      </c>
      <c s="34" t="s">
        <v>191</v>
      </c>
      <c s="34" t="s">
        <v>2975</v>
      </c>
      <c s="35" t="s">
        <v>5</v>
      </c>
      <c s="6" t="s">
        <v>2976</v>
      </c>
      <c s="36" t="s">
        <v>139</v>
      </c>
      <c s="37">
        <v>1</v>
      </c>
      <c s="36">
        <v>0</v>
      </c>
      <c s="36">
        <f>ROUND(G86*H86,6)</f>
      </c>
      <c r="L86" s="38">
        <v>0</v>
      </c>
      <c s="32">
        <f>ROUND(ROUND(L86,2)*ROUND(G86,3),2)</f>
      </c>
      <c s="36" t="s">
        <v>122</v>
      </c>
      <c>
        <f>(M86*21)/100</f>
      </c>
      <c t="s">
        <v>28</v>
      </c>
    </row>
    <row r="87" spans="1:5" ht="12.75">
      <c r="A87" s="35" t="s">
        <v>56</v>
      </c>
      <c r="E87" s="39" t="s">
        <v>5</v>
      </c>
    </row>
    <row r="88" spans="1:5" ht="12.75">
      <c r="A88" s="35" t="s">
        <v>57</v>
      </c>
      <c r="E88" s="40" t="s">
        <v>5</v>
      </c>
    </row>
    <row r="89" spans="1:5" ht="12.75">
      <c r="A89" t="s">
        <v>58</v>
      </c>
      <c r="E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2979</v>
      </c>
      <c r="E8" s="30" t="s">
        <v>2978</v>
      </c>
      <c r="J8" s="29">
        <f>0+J9</f>
      </c>
      <c s="29">
        <f>0+K9</f>
      </c>
      <c s="29">
        <f>0+L9</f>
      </c>
      <c s="29">
        <f>0+M9</f>
      </c>
    </row>
    <row r="9" spans="1:13" ht="12.75">
      <c r="A9" t="s">
        <v>47</v>
      </c>
      <c r="C9" s="31" t="s">
        <v>2855</v>
      </c>
      <c r="E9" s="33" t="s">
        <v>2856</v>
      </c>
      <c r="J9" s="32">
        <f>0</f>
      </c>
      <c s="32">
        <f>0</f>
      </c>
      <c s="32">
        <f>0+L10+L14+L18+L22+L26+L30+L34+L38+L42+L46+L50+L54+L58+L62+L66+L70+L74+L78+L82+L86+L90+L94+L98+L102</f>
      </c>
      <c s="32">
        <f>0+M10+M14+M18+M22+M26+M30+M34+M38+M42+M46+M50+M54+M58+M62+M66+M70+M74+M78+M82+M86+M90+M94+M98+M102</f>
      </c>
    </row>
    <row r="10" spans="1:16" ht="12.75">
      <c r="A10" t="s">
        <v>50</v>
      </c>
      <c s="34" t="s">
        <v>51</v>
      </c>
      <c s="34" t="s">
        <v>2980</v>
      </c>
      <c s="35" t="s">
        <v>5</v>
      </c>
      <c s="6" t="s">
        <v>2981</v>
      </c>
      <c s="36" t="s">
        <v>139</v>
      </c>
      <c s="37">
        <v>6</v>
      </c>
      <c s="36">
        <v>0</v>
      </c>
      <c s="36">
        <f>ROUND(G10*H10,6)</f>
      </c>
      <c r="L10" s="38">
        <v>0</v>
      </c>
      <c s="32">
        <f>ROUND(ROUND(L10,2)*ROUND(G10,3),2)</f>
      </c>
      <c s="36" t="s">
        <v>122</v>
      </c>
      <c>
        <f>(M10*21)/100</f>
      </c>
      <c t="s">
        <v>28</v>
      </c>
    </row>
    <row r="11" spans="1:5" ht="12.75">
      <c r="A11" s="35" t="s">
        <v>56</v>
      </c>
      <c r="E11" s="39" t="s">
        <v>2981</v>
      </c>
    </row>
    <row r="12" spans="1:5" ht="12.75">
      <c r="A12" s="35" t="s">
        <v>57</v>
      </c>
      <c r="E12" s="40" t="s">
        <v>5</v>
      </c>
    </row>
    <row r="13" spans="1:5" ht="12.75">
      <c r="A13" t="s">
        <v>58</v>
      </c>
      <c r="E13" s="39" t="s">
        <v>5</v>
      </c>
    </row>
    <row r="14" spans="1:16" ht="12.75">
      <c r="A14" t="s">
        <v>50</v>
      </c>
      <c s="34" t="s">
        <v>28</v>
      </c>
      <c s="34" t="s">
        <v>2982</v>
      </c>
      <c s="35" t="s">
        <v>5</v>
      </c>
      <c s="6" t="s">
        <v>2983</v>
      </c>
      <c s="36" t="s">
        <v>139</v>
      </c>
      <c s="37">
        <v>6</v>
      </c>
      <c s="36">
        <v>0</v>
      </c>
      <c s="36">
        <f>ROUND(G14*H14,6)</f>
      </c>
      <c r="L14" s="38">
        <v>0</v>
      </c>
      <c s="32">
        <f>ROUND(ROUND(L14,2)*ROUND(G14,3),2)</f>
      </c>
      <c s="36" t="s">
        <v>122</v>
      </c>
      <c>
        <f>(M14*21)/100</f>
      </c>
      <c t="s">
        <v>28</v>
      </c>
    </row>
    <row r="15" spans="1:5" ht="12.75">
      <c r="A15" s="35" t="s">
        <v>56</v>
      </c>
      <c r="E15" s="39" t="s">
        <v>2983</v>
      </c>
    </row>
    <row r="16" spans="1:5" ht="12.75">
      <c r="A16" s="35" t="s">
        <v>57</v>
      </c>
      <c r="E16" s="40" t="s">
        <v>5</v>
      </c>
    </row>
    <row r="17" spans="1:5" ht="12.75">
      <c r="A17" t="s">
        <v>58</v>
      </c>
      <c r="E17" s="39" t="s">
        <v>5</v>
      </c>
    </row>
    <row r="18" spans="1:16" ht="12.75">
      <c r="A18" t="s">
        <v>50</v>
      </c>
      <c s="34" t="s">
        <v>26</v>
      </c>
      <c s="34" t="s">
        <v>2984</v>
      </c>
      <c s="35" t="s">
        <v>5</v>
      </c>
      <c s="6" t="s">
        <v>2985</v>
      </c>
      <c s="36" t="s">
        <v>139</v>
      </c>
      <c s="37">
        <v>5</v>
      </c>
      <c s="36">
        <v>0</v>
      </c>
      <c s="36">
        <f>ROUND(G18*H18,6)</f>
      </c>
      <c r="L18" s="38">
        <v>0</v>
      </c>
      <c s="32">
        <f>ROUND(ROUND(L18,2)*ROUND(G18,3),2)</f>
      </c>
      <c s="36" t="s">
        <v>122</v>
      </c>
      <c>
        <f>(M18*21)/100</f>
      </c>
      <c t="s">
        <v>28</v>
      </c>
    </row>
    <row r="19" spans="1:5" ht="12.75">
      <c r="A19" s="35" t="s">
        <v>56</v>
      </c>
      <c r="E19" s="39" t="s">
        <v>2985</v>
      </c>
    </row>
    <row r="20" spans="1:5" ht="12.75">
      <c r="A20" s="35" t="s">
        <v>57</v>
      </c>
      <c r="E20" s="40" t="s">
        <v>5</v>
      </c>
    </row>
    <row r="21" spans="1:5" ht="12.75">
      <c r="A21" t="s">
        <v>58</v>
      </c>
      <c r="E21" s="39" t="s">
        <v>5</v>
      </c>
    </row>
    <row r="22" spans="1:16" ht="12.75">
      <c r="A22" t="s">
        <v>50</v>
      </c>
      <c s="34" t="s">
        <v>66</v>
      </c>
      <c s="34" t="s">
        <v>2986</v>
      </c>
      <c s="35" t="s">
        <v>5</v>
      </c>
      <c s="6" t="s">
        <v>2987</v>
      </c>
      <c s="36" t="s">
        <v>139</v>
      </c>
      <c s="37">
        <v>5</v>
      </c>
      <c s="36">
        <v>0</v>
      </c>
      <c s="36">
        <f>ROUND(G22*H22,6)</f>
      </c>
      <c r="L22" s="38">
        <v>0</v>
      </c>
      <c s="32">
        <f>ROUND(ROUND(L22,2)*ROUND(G22,3),2)</f>
      </c>
      <c s="36" t="s">
        <v>122</v>
      </c>
      <c>
        <f>(M22*21)/100</f>
      </c>
      <c t="s">
        <v>28</v>
      </c>
    </row>
    <row r="23" spans="1:5" ht="12.75">
      <c r="A23" s="35" t="s">
        <v>56</v>
      </c>
      <c r="E23" s="39" t="s">
        <v>2987</v>
      </c>
    </row>
    <row r="24" spans="1:5" ht="12.75">
      <c r="A24" s="35" t="s">
        <v>57</v>
      </c>
      <c r="E24" s="40" t="s">
        <v>5</v>
      </c>
    </row>
    <row r="25" spans="1:5" ht="12.75">
      <c r="A25" t="s">
        <v>58</v>
      </c>
      <c r="E25" s="39" t="s">
        <v>5</v>
      </c>
    </row>
    <row r="26" spans="1:16" ht="12.75">
      <c r="A26" t="s">
        <v>50</v>
      </c>
      <c s="34" t="s">
        <v>71</v>
      </c>
      <c s="34" t="s">
        <v>2988</v>
      </c>
      <c s="35" t="s">
        <v>5</v>
      </c>
      <c s="6" t="s">
        <v>2989</v>
      </c>
      <c s="36" t="s">
        <v>139</v>
      </c>
      <c s="37">
        <v>4</v>
      </c>
      <c s="36">
        <v>0</v>
      </c>
      <c s="36">
        <f>ROUND(G26*H26,6)</f>
      </c>
      <c r="L26" s="38">
        <v>0</v>
      </c>
      <c s="32">
        <f>ROUND(ROUND(L26,2)*ROUND(G26,3),2)</f>
      </c>
      <c s="36" t="s">
        <v>122</v>
      </c>
      <c>
        <f>(M26*21)/100</f>
      </c>
      <c t="s">
        <v>28</v>
      </c>
    </row>
    <row r="27" spans="1:5" ht="25.5">
      <c r="A27" s="35" t="s">
        <v>56</v>
      </c>
      <c r="E27" s="39" t="s">
        <v>2990</v>
      </c>
    </row>
    <row r="28" spans="1:5" ht="12.75">
      <c r="A28" s="35" t="s">
        <v>57</v>
      </c>
      <c r="E28" s="40" t="s">
        <v>5</v>
      </c>
    </row>
    <row r="29" spans="1:5" ht="12.75">
      <c r="A29" t="s">
        <v>58</v>
      </c>
      <c r="E29" s="39" t="s">
        <v>5</v>
      </c>
    </row>
    <row r="30" spans="1:16" ht="25.5">
      <c r="A30" t="s">
        <v>50</v>
      </c>
      <c s="34" t="s">
        <v>27</v>
      </c>
      <c s="34" t="s">
        <v>2991</v>
      </c>
      <c s="35" t="s">
        <v>5</v>
      </c>
      <c s="6" t="s">
        <v>2992</v>
      </c>
      <c s="36" t="s">
        <v>139</v>
      </c>
      <c s="37">
        <v>1</v>
      </c>
      <c s="36">
        <v>0</v>
      </c>
      <c s="36">
        <f>ROUND(G30*H30,6)</f>
      </c>
      <c r="L30" s="38">
        <v>0</v>
      </c>
      <c s="32">
        <f>ROUND(ROUND(L30,2)*ROUND(G30,3),2)</f>
      </c>
      <c s="36" t="s">
        <v>122</v>
      </c>
      <c>
        <f>(M30*21)/100</f>
      </c>
      <c t="s">
        <v>28</v>
      </c>
    </row>
    <row r="31" spans="1:5" ht="25.5">
      <c r="A31" s="35" t="s">
        <v>56</v>
      </c>
      <c r="E31" s="39" t="s">
        <v>2992</v>
      </c>
    </row>
    <row r="32" spans="1:5" ht="12.75">
      <c r="A32" s="35" t="s">
        <v>57</v>
      </c>
      <c r="E32" s="40" t="s">
        <v>5</v>
      </c>
    </row>
    <row r="33" spans="1:5" ht="12.75">
      <c r="A33" t="s">
        <v>58</v>
      </c>
      <c r="E33" s="39" t="s">
        <v>5</v>
      </c>
    </row>
    <row r="34" spans="1:16" ht="25.5">
      <c r="A34" t="s">
        <v>50</v>
      </c>
      <c s="34" t="s">
        <v>108</v>
      </c>
      <c s="34" t="s">
        <v>2993</v>
      </c>
      <c s="35" t="s">
        <v>5</v>
      </c>
      <c s="6" t="s">
        <v>2994</v>
      </c>
      <c s="36" t="s">
        <v>139</v>
      </c>
      <c s="37">
        <v>7</v>
      </c>
      <c s="36">
        <v>0</v>
      </c>
      <c s="36">
        <f>ROUND(G34*H34,6)</f>
      </c>
      <c r="L34" s="38">
        <v>0</v>
      </c>
      <c s="32">
        <f>ROUND(ROUND(L34,2)*ROUND(G34,3),2)</f>
      </c>
      <c s="36" t="s">
        <v>122</v>
      </c>
      <c>
        <f>(M34*21)/100</f>
      </c>
      <c t="s">
        <v>28</v>
      </c>
    </row>
    <row r="35" spans="1:5" ht="25.5">
      <c r="A35" s="35" t="s">
        <v>56</v>
      </c>
      <c r="E35" s="39" t="s">
        <v>2994</v>
      </c>
    </row>
    <row r="36" spans="1:5" ht="12.75">
      <c r="A36" s="35" t="s">
        <v>57</v>
      </c>
      <c r="E36" s="40" t="s">
        <v>5</v>
      </c>
    </row>
    <row r="37" spans="1:5" ht="12.75">
      <c r="A37" t="s">
        <v>58</v>
      </c>
      <c r="E37" s="39" t="s">
        <v>5</v>
      </c>
    </row>
    <row r="38" spans="1:16" ht="25.5">
      <c r="A38" t="s">
        <v>50</v>
      </c>
      <c s="34" t="s">
        <v>113</v>
      </c>
      <c s="34" t="s">
        <v>2908</v>
      </c>
      <c s="35" t="s">
        <v>5</v>
      </c>
      <c s="6" t="s">
        <v>2909</v>
      </c>
      <c s="36" t="s">
        <v>139</v>
      </c>
      <c s="37">
        <v>7</v>
      </c>
      <c s="36">
        <v>0</v>
      </c>
      <c s="36">
        <f>ROUND(G38*H38,6)</f>
      </c>
      <c r="L38" s="38">
        <v>0</v>
      </c>
      <c s="32">
        <f>ROUND(ROUND(L38,2)*ROUND(G38,3),2)</f>
      </c>
      <c s="36" t="s">
        <v>122</v>
      </c>
      <c>
        <f>(M38*21)/100</f>
      </c>
      <c t="s">
        <v>28</v>
      </c>
    </row>
    <row r="39" spans="1:5" ht="25.5">
      <c r="A39" s="35" t="s">
        <v>56</v>
      </c>
      <c r="E39" s="39" t="s">
        <v>2910</v>
      </c>
    </row>
    <row r="40" spans="1:5" ht="12.75">
      <c r="A40" s="35" t="s">
        <v>57</v>
      </c>
      <c r="E40" s="40" t="s">
        <v>5</v>
      </c>
    </row>
    <row r="41" spans="1:5" ht="12.75">
      <c r="A41" t="s">
        <v>58</v>
      </c>
      <c r="E41" s="39" t="s">
        <v>5</v>
      </c>
    </row>
    <row r="42" spans="1:16" ht="25.5">
      <c r="A42" t="s">
        <v>50</v>
      </c>
      <c s="34" t="s">
        <v>118</v>
      </c>
      <c s="34" t="s">
        <v>2911</v>
      </c>
      <c s="35" t="s">
        <v>5</v>
      </c>
      <c s="6" t="s">
        <v>2912</v>
      </c>
      <c s="36" t="s">
        <v>139</v>
      </c>
      <c s="37">
        <v>7</v>
      </c>
      <c s="36">
        <v>0</v>
      </c>
      <c s="36">
        <f>ROUND(G42*H42,6)</f>
      </c>
      <c r="L42" s="38">
        <v>0</v>
      </c>
      <c s="32">
        <f>ROUND(ROUND(L42,2)*ROUND(G42,3),2)</f>
      </c>
      <c s="36" t="s">
        <v>122</v>
      </c>
      <c>
        <f>(M42*21)/100</f>
      </c>
      <c t="s">
        <v>28</v>
      </c>
    </row>
    <row r="43" spans="1:5" ht="25.5">
      <c r="A43" s="35" t="s">
        <v>56</v>
      </c>
      <c r="E43" s="39" t="s">
        <v>2912</v>
      </c>
    </row>
    <row r="44" spans="1:5" ht="12.75">
      <c r="A44" s="35" t="s">
        <v>57</v>
      </c>
      <c r="E44" s="40" t="s">
        <v>5</v>
      </c>
    </row>
    <row r="45" spans="1:5" ht="12.75">
      <c r="A45" t="s">
        <v>58</v>
      </c>
      <c r="E45" s="39" t="s">
        <v>5</v>
      </c>
    </row>
    <row r="46" spans="1:16" ht="12.75">
      <c r="A46" t="s">
        <v>50</v>
      </c>
      <c s="34" t="s">
        <v>142</v>
      </c>
      <c s="34" t="s">
        <v>2995</v>
      </c>
      <c s="35" t="s">
        <v>5</v>
      </c>
      <c s="6" t="s">
        <v>2996</v>
      </c>
      <c s="36" t="s">
        <v>139</v>
      </c>
      <c s="37">
        <v>12</v>
      </c>
      <c s="36">
        <v>0</v>
      </c>
      <c s="36">
        <f>ROUND(G46*H46,6)</f>
      </c>
      <c r="L46" s="38">
        <v>0</v>
      </c>
      <c s="32">
        <f>ROUND(ROUND(L46,2)*ROUND(G46,3),2)</f>
      </c>
      <c s="36" t="s">
        <v>122</v>
      </c>
      <c>
        <f>(M46*21)/100</f>
      </c>
      <c t="s">
        <v>28</v>
      </c>
    </row>
    <row r="47" spans="1:5" ht="12.75">
      <c r="A47" s="35" t="s">
        <v>56</v>
      </c>
      <c r="E47" s="39" t="s">
        <v>2996</v>
      </c>
    </row>
    <row r="48" spans="1:5" ht="12.75">
      <c r="A48" s="35" t="s">
        <v>57</v>
      </c>
      <c r="E48" s="40" t="s">
        <v>5</v>
      </c>
    </row>
    <row r="49" spans="1:5" ht="12.75">
      <c r="A49" t="s">
        <v>58</v>
      </c>
      <c r="E49" s="39" t="s">
        <v>5</v>
      </c>
    </row>
    <row r="50" spans="1:16" ht="12.75">
      <c r="A50" t="s">
        <v>50</v>
      </c>
      <c s="34" t="s">
        <v>147</v>
      </c>
      <c s="34" t="s">
        <v>2997</v>
      </c>
      <c s="35" t="s">
        <v>5</v>
      </c>
      <c s="6" t="s">
        <v>2998</v>
      </c>
      <c s="36" t="s">
        <v>139</v>
      </c>
      <c s="37">
        <v>2</v>
      </c>
      <c s="36">
        <v>0</v>
      </c>
      <c s="36">
        <f>ROUND(G50*H50,6)</f>
      </c>
      <c r="L50" s="38">
        <v>0</v>
      </c>
      <c s="32">
        <f>ROUND(ROUND(L50,2)*ROUND(G50,3),2)</f>
      </c>
      <c s="36" t="s">
        <v>122</v>
      </c>
      <c>
        <f>(M50*21)/100</f>
      </c>
      <c t="s">
        <v>28</v>
      </c>
    </row>
    <row r="51" spans="1:5" ht="12.75">
      <c r="A51" s="35" t="s">
        <v>56</v>
      </c>
      <c r="E51" s="39" t="s">
        <v>2998</v>
      </c>
    </row>
    <row r="52" spans="1:5" ht="12.75">
      <c r="A52" s="35" t="s">
        <v>57</v>
      </c>
      <c r="E52" s="40" t="s">
        <v>5</v>
      </c>
    </row>
    <row r="53" spans="1:5" ht="12.75">
      <c r="A53" t="s">
        <v>58</v>
      </c>
      <c r="E53" s="39" t="s">
        <v>5</v>
      </c>
    </row>
    <row r="54" spans="1:16" ht="12.75">
      <c r="A54" t="s">
        <v>50</v>
      </c>
      <c s="34" t="s">
        <v>150</v>
      </c>
      <c s="34" t="s">
        <v>2999</v>
      </c>
      <c s="35" t="s">
        <v>5</v>
      </c>
      <c s="6" t="s">
        <v>3000</v>
      </c>
      <c s="36" t="s">
        <v>139</v>
      </c>
      <c s="37">
        <v>12</v>
      </c>
      <c s="36">
        <v>0</v>
      </c>
      <c s="36">
        <f>ROUND(G54*H54,6)</f>
      </c>
      <c r="L54" s="38">
        <v>0</v>
      </c>
      <c s="32">
        <f>ROUND(ROUND(L54,2)*ROUND(G54,3),2)</f>
      </c>
      <c s="36" t="s">
        <v>55</v>
      </c>
      <c>
        <f>(M54*21)/100</f>
      </c>
      <c t="s">
        <v>28</v>
      </c>
    </row>
    <row r="55" spans="1:5" ht="25.5">
      <c r="A55" s="35" t="s">
        <v>56</v>
      </c>
      <c r="E55" s="39" t="s">
        <v>3001</v>
      </c>
    </row>
    <row r="56" spans="1:5" ht="12.75">
      <c r="A56" s="35" t="s">
        <v>57</v>
      </c>
      <c r="E56" s="40" t="s">
        <v>5</v>
      </c>
    </row>
    <row r="57" spans="1:5" ht="12.75">
      <c r="A57" t="s">
        <v>58</v>
      </c>
      <c r="E57" s="39" t="s">
        <v>5</v>
      </c>
    </row>
    <row r="58" spans="1:16" ht="12.75">
      <c r="A58" t="s">
        <v>50</v>
      </c>
      <c s="34" t="s">
        <v>155</v>
      </c>
      <c s="34" t="s">
        <v>3002</v>
      </c>
      <c s="35" t="s">
        <v>5</v>
      </c>
      <c s="6" t="s">
        <v>3003</v>
      </c>
      <c s="36" t="s">
        <v>139</v>
      </c>
      <c s="37">
        <v>1</v>
      </c>
      <c s="36">
        <v>0</v>
      </c>
      <c s="36">
        <f>ROUND(G58*H58,6)</f>
      </c>
      <c r="L58" s="38">
        <v>0</v>
      </c>
      <c s="32">
        <f>ROUND(ROUND(L58,2)*ROUND(G58,3),2)</f>
      </c>
      <c s="36" t="s">
        <v>55</v>
      </c>
      <c>
        <f>(M58*21)/100</f>
      </c>
      <c t="s">
        <v>28</v>
      </c>
    </row>
    <row r="59" spans="1:5" ht="25.5">
      <c r="A59" s="35" t="s">
        <v>56</v>
      </c>
      <c r="E59" s="39" t="s">
        <v>3004</v>
      </c>
    </row>
    <row r="60" spans="1:5" ht="12.75">
      <c r="A60" s="35" t="s">
        <v>57</v>
      </c>
      <c r="E60" s="40" t="s">
        <v>5</v>
      </c>
    </row>
    <row r="61" spans="1:5" ht="12.75">
      <c r="A61" t="s">
        <v>58</v>
      </c>
      <c r="E61" s="39" t="s">
        <v>5</v>
      </c>
    </row>
    <row r="62" spans="1:16" ht="25.5">
      <c r="A62" t="s">
        <v>50</v>
      </c>
      <c s="34" t="s">
        <v>159</v>
      </c>
      <c s="34" t="s">
        <v>2968</v>
      </c>
      <c s="35" t="s">
        <v>5</v>
      </c>
      <c s="6" t="s">
        <v>3005</v>
      </c>
      <c s="36" t="s">
        <v>139</v>
      </c>
      <c s="37">
        <v>1</v>
      </c>
      <c s="36">
        <v>0</v>
      </c>
      <c s="36">
        <f>ROUND(G62*H62,6)</f>
      </c>
      <c r="L62" s="38">
        <v>0</v>
      </c>
      <c s="32">
        <f>ROUND(ROUND(L62,2)*ROUND(G62,3),2)</f>
      </c>
      <c s="36" t="s">
        <v>122</v>
      </c>
      <c>
        <f>(M62*21)/100</f>
      </c>
      <c t="s">
        <v>28</v>
      </c>
    </row>
    <row r="63" spans="1:5" ht="38.25">
      <c r="A63" s="35" t="s">
        <v>56</v>
      </c>
      <c r="E63" s="39" t="s">
        <v>3006</v>
      </c>
    </row>
    <row r="64" spans="1:5" ht="12.75">
      <c r="A64" s="35" t="s">
        <v>57</v>
      </c>
      <c r="E64" s="40" t="s">
        <v>5</v>
      </c>
    </row>
    <row r="65" spans="1:5" ht="12.75">
      <c r="A65" t="s">
        <v>58</v>
      </c>
      <c r="E65" s="39" t="s">
        <v>5</v>
      </c>
    </row>
    <row r="66" spans="1:16" ht="12.75">
      <c r="A66" t="s">
        <v>50</v>
      </c>
      <c s="34" t="s">
        <v>165</v>
      </c>
      <c s="34" t="s">
        <v>3007</v>
      </c>
      <c s="35" t="s">
        <v>5</v>
      </c>
      <c s="6" t="s">
        <v>3008</v>
      </c>
      <c s="36" t="s">
        <v>139</v>
      </c>
      <c s="37">
        <v>1</v>
      </c>
      <c s="36">
        <v>0</v>
      </c>
      <c s="36">
        <f>ROUND(G66*H66,6)</f>
      </c>
      <c r="L66" s="38">
        <v>0</v>
      </c>
      <c s="32">
        <f>ROUND(ROUND(L66,2)*ROUND(G66,3),2)</f>
      </c>
      <c s="36" t="s">
        <v>55</v>
      </c>
      <c>
        <f>(M66*21)/100</f>
      </c>
      <c t="s">
        <v>28</v>
      </c>
    </row>
    <row r="67" spans="1:5" ht="12.75">
      <c r="A67" s="35" t="s">
        <v>56</v>
      </c>
      <c r="E67" s="39" t="s">
        <v>3009</v>
      </c>
    </row>
    <row r="68" spans="1:5" ht="12.75">
      <c r="A68" s="35" t="s">
        <v>57</v>
      </c>
      <c r="E68" s="40" t="s">
        <v>5</v>
      </c>
    </row>
    <row r="69" spans="1:5" ht="12.75">
      <c r="A69" t="s">
        <v>58</v>
      </c>
      <c r="E69" s="39" t="s">
        <v>5</v>
      </c>
    </row>
    <row r="70" spans="1:16" ht="12.75">
      <c r="A70" t="s">
        <v>50</v>
      </c>
      <c s="34" t="s">
        <v>173</v>
      </c>
      <c s="34" t="s">
        <v>3010</v>
      </c>
      <c s="35" t="s">
        <v>5</v>
      </c>
      <c s="6" t="s">
        <v>3011</v>
      </c>
      <c s="36" t="s">
        <v>139</v>
      </c>
      <c s="37">
        <v>1</v>
      </c>
      <c s="36">
        <v>0</v>
      </c>
      <c s="36">
        <f>ROUND(G70*H70,6)</f>
      </c>
      <c r="L70" s="38">
        <v>0</v>
      </c>
      <c s="32">
        <f>ROUND(ROUND(L70,2)*ROUND(G70,3),2)</f>
      </c>
      <c s="36" t="s">
        <v>122</v>
      </c>
      <c>
        <f>(M70*21)/100</f>
      </c>
      <c t="s">
        <v>28</v>
      </c>
    </row>
    <row r="71" spans="1:5" ht="38.25">
      <c r="A71" s="35" t="s">
        <v>56</v>
      </c>
      <c r="E71" s="39" t="s">
        <v>3012</v>
      </c>
    </row>
    <row r="72" spans="1:5" ht="12.75">
      <c r="A72" s="35" t="s">
        <v>57</v>
      </c>
      <c r="E72" s="40" t="s">
        <v>5</v>
      </c>
    </row>
    <row r="73" spans="1:5" ht="12.75">
      <c r="A73" t="s">
        <v>58</v>
      </c>
      <c r="E73" s="39" t="s">
        <v>5</v>
      </c>
    </row>
    <row r="74" spans="1:16" ht="25.5">
      <c r="A74" t="s">
        <v>50</v>
      </c>
      <c s="34" t="s">
        <v>178</v>
      </c>
      <c s="34" t="s">
        <v>3013</v>
      </c>
      <c s="35" t="s">
        <v>5</v>
      </c>
      <c s="6" t="s">
        <v>3014</v>
      </c>
      <c s="36" t="s">
        <v>139</v>
      </c>
      <c s="37">
        <v>1</v>
      </c>
      <c s="36">
        <v>0</v>
      </c>
      <c s="36">
        <f>ROUND(G74*H74,6)</f>
      </c>
      <c r="L74" s="38">
        <v>0</v>
      </c>
      <c s="32">
        <f>ROUND(ROUND(L74,2)*ROUND(G74,3),2)</f>
      </c>
      <c s="36" t="s">
        <v>122</v>
      </c>
      <c>
        <f>(M74*21)/100</f>
      </c>
      <c t="s">
        <v>28</v>
      </c>
    </row>
    <row r="75" spans="1:5" ht="51">
      <c r="A75" s="35" t="s">
        <v>56</v>
      </c>
      <c r="E75" s="39" t="s">
        <v>3015</v>
      </c>
    </row>
    <row r="76" spans="1:5" ht="12.75">
      <c r="A76" s="35" t="s">
        <v>57</v>
      </c>
      <c r="E76" s="40" t="s">
        <v>5</v>
      </c>
    </row>
    <row r="77" spans="1:5" ht="12.75">
      <c r="A77" t="s">
        <v>58</v>
      </c>
      <c r="E77" s="39" t="s">
        <v>5</v>
      </c>
    </row>
    <row r="78" spans="1:16" ht="25.5">
      <c r="A78" t="s">
        <v>50</v>
      </c>
      <c s="34" t="s">
        <v>181</v>
      </c>
      <c s="34" t="s">
        <v>3016</v>
      </c>
      <c s="35" t="s">
        <v>5</v>
      </c>
      <c s="6" t="s">
        <v>3017</v>
      </c>
      <c s="36" t="s">
        <v>139</v>
      </c>
      <c s="37">
        <v>1</v>
      </c>
      <c s="36">
        <v>0</v>
      </c>
      <c s="36">
        <f>ROUND(G78*H78,6)</f>
      </c>
      <c r="L78" s="38">
        <v>0</v>
      </c>
      <c s="32">
        <f>ROUND(ROUND(L78,2)*ROUND(G78,3),2)</f>
      </c>
      <c s="36" t="s">
        <v>122</v>
      </c>
      <c>
        <f>(M78*21)/100</f>
      </c>
      <c t="s">
        <v>28</v>
      </c>
    </row>
    <row r="79" spans="1:5" ht="51">
      <c r="A79" s="35" t="s">
        <v>56</v>
      </c>
      <c r="E79" s="39" t="s">
        <v>3018</v>
      </c>
    </row>
    <row r="80" spans="1:5" ht="12.75">
      <c r="A80" s="35" t="s">
        <v>57</v>
      </c>
      <c r="E80" s="40" t="s">
        <v>5</v>
      </c>
    </row>
    <row r="81" spans="1:5" ht="12.75">
      <c r="A81" t="s">
        <v>58</v>
      </c>
      <c r="E81" s="39" t="s">
        <v>5</v>
      </c>
    </row>
    <row r="82" spans="1:16" ht="25.5">
      <c r="A82" t="s">
        <v>50</v>
      </c>
      <c s="34" t="s">
        <v>184</v>
      </c>
      <c s="34" t="s">
        <v>3019</v>
      </c>
      <c s="35" t="s">
        <v>5</v>
      </c>
      <c s="6" t="s">
        <v>3020</v>
      </c>
      <c s="36" t="s">
        <v>139</v>
      </c>
      <c s="37">
        <v>1</v>
      </c>
      <c s="36">
        <v>0</v>
      </c>
      <c s="36">
        <f>ROUND(G82*H82,6)</f>
      </c>
      <c r="L82" s="38">
        <v>0</v>
      </c>
      <c s="32">
        <f>ROUND(ROUND(L82,2)*ROUND(G82,3),2)</f>
      </c>
      <c s="36" t="s">
        <v>122</v>
      </c>
      <c>
        <f>(M82*21)/100</f>
      </c>
      <c t="s">
        <v>28</v>
      </c>
    </row>
    <row r="83" spans="1:5" ht="25.5">
      <c r="A83" s="35" t="s">
        <v>56</v>
      </c>
      <c r="E83" s="39" t="s">
        <v>3020</v>
      </c>
    </row>
    <row r="84" spans="1:5" ht="12.75">
      <c r="A84" s="35" t="s">
        <v>57</v>
      </c>
      <c r="E84" s="40" t="s">
        <v>5</v>
      </c>
    </row>
    <row r="85" spans="1:5" ht="12.75">
      <c r="A85" t="s">
        <v>58</v>
      </c>
      <c r="E85" s="39" t="s">
        <v>5</v>
      </c>
    </row>
    <row r="86" spans="1:16" ht="12.75">
      <c r="A86" t="s">
        <v>50</v>
      </c>
      <c s="34" t="s">
        <v>191</v>
      </c>
      <c s="34" t="s">
        <v>3021</v>
      </c>
      <c s="35" t="s">
        <v>5</v>
      </c>
      <c s="6" t="s">
        <v>3022</v>
      </c>
      <c s="36" t="s">
        <v>139</v>
      </c>
      <c s="37">
        <v>1</v>
      </c>
      <c s="36">
        <v>0</v>
      </c>
      <c s="36">
        <f>ROUND(G86*H86,6)</f>
      </c>
      <c r="L86" s="38">
        <v>0</v>
      </c>
      <c s="32">
        <f>ROUND(ROUND(L86,2)*ROUND(G86,3),2)</f>
      </c>
      <c s="36" t="s">
        <v>122</v>
      </c>
      <c>
        <f>(M86*21)/100</f>
      </c>
      <c t="s">
        <v>28</v>
      </c>
    </row>
    <row r="87" spans="1:5" ht="25.5">
      <c r="A87" s="35" t="s">
        <v>56</v>
      </c>
      <c r="E87" s="39" t="s">
        <v>3023</v>
      </c>
    </row>
    <row r="88" spans="1:5" ht="12.75">
      <c r="A88" s="35" t="s">
        <v>57</v>
      </c>
      <c r="E88" s="40" t="s">
        <v>5</v>
      </c>
    </row>
    <row r="89" spans="1:5" ht="12.75">
      <c r="A89" t="s">
        <v>58</v>
      </c>
      <c r="E89" s="39" t="s">
        <v>5</v>
      </c>
    </row>
    <row r="90" spans="1:16" ht="12.75">
      <c r="A90" t="s">
        <v>50</v>
      </c>
      <c s="34" t="s">
        <v>196</v>
      </c>
      <c s="34" t="s">
        <v>3024</v>
      </c>
      <c s="35" t="s">
        <v>5</v>
      </c>
      <c s="6" t="s">
        <v>3025</v>
      </c>
      <c s="36" t="s">
        <v>139</v>
      </c>
      <c s="37">
        <v>1</v>
      </c>
      <c s="36">
        <v>0</v>
      </c>
      <c s="36">
        <f>ROUND(G90*H90,6)</f>
      </c>
      <c r="L90" s="38">
        <v>0</v>
      </c>
      <c s="32">
        <f>ROUND(ROUND(L90,2)*ROUND(G90,3),2)</f>
      </c>
      <c s="36" t="s">
        <v>122</v>
      </c>
      <c>
        <f>(M90*21)/100</f>
      </c>
      <c t="s">
        <v>28</v>
      </c>
    </row>
    <row r="91" spans="1:5" ht="25.5">
      <c r="A91" s="35" t="s">
        <v>56</v>
      </c>
      <c r="E91" s="39" t="s">
        <v>3026</v>
      </c>
    </row>
    <row r="92" spans="1:5" ht="12.75">
      <c r="A92" s="35" t="s">
        <v>57</v>
      </c>
      <c r="E92" s="40" t="s">
        <v>5</v>
      </c>
    </row>
    <row r="93" spans="1:5" ht="12.75">
      <c r="A93" t="s">
        <v>58</v>
      </c>
      <c r="E93" s="39" t="s">
        <v>5</v>
      </c>
    </row>
    <row r="94" spans="1:16" ht="25.5">
      <c r="A94" t="s">
        <v>50</v>
      </c>
      <c s="34" t="s">
        <v>201</v>
      </c>
      <c s="34" t="s">
        <v>3027</v>
      </c>
      <c s="35" t="s">
        <v>5</v>
      </c>
      <c s="6" t="s">
        <v>3028</v>
      </c>
      <c s="36" t="s">
        <v>139</v>
      </c>
      <c s="37">
        <v>1</v>
      </c>
      <c s="36">
        <v>0</v>
      </c>
      <c s="36">
        <f>ROUND(G94*H94,6)</f>
      </c>
      <c r="L94" s="38">
        <v>0</v>
      </c>
      <c s="32">
        <f>ROUND(ROUND(L94,2)*ROUND(G94,3),2)</f>
      </c>
      <c s="36" t="s">
        <v>122</v>
      </c>
      <c>
        <f>(M94*21)/100</f>
      </c>
      <c t="s">
        <v>28</v>
      </c>
    </row>
    <row r="95" spans="1:5" ht="38.25">
      <c r="A95" s="35" t="s">
        <v>56</v>
      </c>
      <c r="E95" s="39" t="s">
        <v>3029</v>
      </c>
    </row>
    <row r="96" spans="1:5" ht="12.75">
      <c r="A96" s="35" t="s">
        <v>57</v>
      </c>
      <c r="E96" s="40" t="s">
        <v>5</v>
      </c>
    </row>
    <row r="97" spans="1:5" ht="12.75">
      <c r="A97" t="s">
        <v>58</v>
      </c>
      <c r="E97" s="39" t="s">
        <v>5</v>
      </c>
    </row>
    <row r="98" spans="1:16" ht="12.75">
      <c r="A98" t="s">
        <v>50</v>
      </c>
      <c s="34" t="s">
        <v>206</v>
      </c>
      <c s="34" t="s">
        <v>2934</v>
      </c>
      <c s="35" t="s">
        <v>5</v>
      </c>
      <c s="6" t="s">
        <v>2935</v>
      </c>
      <c s="36" t="s">
        <v>139</v>
      </c>
      <c s="37">
        <v>1</v>
      </c>
      <c s="36">
        <v>0</v>
      </c>
      <c s="36">
        <f>ROUND(G98*H98,6)</f>
      </c>
      <c r="L98" s="38">
        <v>0</v>
      </c>
      <c s="32">
        <f>ROUND(ROUND(L98,2)*ROUND(G98,3),2)</f>
      </c>
      <c s="36" t="s">
        <v>122</v>
      </c>
      <c>
        <f>(M98*21)/100</f>
      </c>
      <c t="s">
        <v>28</v>
      </c>
    </row>
    <row r="99" spans="1:5" ht="25.5">
      <c r="A99" s="35" t="s">
        <v>56</v>
      </c>
      <c r="E99" s="39" t="s">
        <v>2936</v>
      </c>
    </row>
    <row r="100" spans="1:5" ht="12.75">
      <c r="A100" s="35" t="s">
        <v>57</v>
      </c>
      <c r="E100" s="40" t="s">
        <v>5</v>
      </c>
    </row>
    <row r="101" spans="1:5" ht="12.75">
      <c r="A101" t="s">
        <v>58</v>
      </c>
      <c r="E101" s="39" t="s">
        <v>5</v>
      </c>
    </row>
    <row r="102" spans="1:16" ht="12.75">
      <c r="A102" t="s">
        <v>50</v>
      </c>
      <c s="34" t="s">
        <v>212</v>
      </c>
      <c s="34" t="s">
        <v>2937</v>
      </c>
      <c s="35" t="s">
        <v>5</v>
      </c>
      <c s="6" t="s">
        <v>2938</v>
      </c>
      <c s="36" t="s">
        <v>139</v>
      </c>
      <c s="37">
        <v>1</v>
      </c>
      <c s="36">
        <v>0</v>
      </c>
      <c s="36">
        <f>ROUND(G102*H102,6)</f>
      </c>
      <c r="L102" s="38">
        <v>0</v>
      </c>
      <c s="32">
        <f>ROUND(ROUND(L102,2)*ROUND(G102,3),2)</f>
      </c>
      <c s="36" t="s">
        <v>122</v>
      </c>
      <c>
        <f>(M102*21)/100</f>
      </c>
      <c t="s">
        <v>28</v>
      </c>
    </row>
    <row r="103" spans="1:5" ht="25.5">
      <c r="A103" s="35" t="s">
        <v>56</v>
      </c>
      <c r="E103" s="39" t="s">
        <v>2939</v>
      </c>
    </row>
    <row r="104" spans="1:5" ht="12.75">
      <c r="A104" s="35" t="s">
        <v>57</v>
      </c>
      <c r="E104" s="40" t="s">
        <v>5</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COUNTIFS(L8:L398,"=0",A8:A398,"P")+COUNTIFS(L8:L398,"",A8:A398,"P")+SUM(Q8:Q398)</f>
      </c>
    </row>
    <row r="8" spans="1:13" ht="12.75">
      <c r="A8" t="s">
        <v>45</v>
      </c>
      <c r="C8" s="28" t="s">
        <v>3032</v>
      </c>
      <c r="E8" s="30" t="s">
        <v>3031</v>
      </c>
      <c r="J8" s="29">
        <f>0+J9</f>
      </c>
      <c s="29">
        <f>0+K9</f>
      </c>
      <c s="29">
        <f>0+L9</f>
      </c>
      <c s="29">
        <f>0+M9</f>
      </c>
    </row>
    <row r="9" spans="1:13" ht="12.75">
      <c r="A9" t="s">
        <v>47</v>
      </c>
      <c r="C9" s="31" t="s">
        <v>2855</v>
      </c>
      <c r="E9" s="33" t="s">
        <v>2856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f>
      </c>
    </row>
    <row r="10" spans="1:16" ht="12.75">
      <c r="A10" t="s">
        <v>50</v>
      </c>
      <c s="34" t="s">
        <v>51</v>
      </c>
      <c s="34" t="s">
        <v>3033</v>
      </c>
      <c s="35" t="s">
        <v>5</v>
      </c>
      <c s="6" t="s">
        <v>3034</v>
      </c>
      <c s="36" t="s">
        <v>139</v>
      </c>
      <c s="37">
        <v>1</v>
      </c>
      <c s="36">
        <v>0</v>
      </c>
      <c s="36">
        <f>ROUND(G10*H10,6)</f>
      </c>
      <c r="L10" s="38">
        <v>0</v>
      </c>
      <c s="32">
        <f>ROUND(ROUND(L10,2)*ROUND(G10,3),2)</f>
      </c>
      <c s="36" t="s">
        <v>55</v>
      </c>
      <c>
        <f>(M10*21)/100</f>
      </c>
      <c t="s">
        <v>28</v>
      </c>
    </row>
    <row r="11" spans="1:5" ht="12.75">
      <c r="A11" s="35" t="s">
        <v>56</v>
      </c>
      <c r="E11" s="39" t="s">
        <v>3034</v>
      </c>
    </row>
    <row r="12" spans="1:5" ht="12.75">
      <c r="A12" s="35" t="s">
        <v>57</v>
      </c>
      <c r="E12" s="40" t="s">
        <v>5</v>
      </c>
    </row>
    <row r="13" spans="1:5" ht="12.75">
      <c r="A13" t="s">
        <v>58</v>
      </c>
      <c r="E13" s="39" t="s">
        <v>5</v>
      </c>
    </row>
    <row r="14" spans="1:16" ht="12.75">
      <c r="A14" t="s">
        <v>50</v>
      </c>
      <c s="34" t="s">
        <v>28</v>
      </c>
      <c s="34" t="s">
        <v>3035</v>
      </c>
      <c s="35" t="s">
        <v>5</v>
      </c>
      <c s="6" t="s">
        <v>3036</v>
      </c>
      <c s="36" t="s">
        <v>139</v>
      </c>
      <c s="37">
        <v>3</v>
      </c>
      <c s="36">
        <v>0</v>
      </c>
      <c s="36">
        <f>ROUND(G14*H14,6)</f>
      </c>
      <c r="L14" s="38">
        <v>0</v>
      </c>
      <c s="32">
        <f>ROUND(ROUND(L14,2)*ROUND(G14,3),2)</f>
      </c>
      <c s="36" t="s">
        <v>122</v>
      </c>
      <c>
        <f>(M14*21)/100</f>
      </c>
      <c t="s">
        <v>28</v>
      </c>
    </row>
    <row r="15" spans="1:5" ht="12.75">
      <c r="A15" s="35" t="s">
        <v>56</v>
      </c>
      <c r="E15" s="39" t="s">
        <v>3036</v>
      </c>
    </row>
    <row r="16" spans="1:5" ht="12.75">
      <c r="A16" s="35" t="s">
        <v>57</v>
      </c>
      <c r="E16" s="40" t="s">
        <v>5</v>
      </c>
    </row>
    <row r="17" spans="1:5" ht="12.75">
      <c r="A17" t="s">
        <v>58</v>
      </c>
      <c r="E17" s="39" t="s">
        <v>5</v>
      </c>
    </row>
    <row r="18" spans="1:16" ht="12.75">
      <c r="A18" t="s">
        <v>50</v>
      </c>
      <c s="34" t="s">
        <v>26</v>
      </c>
      <c s="34" t="s">
        <v>3037</v>
      </c>
      <c s="35" t="s">
        <v>5</v>
      </c>
      <c s="6" t="s">
        <v>3038</v>
      </c>
      <c s="36" t="s">
        <v>139</v>
      </c>
      <c s="37">
        <v>1</v>
      </c>
      <c s="36">
        <v>0</v>
      </c>
      <c s="36">
        <f>ROUND(G18*H18,6)</f>
      </c>
      <c r="L18" s="38">
        <v>0</v>
      </c>
      <c s="32">
        <f>ROUND(ROUND(L18,2)*ROUND(G18,3),2)</f>
      </c>
      <c s="36" t="s">
        <v>122</v>
      </c>
      <c>
        <f>(M18*21)/100</f>
      </c>
      <c t="s">
        <v>28</v>
      </c>
    </row>
    <row r="19" spans="1:5" ht="12.75">
      <c r="A19" s="35" t="s">
        <v>56</v>
      </c>
      <c r="E19" s="39" t="s">
        <v>3038</v>
      </c>
    </row>
    <row r="20" spans="1:5" ht="12.75">
      <c r="A20" s="35" t="s">
        <v>57</v>
      </c>
      <c r="E20" s="40" t="s">
        <v>5</v>
      </c>
    </row>
    <row r="21" spans="1:5" ht="12.75">
      <c r="A21" t="s">
        <v>58</v>
      </c>
      <c r="E21" s="39" t="s">
        <v>5</v>
      </c>
    </row>
    <row r="22" spans="1:16" ht="12.75">
      <c r="A22" t="s">
        <v>50</v>
      </c>
      <c s="34" t="s">
        <v>66</v>
      </c>
      <c s="34" t="s">
        <v>3039</v>
      </c>
      <c s="35" t="s">
        <v>5</v>
      </c>
      <c s="6" t="s">
        <v>3040</v>
      </c>
      <c s="36" t="s">
        <v>139</v>
      </c>
      <c s="37">
        <v>1</v>
      </c>
      <c s="36">
        <v>0</v>
      </c>
      <c s="36">
        <f>ROUND(G22*H22,6)</f>
      </c>
      <c r="L22" s="38">
        <v>0</v>
      </c>
      <c s="32">
        <f>ROUND(ROUND(L22,2)*ROUND(G22,3),2)</f>
      </c>
      <c s="36" t="s">
        <v>122</v>
      </c>
      <c>
        <f>(M22*21)/100</f>
      </c>
      <c t="s">
        <v>28</v>
      </c>
    </row>
    <row r="23" spans="1:5" ht="12.75">
      <c r="A23" s="35" t="s">
        <v>56</v>
      </c>
      <c r="E23" s="39" t="s">
        <v>3040</v>
      </c>
    </row>
    <row r="24" spans="1:5" ht="12.75">
      <c r="A24" s="35" t="s">
        <v>57</v>
      </c>
      <c r="E24" s="40" t="s">
        <v>5</v>
      </c>
    </row>
    <row r="25" spans="1:5" ht="12.75">
      <c r="A25" t="s">
        <v>58</v>
      </c>
      <c r="E25" s="39" t="s">
        <v>5</v>
      </c>
    </row>
    <row r="26" spans="1:16" ht="12.75">
      <c r="A26" t="s">
        <v>50</v>
      </c>
      <c s="34" t="s">
        <v>71</v>
      </c>
      <c s="34" t="s">
        <v>3041</v>
      </c>
      <c s="35" t="s">
        <v>5</v>
      </c>
      <c s="6" t="s">
        <v>3042</v>
      </c>
      <c s="36" t="s">
        <v>139</v>
      </c>
      <c s="37">
        <v>5</v>
      </c>
      <c s="36">
        <v>0</v>
      </c>
      <c s="36">
        <f>ROUND(G26*H26,6)</f>
      </c>
      <c r="L26" s="38">
        <v>0</v>
      </c>
      <c s="32">
        <f>ROUND(ROUND(L26,2)*ROUND(G26,3),2)</f>
      </c>
      <c s="36" t="s">
        <v>122</v>
      </c>
      <c>
        <f>(M26*21)/100</f>
      </c>
      <c t="s">
        <v>28</v>
      </c>
    </row>
    <row r="27" spans="1:5" ht="12.75">
      <c r="A27" s="35" t="s">
        <v>56</v>
      </c>
      <c r="E27" s="39" t="s">
        <v>3042</v>
      </c>
    </row>
    <row r="28" spans="1:5" ht="12.75">
      <c r="A28" s="35" t="s">
        <v>57</v>
      </c>
      <c r="E28" s="40" t="s">
        <v>5</v>
      </c>
    </row>
    <row r="29" spans="1:5" ht="12.75">
      <c r="A29" t="s">
        <v>58</v>
      </c>
      <c r="E29" s="39" t="s">
        <v>5</v>
      </c>
    </row>
    <row r="30" spans="1:16" ht="12.75">
      <c r="A30" t="s">
        <v>50</v>
      </c>
      <c s="34" t="s">
        <v>27</v>
      </c>
      <c s="34" t="s">
        <v>3043</v>
      </c>
      <c s="35" t="s">
        <v>5</v>
      </c>
      <c s="6" t="s">
        <v>3044</v>
      </c>
      <c s="36" t="s">
        <v>139</v>
      </c>
      <c s="37">
        <v>1</v>
      </c>
      <c s="36">
        <v>0</v>
      </c>
      <c s="36">
        <f>ROUND(G30*H30,6)</f>
      </c>
      <c r="L30" s="38">
        <v>0</v>
      </c>
      <c s="32">
        <f>ROUND(ROUND(L30,2)*ROUND(G30,3),2)</f>
      </c>
      <c s="36" t="s">
        <v>122</v>
      </c>
      <c>
        <f>(M30*21)/100</f>
      </c>
      <c t="s">
        <v>28</v>
      </c>
    </row>
    <row r="31" spans="1:5" ht="12.75">
      <c r="A31" s="35" t="s">
        <v>56</v>
      </c>
      <c r="E31" s="39" t="s">
        <v>3044</v>
      </c>
    </row>
    <row r="32" spans="1:5" ht="12.75">
      <c r="A32" s="35" t="s">
        <v>57</v>
      </c>
      <c r="E32" s="40" t="s">
        <v>5</v>
      </c>
    </row>
    <row r="33" spans="1:5" ht="12.75">
      <c r="A33" t="s">
        <v>58</v>
      </c>
      <c r="E33" s="39" t="s">
        <v>5</v>
      </c>
    </row>
    <row r="34" spans="1:16" ht="12.75">
      <c r="A34" t="s">
        <v>50</v>
      </c>
      <c s="34" t="s">
        <v>108</v>
      </c>
      <c s="34" t="s">
        <v>3045</v>
      </c>
      <c s="35" t="s">
        <v>5</v>
      </c>
      <c s="6" t="s">
        <v>3046</v>
      </c>
      <c s="36" t="s">
        <v>139</v>
      </c>
      <c s="37">
        <v>3</v>
      </c>
      <c s="36">
        <v>0</v>
      </c>
      <c s="36">
        <f>ROUND(G34*H34,6)</f>
      </c>
      <c r="L34" s="38">
        <v>0</v>
      </c>
      <c s="32">
        <f>ROUND(ROUND(L34,2)*ROUND(G34,3),2)</f>
      </c>
      <c s="36" t="s">
        <v>122</v>
      </c>
      <c>
        <f>(M34*21)/100</f>
      </c>
      <c t="s">
        <v>28</v>
      </c>
    </row>
    <row r="35" spans="1:5" ht="12.75">
      <c r="A35" s="35" t="s">
        <v>56</v>
      </c>
      <c r="E35" s="39" t="s">
        <v>3046</v>
      </c>
    </row>
    <row r="36" spans="1:5" ht="12.75">
      <c r="A36" s="35" t="s">
        <v>57</v>
      </c>
      <c r="E36" s="40" t="s">
        <v>5</v>
      </c>
    </row>
    <row r="37" spans="1:5" ht="12.75">
      <c r="A37" t="s">
        <v>58</v>
      </c>
      <c r="E37" s="39" t="s">
        <v>5</v>
      </c>
    </row>
    <row r="38" spans="1:16" ht="12.75">
      <c r="A38" t="s">
        <v>50</v>
      </c>
      <c s="34" t="s">
        <v>113</v>
      </c>
      <c s="34" t="s">
        <v>3047</v>
      </c>
      <c s="35" t="s">
        <v>5</v>
      </c>
      <c s="6" t="s">
        <v>3048</v>
      </c>
      <c s="36" t="s">
        <v>139</v>
      </c>
      <c s="37">
        <v>3</v>
      </c>
      <c s="36">
        <v>0</v>
      </c>
      <c s="36">
        <f>ROUND(G38*H38,6)</f>
      </c>
      <c r="L38" s="38">
        <v>0</v>
      </c>
      <c s="32">
        <f>ROUND(ROUND(L38,2)*ROUND(G38,3),2)</f>
      </c>
      <c s="36" t="s">
        <v>122</v>
      </c>
      <c>
        <f>(M38*21)/100</f>
      </c>
      <c t="s">
        <v>28</v>
      </c>
    </row>
    <row r="39" spans="1:5" ht="12.75">
      <c r="A39" s="35" t="s">
        <v>56</v>
      </c>
      <c r="E39" s="39" t="s">
        <v>3048</v>
      </c>
    </row>
    <row r="40" spans="1:5" ht="12.75">
      <c r="A40" s="35" t="s">
        <v>57</v>
      </c>
      <c r="E40" s="40" t="s">
        <v>5</v>
      </c>
    </row>
    <row r="41" spans="1:5" ht="12.75">
      <c r="A41" t="s">
        <v>58</v>
      </c>
      <c r="E41" s="39" t="s">
        <v>5</v>
      </c>
    </row>
    <row r="42" spans="1:16" ht="12.75">
      <c r="A42" t="s">
        <v>50</v>
      </c>
      <c s="34" t="s">
        <v>118</v>
      </c>
      <c s="34" t="s">
        <v>3049</v>
      </c>
      <c s="35" t="s">
        <v>5</v>
      </c>
      <c s="6" t="s">
        <v>3050</v>
      </c>
      <c s="36" t="s">
        <v>139</v>
      </c>
      <c s="37">
        <v>3</v>
      </c>
      <c s="36">
        <v>0</v>
      </c>
      <c s="36">
        <f>ROUND(G42*H42,6)</f>
      </c>
      <c r="L42" s="38">
        <v>0</v>
      </c>
      <c s="32">
        <f>ROUND(ROUND(L42,2)*ROUND(G42,3),2)</f>
      </c>
      <c s="36" t="s">
        <v>122</v>
      </c>
      <c>
        <f>(M42*21)/100</f>
      </c>
      <c t="s">
        <v>28</v>
      </c>
    </row>
    <row r="43" spans="1:5" ht="12.75">
      <c r="A43" s="35" t="s">
        <v>56</v>
      </c>
      <c r="E43" s="39" t="s">
        <v>3050</v>
      </c>
    </row>
    <row r="44" spans="1:5" ht="12.75">
      <c r="A44" s="35" t="s">
        <v>57</v>
      </c>
      <c r="E44" s="40" t="s">
        <v>5</v>
      </c>
    </row>
    <row r="45" spans="1:5" ht="12.75">
      <c r="A45" t="s">
        <v>58</v>
      </c>
      <c r="E45" s="39" t="s">
        <v>5</v>
      </c>
    </row>
    <row r="46" spans="1:16" ht="12.75">
      <c r="A46" t="s">
        <v>50</v>
      </c>
      <c s="34" t="s">
        <v>142</v>
      </c>
      <c s="34" t="s">
        <v>3051</v>
      </c>
      <c s="35" t="s">
        <v>5</v>
      </c>
      <c s="6" t="s">
        <v>3052</v>
      </c>
      <c s="36" t="s">
        <v>139</v>
      </c>
      <c s="37">
        <v>3</v>
      </c>
      <c s="36">
        <v>0</v>
      </c>
      <c s="36">
        <f>ROUND(G46*H46,6)</f>
      </c>
      <c r="L46" s="38">
        <v>0</v>
      </c>
      <c s="32">
        <f>ROUND(ROUND(L46,2)*ROUND(G46,3),2)</f>
      </c>
      <c s="36" t="s">
        <v>55</v>
      </c>
      <c>
        <f>(M46*21)/100</f>
      </c>
      <c t="s">
        <v>28</v>
      </c>
    </row>
    <row r="47" spans="1:5" ht="12.75">
      <c r="A47" s="35" t="s">
        <v>56</v>
      </c>
      <c r="E47" s="39" t="s">
        <v>3053</v>
      </c>
    </row>
    <row r="48" spans="1:5" ht="12.75">
      <c r="A48" s="35" t="s">
        <v>57</v>
      </c>
      <c r="E48" s="40" t="s">
        <v>5</v>
      </c>
    </row>
    <row r="49" spans="1:5" ht="12.75">
      <c r="A49" t="s">
        <v>58</v>
      </c>
      <c r="E49" s="39" t="s">
        <v>5</v>
      </c>
    </row>
    <row r="50" spans="1:16" ht="12.75">
      <c r="A50" t="s">
        <v>50</v>
      </c>
      <c s="34" t="s">
        <v>147</v>
      </c>
      <c s="34" t="s">
        <v>3054</v>
      </c>
      <c s="35" t="s">
        <v>5</v>
      </c>
      <c s="6" t="s">
        <v>3055</v>
      </c>
      <c s="36" t="s">
        <v>139</v>
      </c>
      <c s="37">
        <v>3</v>
      </c>
      <c s="36">
        <v>0</v>
      </c>
      <c s="36">
        <f>ROUND(G50*H50,6)</f>
      </c>
      <c r="L50" s="38">
        <v>0</v>
      </c>
      <c s="32">
        <f>ROUND(ROUND(L50,2)*ROUND(G50,3),2)</f>
      </c>
      <c s="36" t="s">
        <v>55</v>
      </c>
      <c>
        <f>(M50*21)/100</f>
      </c>
      <c t="s">
        <v>28</v>
      </c>
    </row>
    <row r="51" spans="1:5" ht="25.5">
      <c r="A51" s="35" t="s">
        <v>56</v>
      </c>
      <c r="E51" s="39" t="s">
        <v>3056</v>
      </c>
    </row>
    <row r="52" spans="1:5" ht="12.75">
      <c r="A52" s="35" t="s">
        <v>57</v>
      </c>
      <c r="E52" s="40" t="s">
        <v>5</v>
      </c>
    </row>
    <row r="53" spans="1:5" ht="12.75">
      <c r="A53" t="s">
        <v>58</v>
      </c>
      <c r="E53" s="39" t="s">
        <v>5</v>
      </c>
    </row>
    <row r="54" spans="1:16" ht="25.5">
      <c r="A54" t="s">
        <v>50</v>
      </c>
      <c s="34" t="s">
        <v>150</v>
      </c>
      <c s="34" t="s">
        <v>3057</v>
      </c>
      <c s="35" t="s">
        <v>5</v>
      </c>
      <c s="6" t="s">
        <v>3058</v>
      </c>
      <c s="36" t="s">
        <v>139</v>
      </c>
      <c s="37">
        <v>3</v>
      </c>
      <c s="36">
        <v>0</v>
      </c>
      <c s="36">
        <f>ROUND(G54*H54,6)</f>
      </c>
      <c r="L54" s="38">
        <v>0</v>
      </c>
      <c s="32">
        <f>ROUND(ROUND(L54,2)*ROUND(G54,3),2)</f>
      </c>
      <c s="36" t="s">
        <v>122</v>
      </c>
      <c>
        <f>(M54*21)/100</f>
      </c>
      <c t="s">
        <v>28</v>
      </c>
    </row>
    <row r="55" spans="1:5" ht="25.5">
      <c r="A55" s="35" t="s">
        <v>56</v>
      </c>
      <c r="E55" s="39" t="s">
        <v>3058</v>
      </c>
    </row>
    <row r="56" spans="1:5" ht="12.75">
      <c r="A56" s="35" t="s">
        <v>57</v>
      </c>
      <c r="E56" s="40" t="s">
        <v>5</v>
      </c>
    </row>
    <row r="57" spans="1:5" ht="12.75">
      <c r="A57" t="s">
        <v>58</v>
      </c>
      <c r="E57" s="39" t="s">
        <v>5</v>
      </c>
    </row>
    <row r="58" spans="1:16" ht="12.75">
      <c r="A58" t="s">
        <v>50</v>
      </c>
      <c s="34" t="s">
        <v>155</v>
      </c>
      <c s="34" t="s">
        <v>3059</v>
      </c>
      <c s="35" t="s">
        <v>5</v>
      </c>
      <c s="6" t="s">
        <v>3060</v>
      </c>
      <c s="36" t="s">
        <v>139</v>
      </c>
      <c s="37">
        <v>2</v>
      </c>
      <c s="36">
        <v>0</v>
      </c>
      <c s="36">
        <f>ROUND(G58*H58,6)</f>
      </c>
      <c r="L58" s="38">
        <v>0</v>
      </c>
      <c s="32">
        <f>ROUND(ROUND(L58,2)*ROUND(G58,3),2)</f>
      </c>
      <c s="36" t="s">
        <v>55</v>
      </c>
      <c>
        <f>(M58*21)/100</f>
      </c>
      <c t="s">
        <v>28</v>
      </c>
    </row>
    <row r="59" spans="1:5" ht="25.5">
      <c r="A59" s="35" t="s">
        <v>56</v>
      </c>
      <c r="E59" s="39" t="s">
        <v>3061</v>
      </c>
    </row>
    <row r="60" spans="1:5" ht="12.75">
      <c r="A60" s="35" t="s">
        <v>57</v>
      </c>
      <c r="E60" s="40" t="s">
        <v>5</v>
      </c>
    </row>
    <row r="61" spans="1:5" ht="12.75">
      <c r="A61" t="s">
        <v>58</v>
      </c>
      <c r="E61" s="39" t="s">
        <v>5</v>
      </c>
    </row>
    <row r="62" spans="1:16" ht="12.75">
      <c r="A62" t="s">
        <v>50</v>
      </c>
      <c s="34" t="s">
        <v>159</v>
      </c>
      <c s="34" t="s">
        <v>3062</v>
      </c>
      <c s="35" t="s">
        <v>5</v>
      </c>
      <c s="6" t="s">
        <v>3063</v>
      </c>
      <c s="36" t="s">
        <v>139</v>
      </c>
      <c s="37">
        <v>2</v>
      </c>
      <c s="36">
        <v>0</v>
      </c>
      <c s="36">
        <f>ROUND(G62*H62,6)</f>
      </c>
      <c r="L62" s="38">
        <v>0</v>
      </c>
      <c s="32">
        <f>ROUND(ROUND(L62,2)*ROUND(G62,3),2)</f>
      </c>
      <c s="36" t="s">
        <v>122</v>
      </c>
      <c>
        <f>(M62*21)/100</f>
      </c>
      <c t="s">
        <v>28</v>
      </c>
    </row>
    <row r="63" spans="1:5" ht="12.75">
      <c r="A63" s="35" t="s">
        <v>56</v>
      </c>
      <c r="E63" s="39" t="s">
        <v>3064</v>
      </c>
    </row>
    <row r="64" spans="1:5" ht="12.75">
      <c r="A64" s="35" t="s">
        <v>57</v>
      </c>
      <c r="E64" s="40" t="s">
        <v>5</v>
      </c>
    </row>
    <row r="65" spans="1:5" ht="12.75">
      <c r="A65" t="s">
        <v>58</v>
      </c>
      <c r="E65" s="39" t="s">
        <v>5</v>
      </c>
    </row>
    <row r="66" spans="1:16" ht="12.75">
      <c r="A66" t="s">
        <v>50</v>
      </c>
      <c s="34" t="s">
        <v>165</v>
      </c>
      <c s="34" t="s">
        <v>3065</v>
      </c>
      <c s="35" t="s">
        <v>5</v>
      </c>
      <c s="6" t="s">
        <v>3066</v>
      </c>
      <c s="36" t="s">
        <v>139</v>
      </c>
      <c s="37">
        <v>14</v>
      </c>
      <c s="36">
        <v>0</v>
      </c>
      <c s="36">
        <f>ROUND(G66*H66,6)</f>
      </c>
      <c r="L66" s="38">
        <v>0</v>
      </c>
      <c s="32">
        <f>ROUND(ROUND(L66,2)*ROUND(G66,3),2)</f>
      </c>
      <c s="36" t="s">
        <v>55</v>
      </c>
      <c>
        <f>(M66*21)/100</f>
      </c>
      <c t="s">
        <v>28</v>
      </c>
    </row>
    <row r="67" spans="1:5" ht="25.5">
      <c r="A67" s="35" t="s">
        <v>56</v>
      </c>
      <c r="E67" s="39" t="s">
        <v>3067</v>
      </c>
    </row>
    <row r="68" spans="1:5" ht="12.75">
      <c r="A68" s="35" t="s">
        <v>57</v>
      </c>
      <c r="E68" s="40" t="s">
        <v>5</v>
      </c>
    </row>
    <row r="69" spans="1:5" ht="12.75">
      <c r="A69" t="s">
        <v>58</v>
      </c>
      <c r="E69" s="39" t="s">
        <v>5</v>
      </c>
    </row>
    <row r="70" spans="1:16" ht="12.75">
      <c r="A70" t="s">
        <v>50</v>
      </c>
      <c s="34" t="s">
        <v>173</v>
      </c>
      <c s="34" t="s">
        <v>3068</v>
      </c>
      <c s="35" t="s">
        <v>5</v>
      </c>
      <c s="6" t="s">
        <v>3069</v>
      </c>
      <c s="36" t="s">
        <v>139</v>
      </c>
      <c s="37">
        <v>14</v>
      </c>
      <c s="36">
        <v>0</v>
      </c>
      <c s="36">
        <f>ROUND(G70*H70,6)</f>
      </c>
      <c r="L70" s="38">
        <v>0</v>
      </c>
      <c s="32">
        <f>ROUND(ROUND(L70,2)*ROUND(G70,3),2)</f>
      </c>
      <c s="36" t="s">
        <v>122</v>
      </c>
      <c>
        <f>(M70*21)/100</f>
      </c>
      <c t="s">
        <v>28</v>
      </c>
    </row>
    <row r="71" spans="1:5" ht="12.75">
      <c r="A71" s="35" t="s">
        <v>56</v>
      </c>
      <c r="E71" s="39" t="s">
        <v>3070</v>
      </c>
    </row>
    <row r="72" spans="1:5" ht="12.75">
      <c r="A72" s="35" t="s">
        <v>57</v>
      </c>
      <c r="E72" s="40" t="s">
        <v>5</v>
      </c>
    </row>
    <row r="73" spans="1:5" ht="12.75">
      <c r="A73" t="s">
        <v>58</v>
      </c>
      <c r="E73" s="39" t="s">
        <v>5</v>
      </c>
    </row>
    <row r="74" spans="1:16" ht="12.75">
      <c r="A74" t="s">
        <v>50</v>
      </c>
      <c s="34" t="s">
        <v>178</v>
      </c>
      <c s="34" t="s">
        <v>3071</v>
      </c>
      <c s="35" t="s">
        <v>5</v>
      </c>
      <c s="6" t="s">
        <v>3072</v>
      </c>
      <c s="36" t="s">
        <v>139</v>
      </c>
      <c s="37">
        <v>30</v>
      </c>
      <c s="36">
        <v>0</v>
      </c>
      <c s="36">
        <f>ROUND(G74*H74,6)</f>
      </c>
      <c r="L74" s="38">
        <v>0</v>
      </c>
      <c s="32">
        <f>ROUND(ROUND(L74,2)*ROUND(G74,3),2)</f>
      </c>
      <c s="36" t="s">
        <v>55</v>
      </c>
      <c>
        <f>(M74*21)/100</f>
      </c>
      <c t="s">
        <v>28</v>
      </c>
    </row>
    <row r="75" spans="1:5" ht="12.75">
      <c r="A75" s="35" t="s">
        <v>56</v>
      </c>
      <c r="E75" s="39" t="s">
        <v>3073</v>
      </c>
    </row>
    <row r="76" spans="1:5" ht="12.75">
      <c r="A76" s="35" t="s">
        <v>57</v>
      </c>
      <c r="E76" s="40" t="s">
        <v>5</v>
      </c>
    </row>
    <row r="77" spans="1:5" ht="12.75">
      <c r="A77" t="s">
        <v>58</v>
      </c>
      <c r="E77" s="39" t="s">
        <v>5</v>
      </c>
    </row>
    <row r="78" spans="1:16" ht="12.75">
      <c r="A78" t="s">
        <v>50</v>
      </c>
      <c s="34" t="s">
        <v>181</v>
      </c>
      <c s="34" t="s">
        <v>3074</v>
      </c>
      <c s="35" t="s">
        <v>5</v>
      </c>
      <c s="6" t="s">
        <v>3075</v>
      </c>
      <c s="36" t="s">
        <v>139</v>
      </c>
      <c s="37">
        <v>30</v>
      </c>
      <c s="36">
        <v>0</v>
      </c>
      <c s="36">
        <f>ROUND(G78*H78,6)</f>
      </c>
      <c r="L78" s="38">
        <v>0</v>
      </c>
      <c s="32">
        <f>ROUND(ROUND(L78,2)*ROUND(G78,3),2)</f>
      </c>
      <c s="36" t="s">
        <v>122</v>
      </c>
      <c>
        <f>(M78*21)/100</f>
      </c>
      <c t="s">
        <v>28</v>
      </c>
    </row>
    <row r="79" spans="1:5" ht="12.75">
      <c r="A79" s="35" t="s">
        <v>56</v>
      </c>
      <c r="E79" s="39" t="s">
        <v>3075</v>
      </c>
    </row>
    <row r="80" spans="1:5" ht="12.75">
      <c r="A80" s="35" t="s">
        <v>57</v>
      </c>
      <c r="E80" s="40" t="s">
        <v>5</v>
      </c>
    </row>
    <row r="81" spans="1:5" ht="12.75">
      <c r="A81" t="s">
        <v>58</v>
      </c>
      <c r="E81" s="39" t="s">
        <v>5</v>
      </c>
    </row>
    <row r="82" spans="1:16" ht="12.75">
      <c r="A82" t="s">
        <v>50</v>
      </c>
      <c s="34" t="s">
        <v>184</v>
      </c>
      <c s="34" t="s">
        <v>3076</v>
      </c>
      <c s="35" t="s">
        <v>5</v>
      </c>
      <c s="6" t="s">
        <v>3077</v>
      </c>
      <c s="36" t="s">
        <v>139</v>
      </c>
      <c s="37">
        <v>30</v>
      </c>
      <c s="36">
        <v>0</v>
      </c>
      <c s="36">
        <f>ROUND(G82*H82,6)</f>
      </c>
      <c r="L82" s="38">
        <v>0</v>
      </c>
      <c s="32">
        <f>ROUND(ROUND(L82,2)*ROUND(G82,3),2)</f>
      </c>
      <c s="36" t="s">
        <v>55</v>
      </c>
      <c>
        <f>(M82*21)/100</f>
      </c>
      <c t="s">
        <v>28</v>
      </c>
    </row>
    <row r="83" spans="1:5" ht="25.5">
      <c r="A83" s="35" t="s">
        <v>56</v>
      </c>
      <c r="E83" s="39" t="s">
        <v>3078</v>
      </c>
    </row>
    <row r="84" spans="1:5" ht="12.75">
      <c r="A84" s="35" t="s">
        <v>57</v>
      </c>
      <c r="E84" s="40" t="s">
        <v>5</v>
      </c>
    </row>
    <row r="85" spans="1:5" ht="12.75">
      <c r="A85" t="s">
        <v>58</v>
      </c>
      <c r="E85" s="39" t="s">
        <v>5</v>
      </c>
    </row>
    <row r="86" spans="1:16" ht="25.5">
      <c r="A86" t="s">
        <v>50</v>
      </c>
      <c s="34" t="s">
        <v>191</v>
      </c>
      <c s="34" t="s">
        <v>3079</v>
      </c>
      <c s="35" t="s">
        <v>5</v>
      </c>
      <c s="6" t="s">
        <v>3080</v>
      </c>
      <c s="36" t="s">
        <v>139</v>
      </c>
      <c s="37">
        <v>60</v>
      </c>
      <c s="36">
        <v>0</v>
      </c>
      <c s="36">
        <f>ROUND(G86*H86,6)</f>
      </c>
      <c r="L86" s="38">
        <v>0</v>
      </c>
      <c s="32">
        <f>ROUND(ROUND(L86,2)*ROUND(G86,3),2)</f>
      </c>
      <c s="36" t="s">
        <v>122</v>
      </c>
      <c>
        <f>(M86*21)/100</f>
      </c>
      <c t="s">
        <v>28</v>
      </c>
    </row>
    <row r="87" spans="1:5" ht="25.5">
      <c r="A87" s="35" t="s">
        <v>56</v>
      </c>
      <c r="E87" s="39" t="s">
        <v>3080</v>
      </c>
    </row>
    <row r="88" spans="1:5" ht="12.75">
      <c r="A88" s="35" t="s">
        <v>57</v>
      </c>
      <c r="E88" s="40" t="s">
        <v>5</v>
      </c>
    </row>
    <row r="89" spans="1:5" ht="12.75">
      <c r="A89" t="s">
        <v>58</v>
      </c>
      <c r="E89" s="39" t="s">
        <v>5</v>
      </c>
    </row>
    <row r="90" spans="1:16" ht="12.75">
      <c r="A90" t="s">
        <v>50</v>
      </c>
      <c s="34" t="s">
        <v>196</v>
      </c>
      <c s="34" t="s">
        <v>3081</v>
      </c>
      <c s="35" t="s">
        <v>5</v>
      </c>
      <c s="6" t="s">
        <v>3082</v>
      </c>
      <c s="36" t="s">
        <v>139</v>
      </c>
      <c s="37">
        <v>20</v>
      </c>
      <c s="36">
        <v>0</v>
      </c>
      <c s="36">
        <f>ROUND(G90*H90,6)</f>
      </c>
      <c r="L90" s="38">
        <v>0</v>
      </c>
      <c s="32">
        <f>ROUND(ROUND(L90,2)*ROUND(G90,3),2)</f>
      </c>
      <c s="36" t="s">
        <v>122</v>
      </c>
      <c>
        <f>(M90*21)/100</f>
      </c>
      <c t="s">
        <v>28</v>
      </c>
    </row>
    <row r="91" spans="1:5" ht="25.5">
      <c r="A91" s="35" t="s">
        <v>56</v>
      </c>
      <c r="E91" s="39" t="s">
        <v>3083</v>
      </c>
    </row>
    <row r="92" spans="1:5" ht="12.75">
      <c r="A92" s="35" t="s">
        <v>57</v>
      </c>
      <c r="E92" s="40" t="s">
        <v>5</v>
      </c>
    </row>
    <row r="93" spans="1:5" ht="12.75">
      <c r="A93" t="s">
        <v>58</v>
      </c>
      <c r="E93" s="39" t="s">
        <v>5</v>
      </c>
    </row>
    <row r="94" spans="1:16" ht="25.5">
      <c r="A94" t="s">
        <v>50</v>
      </c>
      <c s="34" t="s">
        <v>201</v>
      </c>
      <c s="34" t="s">
        <v>3084</v>
      </c>
      <c s="35" t="s">
        <v>5</v>
      </c>
      <c s="6" t="s">
        <v>3085</v>
      </c>
      <c s="36" t="s">
        <v>139</v>
      </c>
      <c s="37">
        <v>20</v>
      </c>
      <c s="36">
        <v>0</v>
      </c>
      <c s="36">
        <f>ROUND(G94*H94,6)</f>
      </c>
      <c r="L94" s="38">
        <v>0</v>
      </c>
      <c s="32">
        <f>ROUND(ROUND(L94,2)*ROUND(G94,3),2)</f>
      </c>
      <c s="36" t="s">
        <v>122</v>
      </c>
      <c>
        <f>(M94*21)/100</f>
      </c>
      <c t="s">
        <v>28</v>
      </c>
    </row>
    <row r="95" spans="1:5" ht="25.5">
      <c r="A95" s="35" t="s">
        <v>56</v>
      </c>
      <c r="E95" s="39" t="s">
        <v>3085</v>
      </c>
    </row>
    <row r="96" spans="1:5" ht="12.75">
      <c r="A96" s="35" t="s">
        <v>57</v>
      </c>
      <c r="E96" s="40" t="s">
        <v>5</v>
      </c>
    </row>
    <row r="97" spans="1:5" ht="12.75">
      <c r="A97" t="s">
        <v>58</v>
      </c>
      <c r="E97" s="39" t="s">
        <v>5</v>
      </c>
    </row>
    <row r="98" spans="1:16" ht="12.75">
      <c r="A98" t="s">
        <v>50</v>
      </c>
      <c s="34" t="s">
        <v>206</v>
      </c>
      <c s="34" t="s">
        <v>2953</v>
      </c>
      <c s="35" t="s">
        <v>5</v>
      </c>
      <c s="6" t="s">
        <v>2954</v>
      </c>
      <c s="36" t="s">
        <v>162</v>
      </c>
      <c s="37">
        <v>1000</v>
      </c>
      <c s="36">
        <v>0</v>
      </c>
      <c s="36">
        <f>ROUND(G98*H98,6)</f>
      </c>
      <c r="L98" s="38">
        <v>0</v>
      </c>
      <c s="32">
        <f>ROUND(ROUND(L98,2)*ROUND(G98,3),2)</f>
      </c>
      <c s="36" t="s">
        <v>122</v>
      </c>
      <c>
        <f>(M98*21)/100</f>
      </c>
      <c t="s">
        <v>28</v>
      </c>
    </row>
    <row r="99" spans="1:5" ht="38.25">
      <c r="A99" s="35" t="s">
        <v>56</v>
      </c>
      <c r="E99" s="39" t="s">
        <v>2955</v>
      </c>
    </row>
    <row r="100" spans="1:5" ht="12.75">
      <c r="A100" s="35" t="s">
        <v>57</v>
      </c>
      <c r="E100" s="40" t="s">
        <v>5</v>
      </c>
    </row>
    <row r="101" spans="1:5" ht="12.75">
      <c r="A101" t="s">
        <v>58</v>
      </c>
      <c r="E101" s="39" t="s">
        <v>5</v>
      </c>
    </row>
    <row r="102" spans="1:16" ht="25.5">
      <c r="A102" t="s">
        <v>50</v>
      </c>
      <c s="34" t="s">
        <v>212</v>
      </c>
      <c s="34" t="s">
        <v>3086</v>
      </c>
      <c s="35" t="s">
        <v>5</v>
      </c>
      <c s="6" t="s">
        <v>3087</v>
      </c>
      <c s="36" t="s">
        <v>162</v>
      </c>
      <c s="37">
        <v>1000</v>
      </c>
      <c s="36">
        <v>0</v>
      </c>
      <c s="36">
        <f>ROUND(G102*H102,6)</f>
      </c>
      <c r="L102" s="38">
        <v>0</v>
      </c>
      <c s="32">
        <f>ROUND(ROUND(L102,2)*ROUND(G102,3),2)</f>
      </c>
      <c s="36" t="s">
        <v>122</v>
      </c>
      <c>
        <f>(M102*21)/100</f>
      </c>
      <c t="s">
        <v>28</v>
      </c>
    </row>
    <row r="103" spans="1:5" ht="25.5">
      <c r="A103" s="35" t="s">
        <v>56</v>
      </c>
      <c r="E103" s="39" t="s">
        <v>3087</v>
      </c>
    </row>
    <row r="104" spans="1:5" ht="12.75">
      <c r="A104" s="35" t="s">
        <v>57</v>
      </c>
      <c r="E104" s="40" t="s">
        <v>5</v>
      </c>
    </row>
    <row r="105" spans="1:5" ht="12.75">
      <c r="A105" t="s">
        <v>58</v>
      </c>
      <c r="E105" s="39" t="s">
        <v>5</v>
      </c>
    </row>
    <row r="106" spans="1:16" ht="12.75">
      <c r="A106" t="s">
        <v>50</v>
      </c>
      <c s="34" t="s">
        <v>218</v>
      </c>
      <c s="34" t="s">
        <v>2953</v>
      </c>
      <c s="35" t="s">
        <v>51</v>
      </c>
      <c s="6" t="s">
        <v>2954</v>
      </c>
      <c s="36" t="s">
        <v>162</v>
      </c>
      <c s="37">
        <v>200</v>
      </c>
      <c s="36">
        <v>0</v>
      </c>
      <c s="36">
        <f>ROUND(G106*H106,6)</f>
      </c>
      <c r="L106" s="38">
        <v>0</v>
      </c>
      <c s="32">
        <f>ROUND(ROUND(L106,2)*ROUND(G106,3),2)</f>
      </c>
      <c s="36" t="s">
        <v>122</v>
      </c>
      <c>
        <f>(M106*21)/100</f>
      </c>
      <c t="s">
        <v>28</v>
      </c>
    </row>
    <row r="107" spans="1:5" ht="38.25">
      <c r="A107" s="35" t="s">
        <v>56</v>
      </c>
      <c r="E107" s="39" t="s">
        <v>2955</v>
      </c>
    </row>
    <row r="108" spans="1:5" ht="12.75">
      <c r="A108" s="35" t="s">
        <v>57</v>
      </c>
      <c r="E108" s="40" t="s">
        <v>5</v>
      </c>
    </row>
    <row r="109" spans="1:5" ht="12.75">
      <c r="A109" t="s">
        <v>58</v>
      </c>
      <c r="E109" s="39" t="s">
        <v>5</v>
      </c>
    </row>
    <row r="110" spans="1:16" ht="25.5">
      <c r="A110" t="s">
        <v>50</v>
      </c>
      <c s="34" t="s">
        <v>224</v>
      </c>
      <c s="34" t="s">
        <v>3088</v>
      </c>
      <c s="35" t="s">
        <v>5</v>
      </c>
      <c s="6" t="s">
        <v>3089</v>
      </c>
      <c s="36" t="s">
        <v>162</v>
      </c>
      <c s="37">
        <v>200</v>
      </c>
      <c s="36">
        <v>0</v>
      </c>
      <c s="36">
        <f>ROUND(G110*H110,6)</f>
      </c>
      <c r="L110" s="38">
        <v>0</v>
      </c>
      <c s="32">
        <f>ROUND(ROUND(L110,2)*ROUND(G110,3),2)</f>
      </c>
      <c s="36" t="s">
        <v>122</v>
      </c>
      <c>
        <f>(M110*21)/100</f>
      </c>
      <c t="s">
        <v>28</v>
      </c>
    </row>
    <row r="111" spans="1:5" ht="25.5">
      <c r="A111" s="35" t="s">
        <v>56</v>
      </c>
      <c r="E111" s="39" t="s">
        <v>3089</v>
      </c>
    </row>
    <row r="112" spans="1:5" ht="12.75">
      <c r="A112" s="35" t="s">
        <v>57</v>
      </c>
      <c r="E112" s="40" t="s">
        <v>5</v>
      </c>
    </row>
    <row r="113" spans="1:5" ht="12.75">
      <c r="A113" t="s">
        <v>58</v>
      </c>
      <c r="E113" s="39" t="s">
        <v>5</v>
      </c>
    </row>
    <row r="114" spans="1:16" ht="25.5">
      <c r="A114" t="s">
        <v>50</v>
      </c>
      <c s="34" t="s">
        <v>126</v>
      </c>
      <c s="34" t="s">
        <v>3090</v>
      </c>
      <c s="35" t="s">
        <v>5</v>
      </c>
      <c s="6" t="s">
        <v>3091</v>
      </c>
      <c s="36" t="s">
        <v>162</v>
      </c>
      <c s="37">
        <v>100</v>
      </c>
      <c s="36">
        <v>0</v>
      </c>
      <c s="36">
        <f>ROUND(G114*H114,6)</f>
      </c>
      <c r="L114" s="38">
        <v>0</v>
      </c>
      <c s="32">
        <f>ROUND(ROUND(L114,2)*ROUND(G114,3),2)</f>
      </c>
      <c s="36" t="s">
        <v>55</v>
      </c>
      <c>
        <f>(M114*21)/100</f>
      </c>
      <c t="s">
        <v>28</v>
      </c>
    </row>
    <row r="115" spans="1:5" ht="38.25">
      <c r="A115" s="35" t="s">
        <v>56</v>
      </c>
      <c r="E115" s="39" t="s">
        <v>3092</v>
      </c>
    </row>
    <row r="116" spans="1:5" ht="12.75">
      <c r="A116" s="35" t="s">
        <v>57</v>
      </c>
      <c r="E116" s="40" t="s">
        <v>5</v>
      </c>
    </row>
    <row r="117" spans="1:5" ht="12.75">
      <c r="A117" t="s">
        <v>58</v>
      </c>
      <c r="E117" s="39" t="s">
        <v>5</v>
      </c>
    </row>
    <row r="118" spans="1:16" ht="25.5">
      <c r="A118" t="s">
        <v>50</v>
      </c>
      <c s="34" t="s">
        <v>130</v>
      </c>
      <c s="34" t="s">
        <v>2993</v>
      </c>
      <c s="35" t="s">
        <v>5</v>
      </c>
      <c s="6" t="s">
        <v>2994</v>
      </c>
      <c s="36" t="s">
        <v>139</v>
      </c>
      <c s="37">
        <v>2</v>
      </c>
      <c s="36">
        <v>0</v>
      </c>
      <c s="36">
        <f>ROUND(G118*H118,6)</f>
      </c>
      <c r="L118" s="38">
        <v>0</v>
      </c>
      <c s="32">
        <f>ROUND(ROUND(L118,2)*ROUND(G118,3),2)</f>
      </c>
      <c s="36" t="s">
        <v>122</v>
      </c>
      <c>
        <f>(M118*21)/100</f>
      </c>
      <c t="s">
        <v>28</v>
      </c>
    </row>
    <row r="119" spans="1:5" ht="25.5">
      <c r="A119" s="35" t="s">
        <v>56</v>
      </c>
      <c r="E119" s="39" t="s">
        <v>2994</v>
      </c>
    </row>
    <row r="120" spans="1:5" ht="12.75">
      <c r="A120" s="35" t="s">
        <v>57</v>
      </c>
      <c r="E120" s="40" t="s">
        <v>5</v>
      </c>
    </row>
    <row r="121" spans="1:5" ht="12.75">
      <c r="A121" t="s">
        <v>58</v>
      </c>
      <c r="E121" s="39" t="s">
        <v>5</v>
      </c>
    </row>
    <row r="122" spans="1:16" ht="25.5">
      <c r="A122" t="s">
        <v>50</v>
      </c>
      <c s="34" t="s">
        <v>136</v>
      </c>
      <c s="34" t="s">
        <v>2908</v>
      </c>
      <c s="35" t="s">
        <v>5</v>
      </c>
      <c s="6" t="s">
        <v>2909</v>
      </c>
      <c s="36" t="s">
        <v>139</v>
      </c>
      <c s="37">
        <v>2</v>
      </c>
      <c s="36">
        <v>0</v>
      </c>
      <c s="36">
        <f>ROUND(G122*H122,6)</f>
      </c>
      <c r="L122" s="38">
        <v>0</v>
      </c>
      <c s="32">
        <f>ROUND(ROUND(L122,2)*ROUND(G122,3),2)</f>
      </c>
      <c s="36" t="s">
        <v>122</v>
      </c>
      <c>
        <f>(M122*21)/100</f>
      </c>
      <c t="s">
        <v>28</v>
      </c>
    </row>
    <row r="123" spans="1:5" ht="25.5">
      <c r="A123" s="35" t="s">
        <v>56</v>
      </c>
      <c r="E123" s="39" t="s">
        <v>2910</v>
      </c>
    </row>
    <row r="124" spans="1:5" ht="12.75">
      <c r="A124" s="35" t="s">
        <v>57</v>
      </c>
      <c r="E124" s="40" t="s">
        <v>5</v>
      </c>
    </row>
    <row r="125" spans="1:5" ht="12.75">
      <c r="A125" t="s">
        <v>58</v>
      </c>
      <c r="E125" s="39" t="s">
        <v>5</v>
      </c>
    </row>
    <row r="126" spans="1:16" ht="25.5">
      <c r="A126" t="s">
        <v>50</v>
      </c>
      <c s="34" t="s">
        <v>322</v>
      </c>
      <c s="34" t="s">
        <v>2911</v>
      </c>
      <c s="35" t="s">
        <v>5</v>
      </c>
      <c s="6" t="s">
        <v>2912</v>
      </c>
      <c s="36" t="s">
        <v>139</v>
      </c>
      <c s="37">
        <v>2</v>
      </c>
      <c s="36">
        <v>0</v>
      </c>
      <c s="36">
        <f>ROUND(G126*H126,6)</f>
      </c>
      <c r="L126" s="38">
        <v>0</v>
      </c>
      <c s="32">
        <f>ROUND(ROUND(L126,2)*ROUND(G126,3),2)</f>
      </c>
      <c s="36" t="s">
        <v>122</v>
      </c>
      <c>
        <f>(M126*21)/100</f>
      </c>
      <c t="s">
        <v>28</v>
      </c>
    </row>
    <row r="127" spans="1:5" ht="25.5">
      <c r="A127" s="35" t="s">
        <v>56</v>
      </c>
      <c r="E127" s="39" t="s">
        <v>2912</v>
      </c>
    </row>
    <row r="128" spans="1:5" ht="12.75">
      <c r="A128" s="35" t="s">
        <v>57</v>
      </c>
      <c r="E128" s="40" t="s">
        <v>5</v>
      </c>
    </row>
    <row r="129" spans="1:5" ht="12.75">
      <c r="A129" t="s">
        <v>58</v>
      </c>
      <c r="E129" s="39" t="s">
        <v>5</v>
      </c>
    </row>
    <row r="130" spans="1:16" ht="25.5">
      <c r="A130" t="s">
        <v>50</v>
      </c>
      <c s="34" t="s">
        <v>327</v>
      </c>
      <c s="34" t="s">
        <v>3093</v>
      </c>
      <c s="35" t="s">
        <v>5</v>
      </c>
      <c s="6" t="s">
        <v>3094</v>
      </c>
      <c s="36" t="s">
        <v>162</v>
      </c>
      <c s="37">
        <v>100</v>
      </c>
      <c s="36">
        <v>0</v>
      </c>
      <c s="36">
        <f>ROUND(G130*H130,6)</f>
      </c>
      <c r="L130" s="38">
        <v>0</v>
      </c>
      <c s="32">
        <f>ROUND(ROUND(L130,2)*ROUND(G130,3),2)</f>
      </c>
      <c s="36" t="s">
        <v>122</v>
      </c>
      <c>
        <f>(M130*21)/100</f>
      </c>
      <c t="s">
        <v>28</v>
      </c>
    </row>
    <row r="131" spans="1:5" ht="25.5">
      <c r="A131" s="35" t="s">
        <v>56</v>
      </c>
      <c r="E131" s="39" t="s">
        <v>3094</v>
      </c>
    </row>
    <row r="132" spans="1:5" ht="12.75">
      <c r="A132" s="35" t="s">
        <v>57</v>
      </c>
      <c r="E132" s="40" t="s">
        <v>5</v>
      </c>
    </row>
    <row r="133" spans="1:5" ht="12.75">
      <c r="A133" t="s">
        <v>58</v>
      </c>
      <c r="E133" s="39" t="s">
        <v>5</v>
      </c>
    </row>
    <row r="134" spans="1:16" ht="25.5">
      <c r="A134" t="s">
        <v>50</v>
      </c>
      <c s="34" t="s">
        <v>331</v>
      </c>
      <c s="34" t="s">
        <v>2959</v>
      </c>
      <c s="35" t="s">
        <v>5</v>
      </c>
      <c s="6" t="s">
        <v>2914</v>
      </c>
      <c s="36" t="s">
        <v>162</v>
      </c>
      <c s="37">
        <v>300</v>
      </c>
      <c s="36">
        <v>0</v>
      </c>
      <c s="36">
        <f>ROUND(G134*H134,6)</f>
      </c>
      <c r="L134" s="38">
        <v>0</v>
      </c>
      <c s="32">
        <f>ROUND(ROUND(L134,2)*ROUND(G134,3),2)</f>
      </c>
      <c s="36" t="s">
        <v>55</v>
      </c>
      <c>
        <f>(M134*21)/100</f>
      </c>
      <c t="s">
        <v>28</v>
      </c>
    </row>
    <row r="135" spans="1:5" ht="25.5">
      <c r="A135" s="35" t="s">
        <v>56</v>
      </c>
      <c r="E135" s="39" t="s">
        <v>2915</v>
      </c>
    </row>
    <row r="136" spans="1:5" ht="12.75">
      <c r="A136" s="35" t="s">
        <v>57</v>
      </c>
      <c r="E136" s="40" t="s">
        <v>5</v>
      </c>
    </row>
    <row r="137" spans="1:5" ht="12.75">
      <c r="A137" t="s">
        <v>58</v>
      </c>
      <c r="E137" s="39" t="s">
        <v>5</v>
      </c>
    </row>
    <row r="138" spans="1:16" ht="12.75">
      <c r="A138" t="s">
        <v>50</v>
      </c>
      <c s="34" t="s">
        <v>336</v>
      </c>
      <c s="34" t="s">
        <v>3095</v>
      </c>
      <c s="35" t="s">
        <v>5</v>
      </c>
      <c s="6" t="s">
        <v>3096</v>
      </c>
      <c s="36" t="s">
        <v>162</v>
      </c>
      <c s="37">
        <v>300</v>
      </c>
      <c s="36">
        <v>4E-05</v>
      </c>
      <c s="36">
        <f>ROUND(G138*H138,6)</f>
      </c>
      <c r="L138" s="38">
        <v>0</v>
      </c>
      <c s="32">
        <f>ROUND(ROUND(L138,2)*ROUND(G138,3),2)</f>
      </c>
      <c s="36" t="s">
        <v>55</v>
      </c>
      <c>
        <f>(M138*21)/100</f>
      </c>
      <c t="s">
        <v>28</v>
      </c>
    </row>
    <row r="139" spans="1:5" ht="12.75">
      <c r="A139" s="35" t="s">
        <v>56</v>
      </c>
      <c r="E139" s="39" t="s">
        <v>3096</v>
      </c>
    </row>
    <row r="140" spans="1:5" ht="12.75">
      <c r="A140" s="35" t="s">
        <v>57</v>
      </c>
      <c r="E140" s="40" t="s">
        <v>5</v>
      </c>
    </row>
    <row r="141" spans="1:5" ht="12.75">
      <c r="A141" t="s">
        <v>58</v>
      </c>
      <c r="E141" s="39" t="s">
        <v>5</v>
      </c>
    </row>
    <row r="142" spans="1:16" ht="25.5">
      <c r="A142" t="s">
        <v>50</v>
      </c>
      <c s="34" t="s">
        <v>341</v>
      </c>
      <c s="34" t="s">
        <v>2959</v>
      </c>
      <c s="35" t="s">
        <v>51</v>
      </c>
      <c s="6" t="s">
        <v>2914</v>
      </c>
      <c s="36" t="s">
        <v>162</v>
      </c>
      <c s="37">
        <v>200</v>
      </c>
      <c s="36">
        <v>0</v>
      </c>
      <c s="36">
        <f>ROUND(G142*H142,6)</f>
      </c>
      <c r="L142" s="38">
        <v>0</v>
      </c>
      <c s="32">
        <f>ROUND(ROUND(L142,2)*ROUND(G142,3),2)</f>
      </c>
      <c s="36" t="s">
        <v>55</v>
      </c>
      <c>
        <f>(M142*21)/100</f>
      </c>
      <c t="s">
        <v>28</v>
      </c>
    </row>
    <row r="143" spans="1:5" ht="25.5">
      <c r="A143" s="35" t="s">
        <v>56</v>
      </c>
      <c r="E143" s="39" t="s">
        <v>2915</v>
      </c>
    </row>
    <row r="144" spans="1:5" ht="12.75">
      <c r="A144" s="35" t="s">
        <v>57</v>
      </c>
      <c r="E144" s="40" t="s">
        <v>5</v>
      </c>
    </row>
    <row r="145" spans="1:5" ht="12.75">
      <c r="A145" t="s">
        <v>58</v>
      </c>
      <c r="E145" s="39" t="s">
        <v>5</v>
      </c>
    </row>
    <row r="146" spans="1:16" ht="12.75">
      <c r="A146" t="s">
        <v>50</v>
      </c>
      <c s="34" t="s">
        <v>344</v>
      </c>
      <c s="34" t="s">
        <v>2664</v>
      </c>
      <c s="35" t="s">
        <v>5</v>
      </c>
      <c s="6" t="s">
        <v>2665</v>
      </c>
      <c s="36" t="s">
        <v>162</v>
      </c>
      <c s="37">
        <v>200</v>
      </c>
      <c s="36">
        <v>0.0001</v>
      </c>
      <c s="36">
        <f>ROUND(G146*H146,6)</f>
      </c>
      <c r="L146" s="38">
        <v>0</v>
      </c>
      <c s="32">
        <f>ROUND(ROUND(L146,2)*ROUND(G146,3),2)</f>
      </c>
      <c s="36" t="s">
        <v>55</v>
      </c>
      <c>
        <f>(M146*21)/100</f>
      </c>
      <c t="s">
        <v>28</v>
      </c>
    </row>
    <row r="147" spans="1:5" ht="12.75">
      <c r="A147" s="35" t="s">
        <v>56</v>
      </c>
      <c r="E147" s="39" t="s">
        <v>2665</v>
      </c>
    </row>
    <row r="148" spans="1:5" ht="12.75">
      <c r="A148" s="35" t="s">
        <v>57</v>
      </c>
      <c r="E148" s="40" t="s">
        <v>5</v>
      </c>
    </row>
    <row r="149" spans="1:5" ht="12.75">
      <c r="A149" t="s">
        <v>58</v>
      </c>
      <c r="E149" s="39" t="s">
        <v>5</v>
      </c>
    </row>
    <row r="150" spans="1:16" ht="25.5">
      <c r="A150" t="s">
        <v>50</v>
      </c>
      <c s="34" t="s">
        <v>348</v>
      </c>
      <c s="34" t="s">
        <v>2959</v>
      </c>
      <c s="35" t="s">
        <v>28</v>
      </c>
      <c s="6" t="s">
        <v>2914</v>
      </c>
      <c s="36" t="s">
        <v>162</v>
      </c>
      <c s="37">
        <v>100</v>
      </c>
      <c s="36">
        <v>0</v>
      </c>
      <c s="36">
        <f>ROUND(G150*H150,6)</f>
      </c>
      <c r="L150" s="38">
        <v>0</v>
      </c>
      <c s="32">
        <f>ROUND(ROUND(L150,2)*ROUND(G150,3),2)</f>
      </c>
      <c s="36" t="s">
        <v>55</v>
      </c>
      <c>
        <f>(M150*21)/100</f>
      </c>
      <c t="s">
        <v>28</v>
      </c>
    </row>
    <row r="151" spans="1:5" ht="25.5">
      <c r="A151" s="35" t="s">
        <v>56</v>
      </c>
      <c r="E151" s="39" t="s">
        <v>2915</v>
      </c>
    </row>
    <row r="152" spans="1:5" ht="12.75">
      <c r="A152" s="35" t="s">
        <v>57</v>
      </c>
      <c r="E152" s="40" t="s">
        <v>5</v>
      </c>
    </row>
    <row r="153" spans="1:5" ht="12.75">
      <c r="A153" t="s">
        <v>58</v>
      </c>
      <c r="E153" s="39" t="s">
        <v>5</v>
      </c>
    </row>
    <row r="154" spans="1:16" ht="12.75">
      <c r="A154" t="s">
        <v>50</v>
      </c>
      <c s="34" t="s">
        <v>351</v>
      </c>
      <c s="34" t="s">
        <v>3097</v>
      </c>
      <c s="35" t="s">
        <v>5</v>
      </c>
      <c s="6" t="s">
        <v>3098</v>
      </c>
      <c s="36" t="s">
        <v>162</v>
      </c>
      <c s="37">
        <v>100</v>
      </c>
      <c s="36">
        <v>0.00012</v>
      </c>
      <c s="36">
        <f>ROUND(G154*H154,6)</f>
      </c>
      <c r="L154" s="38">
        <v>0</v>
      </c>
      <c s="32">
        <f>ROUND(ROUND(L154,2)*ROUND(G154,3),2)</f>
      </c>
      <c s="36" t="s">
        <v>55</v>
      </c>
      <c>
        <f>(M154*21)/100</f>
      </c>
      <c t="s">
        <v>28</v>
      </c>
    </row>
    <row r="155" spans="1:5" ht="12.75">
      <c r="A155" s="35" t="s">
        <v>56</v>
      </c>
      <c r="E155" s="39" t="s">
        <v>3098</v>
      </c>
    </row>
    <row r="156" spans="1:5" ht="12.75">
      <c r="A156" s="35" t="s">
        <v>57</v>
      </c>
      <c r="E156" s="40" t="s">
        <v>5</v>
      </c>
    </row>
    <row r="157" spans="1:5" ht="12.75">
      <c r="A157" t="s">
        <v>58</v>
      </c>
      <c r="E157" s="39" t="s">
        <v>5</v>
      </c>
    </row>
    <row r="158" spans="1:16" ht="25.5">
      <c r="A158" t="s">
        <v>50</v>
      </c>
      <c s="34" t="s">
        <v>355</v>
      </c>
      <c s="34" t="s">
        <v>2960</v>
      </c>
      <c s="35" t="s">
        <v>5</v>
      </c>
      <c s="6" t="s">
        <v>2961</v>
      </c>
      <c s="36" t="s">
        <v>162</v>
      </c>
      <c s="37">
        <v>50</v>
      </c>
      <c s="36">
        <v>0</v>
      </c>
      <c s="36">
        <f>ROUND(G158*H158,6)</f>
      </c>
      <c r="L158" s="38">
        <v>0</v>
      </c>
      <c s="32">
        <f>ROUND(ROUND(L158,2)*ROUND(G158,3),2)</f>
      </c>
      <c s="36" t="s">
        <v>55</v>
      </c>
      <c>
        <f>(M158*21)/100</f>
      </c>
      <c t="s">
        <v>28</v>
      </c>
    </row>
    <row r="159" spans="1:5" ht="25.5">
      <c r="A159" s="35" t="s">
        <v>56</v>
      </c>
      <c r="E159" s="39" t="s">
        <v>2962</v>
      </c>
    </row>
    <row r="160" spans="1:5" ht="12.75">
      <c r="A160" s="35" t="s">
        <v>57</v>
      </c>
      <c r="E160" s="40" t="s">
        <v>5</v>
      </c>
    </row>
    <row r="161" spans="1:5" ht="12.75">
      <c r="A161" t="s">
        <v>58</v>
      </c>
      <c r="E161" s="39" t="s">
        <v>5</v>
      </c>
    </row>
    <row r="162" spans="1:16" ht="12.75">
      <c r="A162" t="s">
        <v>50</v>
      </c>
      <c s="34" t="s">
        <v>360</v>
      </c>
      <c s="34" t="s">
        <v>3099</v>
      </c>
      <c s="35" t="s">
        <v>5</v>
      </c>
      <c s="6" t="s">
        <v>3100</v>
      </c>
      <c s="36" t="s">
        <v>162</v>
      </c>
      <c s="37">
        <v>50</v>
      </c>
      <c s="36">
        <v>0.00019</v>
      </c>
      <c s="36">
        <f>ROUND(G162*H162,6)</f>
      </c>
      <c r="L162" s="38">
        <v>0</v>
      </c>
      <c s="32">
        <f>ROUND(ROUND(L162,2)*ROUND(G162,3),2)</f>
      </c>
      <c s="36" t="s">
        <v>55</v>
      </c>
      <c>
        <f>(M162*21)/100</f>
      </c>
      <c t="s">
        <v>28</v>
      </c>
    </row>
    <row r="163" spans="1:5" ht="12.75">
      <c r="A163" s="35" t="s">
        <v>56</v>
      </c>
      <c r="E163" s="39" t="s">
        <v>3100</v>
      </c>
    </row>
    <row r="164" spans="1:5" ht="12.75">
      <c r="A164" s="35" t="s">
        <v>57</v>
      </c>
      <c r="E164" s="40" t="s">
        <v>5</v>
      </c>
    </row>
    <row r="165" spans="1:5" ht="12.75">
      <c r="A165" t="s">
        <v>58</v>
      </c>
      <c r="E165" s="39" t="s">
        <v>5</v>
      </c>
    </row>
    <row r="166" spans="1:16" ht="25.5">
      <c r="A166" t="s">
        <v>50</v>
      </c>
      <c s="34" t="s">
        <v>365</v>
      </c>
      <c s="34" t="s">
        <v>2960</v>
      </c>
      <c s="35" t="s">
        <v>51</v>
      </c>
      <c s="6" t="s">
        <v>2961</v>
      </c>
      <c s="36" t="s">
        <v>162</v>
      </c>
      <c s="37">
        <v>50</v>
      </c>
      <c s="36">
        <v>0</v>
      </c>
      <c s="36">
        <f>ROUND(G166*H166,6)</f>
      </c>
      <c r="L166" s="38">
        <v>0</v>
      </c>
      <c s="32">
        <f>ROUND(ROUND(L166,2)*ROUND(G166,3),2)</f>
      </c>
      <c s="36" t="s">
        <v>55</v>
      </c>
      <c>
        <f>(M166*21)/100</f>
      </c>
      <c t="s">
        <v>28</v>
      </c>
    </row>
    <row r="167" spans="1:5" ht="25.5">
      <c r="A167" s="35" t="s">
        <v>56</v>
      </c>
      <c r="E167" s="39" t="s">
        <v>2962</v>
      </c>
    </row>
    <row r="168" spans="1:5" ht="12.75">
      <c r="A168" s="35" t="s">
        <v>57</v>
      </c>
      <c r="E168" s="40" t="s">
        <v>5</v>
      </c>
    </row>
    <row r="169" spans="1:5" ht="12.75">
      <c r="A169" t="s">
        <v>58</v>
      </c>
      <c r="E169" s="39" t="s">
        <v>5</v>
      </c>
    </row>
    <row r="170" spans="1:16" ht="12.75">
      <c r="A170" t="s">
        <v>50</v>
      </c>
      <c s="34" t="s">
        <v>370</v>
      </c>
      <c s="34" t="s">
        <v>2657</v>
      </c>
      <c s="35" t="s">
        <v>5</v>
      </c>
      <c s="6" t="s">
        <v>2658</v>
      </c>
      <c s="36" t="s">
        <v>162</v>
      </c>
      <c s="37">
        <v>50</v>
      </c>
      <c s="36">
        <v>0.00018</v>
      </c>
      <c s="36">
        <f>ROUND(G170*H170,6)</f>
      </c>
      <c r="L170" s="38">
        <v>0</v>
      </c>
      <c s="32">
        <f>ROUND(ROUND(L170,2)*ROUND(G170,3),2)</f>
      </c>
      <c s="36" t="s">
        <v>55</v>
      </c>
      <c>
        <f>(M170*21)/100</f>
      </c>
      <c t="s">
        <v>28</v>
      </c>
    </row>
    <row r="171" spans="1:5" ht="12.75">
      <c r="A171" s="35" t="s">
        <v>56</v>
      </c>
      <c r="E171" s="39" t="s">
        <v>2658</v>
      </c>
    </row>
    <row r="172" spans="1:5" ht="12.75">
      <c r="A172" s="35" t="s">
        <v>57</v>
      </c>
      <c r="E172" s="40" t="s">
        <v>5</v>
      </c>
    </row>
    <row r="173" spans="1:5" ht="12.75">
      <c r="A173" t="s">
        <v>58</v>
      </c>
      <c r="E173" s="39" t="s">
        <v>5</v>
      </c>
    </row>
    <row r="174" spans="1:16" ht="25.5">
      <c r="A174" t="s">
        <v>50</v>
      </c>
      <c s="34" t="s">
        <v>374</v>
      </c>
      <c s="34" t="s">
        <v>2963</v>
      </c>
      <c s="35" t="s">
        <v>5</v>
      </c>
      <c s="6" t="s">
        <v>2964</v>
      </c>
      <c s="36" t="s">
        <v>162</v>
      </c>
      <c s="37">
        <v>30</v>
      </c>
      <c s="36">
        <v>0</v>
      </c>
      <c s="36">
        <f>ROUND(G174*H174,6)</f>
      </c>
      <c r="L174" s="38">
        <v>0</v>
      </c>
      <c s="32">
        <f>ROUND(ROUND(L174,2)*ROUND(G174,3),2)</f>
      </c>
      <c s="36" t="s">
        <v>122</v>
      </c>
      <c>
        <f>(M174*21)/100</f>
      </c>
      <c t="s">
        <v>28</v>
      </c>
    </row>
    <row r="175" spans="1:5" ht="38.25">
      <c r="A175" s="35" t="s">
        <v>56</v>
      </c>
      <c r="E175" s="39" t="s">
        <v>2965</v>
      </c>
    </row>
    <row r="176" spans="1:5" ht="12.75">
      <c r="A176" s="35" t="s">
        <v>57</v>
      </c>
      <c r="E176" s="40" t="s">
        <v>5</v>
      </c>
    </row>
    <row r="177" spans="1:5" ht="12.75">
      <c r="A177" t="s">
        <v>58</v>
      </c>
      <c r="E177" s="39" t="s">
        <v>5</v>
      </c>
    </row>
    <row r="178" spans="1:16" ht="25.5">
      <c r="A178" t="s">
        <v>50</v>
      </c>
      <c s="34" t="s">
        <v>377</v>
      </c>
      <c s="34" t="s">
        <v>2966</v>
      </c>
      <c s="35" t="s">
        <v>5</v>
      </c>
      <c s="6" t="s">
        <v>2967</v>
      </c>
      <c s="36" t="s">
        <v>139</v>
      </c>
      <c s="37">
        <v>15</v>
      </c>
      <c s="36">
        <v>0</v>
      </c>
      <c s="36">
        <f>ROUND(G178*H178,6)</f>
      </c>
      <c r="L178" s="38">
        <v>0</v>
      </c>
      <c s="32">
        <f>ROUND(ROUND(L178,2)*ROUND(G178,3),2)</f>
      </c>
      <c s="36" t="s">
        <v>122</v>
      </c>
      <c>
        <f>(M178*21)/100</f>
      </c>
      <c t="s">
        <v>28</v>
      </c>
    </row>
    <row r="179" spans="1:5" ht="25.5">
      <c r="A179" s="35" t="s">
        <v>56</v>
      </c>
      <c r="E179" s="39" t="s">
        <v>2967</v>
      </c>
    </row>
    <row r="180" spans="1:5" ht="12.75">
      <c r="A180" s="35" t="s">
        <v>57</v>
      </c>
      <c r="E180" s="40" t="s">
        <v>5</v>
      </c>
    </row>
    <row r="181" spans="1:5" ht="12.75">
      <c r="A181" t="s">
        <v>58</v>
      </c>
      <c r="E181" s="39" t="s">
        <v>5</v>
      </c>
    </row>
    <row r="182" spans="1:16" ht="25.5">
      <c r="A182" t="s">
        <v>50</v>
      </c>
      <c s="34" t="s">
        <v>380</v>
      </c>
      <c s="34" t="s">
        <v>3101</v>
      </c>
      <c s="35" t="s">
        <v>5</v>
      </c>
      <c s="6" t="s">
        <v>3102</v>
      </c>
      <c s="36" t="s">
        <v>162</v>
      </c>
      <c s="37">
        <v>30</v>
      </c>
      <c s="36">
        <v>0</v>
      </c>
      <c s="36">
        <f>ROUND(G182*H182,6)</f>
      </c>
      <c r="L182" s="38">
        <v>0</v>
      </c>
      <c s="32">
        <f>ROUND(ROUND(L182,2)*ROUND(G182,3),2)</f>
      </c>
      <c s="36" t="s">
        <v>122</v>
      </c>
      <c>
        <f>(M182*21)/100</f>
      </c>
      <c t="s">
        <v>28</v>
      </c>
    </row>
    <row r="183" spans="1:5" ht="38.25">
      <c r="A183" s="35" t="s">
        <v>56</v>
      </c>
      <c r="E183" s="39" t="s">
        <v>3103</v>
      </c>
    </row>
    <row r="184" spans="1:5" ht="12.75">
      <c r="A184" s="35" t="s">
        <v>57</v>
      </c>
      <c r="E184" s="40" t="s">
        <v>5</v>
      </c>
    </row>
    <row r="185" spans="1:5" ht="12.75">
      <c r="A185" t="s">
        <v>58</v>
      </c>
      <c r="E185" s="39" t="s">
        <v>5</v>
      </c>
    </row>
    <row r="186" spans="1:16" ht="25.5">
      <c r="A186" t="s">
        <v>50</v>
      </c>
      <c s="34" t="s">
        <v>385</v>
      </c>
      <c s="34" t="s">
        <v>3104</v>
      </c>
      <c s="35" t="s">
        <v>5</v>
      </c>
      <c s="6" t="s">
        <v>3105</v>
      </c>
      <c s="36" t="s">
        <v>139</v>
      </c>
      <c s="37">
        <v>15</v>
      </c>
      <c s="36">
        <v>0</v>
      </c>
      <c s="36">
        <f>ROUND(G186*H186,6)</f>
      </c>
      <c r="L186" s="38">
        <v>0</v>
      </c>
      <c s="32">
        <f>ROUND(ROUND(L186,2)*ROUND(G186,3),2)</f>
      </c>
      <c s="36" t="s">
        <v>122</v>
      </c>
      <c>
        <f>(M186*21)/100</f>
      </c>
      <c t="s">
        <v>28</v>
      </c>
    </row>
    <row r="187" spans="1:5" ht="25.5">
      <c r="A187" s="35" t="s">
        <v>56</v>
      </c>
      <c r="E187" s="39" t="s">
        <v>3105</v>
      </c>
    </row>
    <row r="188" spans="1:5" ht="12.75">
      <c r="A188" s="35" t="s">
        <v>57</v>
      </c>
      <c r="E188" s="40" t="s">
        <v>5</v>
      </c>
    </row>
    <row r="189" spans="1:5" ht="12.75">
      <c r="A189" t="s">
        <v>58</v>
      </c>
      <c r="E189" s="39" t="s">
        <v>5</v>
      </c>
    </row>
    <row r="190" spans="1:16" ht="12.75">
      <c r="A190" t="s">
        <v>50</v>
      </c>
      <c s="34" t="s">
        <v>389</v>
      </c>
      <c s="34" t="s">
        <v>3106</v>
      </c>
      <c s="35" t="s">
        <v>5</v>
      </c>
      <c s="6" t="s">
        <v>3107</v>
      </c>
      <c s="36" t="s">
        <v>1670</v>
      </c>
      <c s="37">
        <v>0.1</v>
      </c>
      <c s="36">
        <v>0</v>
      </c>
      <c s="36">
        <f>ROUND(G190*H190,6)</f>
      </c>
      <c r="L190" s="38">
        <v>0</v>
      </c>
      <c s="32">
        <f>ROUND(ROUND(L190,2)*ROUND(G190,3),2)</f>
      </c>
      <c s="36" t="s">
        <v>122</v>
      </c>
      <c>
        <f>(M190*21)/100</f>
      </c>
      <c t="s">
        <v>28</v>
      </c>
    </row>
    <row r="191" spans="1:5" ht="12.75">
      <c r="A191" s="35" t="s">
        <v>56</v>
      </c>
      <c r="E191" s="39" t="s">
        <v>3107</v>
      </c>
    </row>
    <row r="192" spans="1:5" ht="12.75">
      <c r="A192" s="35" t="s">
        <v>57</v>
      </c>
      <c r="E192" s="40" t="s">
        <v>5</v>
      </c>
    </row>
    <row r="193" spans="1:5" ht="12.75">
      <c r="A193" t="s">
        <v>58</v>
      </c>
      <c r="E193" s="39" t="s">
        <v>5</v>
      </c>
    </row>
    <row r="194" spans="1:16" ht="12.75">
      <c r="A194" t="s">
        <v>50</v>
      </c>
      <c s="34" t="s">
        <v>393</v>
      </c>
      <c s="34" t="s">
        <v>3108</v>
      </c>
      <c s="35" t="s">
        <v>5</v>
      </c>
      <c s="6" t="s">
        <v>3109</v>
      </c>
      <c s="36" t="s">
        <v>162</v>
      </c>
      <c s="37">
        <v>100</v>
      </c>
      <c s="36">
        <v>0</v>
      </c>
      <c s="36">
        <f>ROUND(G194*H194,6)</f>
      </c>
      <c r="L194" s="38">
        <v>0</v>
      </c>
      <c s="32">
        <f>ROUND(ROUND(L194,2)*ROUND(G194,3),2)</f>
      </c>
      <c s="36" t="s">
        <v>122</v>
      </c>
      <c>
        <f>(M194*21)/100</f>
      </c>
      <c t="s">
        <v>28</v>
      </c>
    </row>
    <row r="195" spans="1:5" ht="12.75">
      <c r="A195" s="35" t="s">
        <v>56</v>
      </c>
      <c r="E195" s="39" t="s">
        <v>3109</v>
      </c>
    </row>
    <row r="196" spans="1:5" ht="12.75">
      <c r="A196" s="35" t="s">
        <v>57</v>
      </c>
      <c r="E196" s="40" t="s">
        <v>5</v>
      </c>
    </row>
    <row r="197" spans="1:5" ht="12.75">
      <c r="A197" t="s">
        <v>58</v>
      </c>
      <c r="E197" s="39" t="s">
        <v>5</v>
      </c>
    </row>
    <row r="198" spans="1:16" ht="12.75">
      <c r="A198" t="s">
        <v>50</v>
      </c>
      <c s="34" t="s">
        <v>395</v>
      </c>
      <c s="34" t="s">
        <v>3110</v>
      </c>
      <c s="35" t="s">
        <v>5</v>
      </c>
      <c s="6" t="s">
        <v>3111</v>
      </c>
      <c s="36" t="s">
        <v>139</v>
      </c>
      <c s="37">
        <v>1</v>
      </c>
      <c s="36">
        <v>0</v>
      </c>
      <c s="36">
        <f>ROUND(G198*H198,6)</f>
      </c>
      <c r="L198" s="38">
        <v>0</v>
      </c>
      <c s="32">
        <f>ROUND(ROUND(L198,2)*ROUND(G198,3),2)</f>
      </c>
      <c s="36" t="s">
        <v>122</v>
      </c>
      <c>
        <f>(M198*21)/100</f>
      </c>
      <c t="s">
        <v>28</v>
      </c>
    </row>
    <row r="199" spans="1:5" ht="12.75">
      <c r="A199" s="35" t="s">
        <v>56</v>
      </c>
      <c r="E199" s="39" t="s">
        <v>3111</v>
      </c>
    </row>
    <row r="200" spans="1:5" ht="12.75">
      <c r="A200" s="35" t="s">
        <v>57</v>
      </c>
      <c r="E200" s="40" t="s">
        <v>5</v>
      </c>
    </row>
    <row r="201" spans="1:5" ht="12.75">
      <c r="A201" t="s">
        <v>58</v>
      </c>
      <c r="E201" s="39" t="s">
        <v>5</v>
      </c>
    </row>
    <row r="202" spans="1:16" ht="12.75">
      <c r="A202" t="s">
        <v>50</v>
      </c>
      <c s="34" t="s">
        <v>396</v>
      </c>
      <c s="34" t="s">
        <v>3112</v>
      </c>
      <c s="35" t="s">
        <v>5</v>
      </c>
      <c s="6" t="s">
        <v>3113</v>
      </c>
      <c s="36" t="s">
        <v>139</v>
      </c>
      <c s="37">
        <v>1</v>
      </c>
      <c s="36">
        <v>0</v>
      </c>
      <c s="36">
        <f>ROUND(G202*H202,6)</f>
      </c>
      <c r="L202" s="38">
        <v>0</v>
      </c>
      <c s="32">
        <f>ROUND(ROUND(L202,2)*ROUND(G202,3),2)</f>
      </c>
      <c s="36" t="s">
        <v>122</v>
      </c>
      <c>
        <f>(M202*21)/100</f>
      </c>
      <c t="s">
        <v>28</v>
      </c>
    </row>
    <row r="203" spans="1:5" ht="12.75">
      <c r="A203" s="35" t="s">
        <v>56</v>
      </c>
      <c r="E203" s="39" t="s">
        <v>3113</v>
      </c>
    </row>
    <row r="204" spans="1:5" ht="12.75">
      <c r="A204" s="35" t="s">
        <v>57</v>
      </c>
      <c r="E204" s="40" t="s">
        <v>5</v>
      </c>
    </row>
    <row r="205" spans="1:5" ht="12.75">
      <c r="A205" t="s">
        <v>58</v>
      </c>
      <c r="E205" s="39" t="s">
        <v>5</v>
      </c>
    </row>
    <row r="206" spans="1:16" ht="25.5">
      <c r="A206" t="s">
        <v>50</v>
      </c>
      <c s="34" t="s">
        <v>397</v>
      </c>
      <c s="34" t="s">
        <v>3114</v>
      </c>
      <c s="35" t="s">
        <v>5</v>
      </c>
      <c s="6" t="s">
        <v>3115</v>
      </c>
      <c s="36" t="s">
        <v>139</v>
      </c>
      <c s="37">
        <v>1</v>
      </c>
      <c s="36">
        <v>0</v>
      </c>
      <c s="36">
        <f>ROUND(G206*H206,6)</f>
      </c>
      <c r="L206" s="38">
        <v>0</v>
      </c>
      <c s="32">
        <f>ROUND(ROUND(L206,2)*ROUND(G206,3),2)</f>
      </c>
      <c s="36" t="s">
        <v>122</v>
      </c>
      <c>
        <f>(M206*21)/100</f>
      </c>
      <c t="s">
        <v>28</v>
      </c>
    </row>
    <row r="207" spans="1:5" ht="25.5">
      <c r="A207" s="35" t="s">
        <v>56</v>
      </c>
      <c r="E207" s="39" t="s">
        <v>3115</v>
      </c>
    </row>
    <row r="208" spans="1:5" ht="12.75">
      <c r="A208" s="35" t="s">
        <v>57</v>
      </c>
      <c r="E208" s="40" t="s">
        <v>5</v>
      </c>
    </row>
    <row r="209" spans="1:5" ht="12.75">
      <c r="A209" t="s">
        <v>58</v>
      </c>
      <c r="E209" s="39" t="s">
        <v>5</v>
      </c>
    </row>
    <row r="210" spans="1:16" ht="25.5">
      <c r="A210" t="s">
        <v>50</v>
      </c>
      <c s="34" t="s">
        <v>401</v>
      </c>
      <c s="34" t="s">
        <v>3116</v>
      </c>
      <c s="35" t="s">
        <v>5</v>
      </c>
      <c s="6" t="s">
        <v>3117</v>
      </c>
      <c s="36" t="s">
        <v>139</v>
      </c>
      <c s="37">
        <v>1</v>
      </c>
      <c s="36">
        <v>0</v>
      </c>
      <c s="36">
        <f>ROUND(G210*H210,6)</f>
      </c>
      <c r="L210" s="38">
        <v>0</v>
      </c>
      <c s="32">
        <f>ROUND(ROUND(L210,2)*ROUND(G210,3),2)</f>
      </c>
      <c s="36" t="s">
        <v>122</v>
      </c>
      <c>
        <f>(M210*21)/100</f>
      </c>
      <c t="s">
        <v>28</v>
      </c>
    </row>
    <row r="211" spans="1:5" ht="25.5">
      <c r="A211" s="35" t="s">
        <v>56</v>
      </c>
      <c r="E211" s="39" t="s">
        <v>3117</v>
      </c>
    </row>
    <row r="212" spans="1:5" ht="12.75">
      <c r="A212" s="35" t="s">
        <v>57</v>
      </c>
      <c r="E212" s="40" t="s">
        <v>5</v>
      </c>
    </row>
    <row r="213" spans="1:5" ht="12.75">
      <c r="A213" t="s">
        <v>58</v>
      </c>
      <c r="E213" s="39" t="s">
        <v>5</v>
      </c>
    </row>
    <row r="214" spans="1:16" ht="25.5">
      <c r="A214" t="s">
        <v>50</v>
      </c>
      <c s="34" t="s">
        <v>1755</v>
      </c>
      <c s="34" t="s">
        <v>3118</v>
      </c>
      <c s="35" t="s">
        <v>5</v>
      </c>
      <c s="6" t="s">
        <v>3119</v>
      </c>
      <c s="36" t="s">
        <v>139</v>
      </c>
      <c s="37">
        <v>1</v>
      </c>
      <c s="36">
        <v>0</v>
      </c>
      <c s="36">
        <f>ROUND(G214*H214,6)</f>
      </c>
      <c r="L214" s="38">
        <v>0</v>
      </c>
      <c s="32">
        <f>ROUND(ROUND(L214,2)*ROUND(G214,3),2)</f>
      </c>
      <c s="36" t="s">
        <v>122</v>
      </c>
      <c>
        <f>(M214*21)/100</f>
      </c>
      <c t="s">
        <v>28</v>
      </c>
    </row>
    <row r="215" spans="1:5" ht="25.5">
      <c r="A215" s="35" t="s">
        <v>56</v>
      </c>
      <c r="E215" s="39" t="s">
        <v>3119</v>
      </c>
    </row>
    <row r="216" spans="1:5" ht="12.75">
      <c r="A216" s="35" t="s">
        <v>57</v>
      </c>
      <c r="E216" s="40" t="s">
        <v>5</v>
      </c>
    </row>
    <row r="217" spans="1:5" ht="12.75">
      <c r="A217" t="s">
        <v>58</v>
      </c>
      <c r="E217" s="39" t="s">
        <v>5</v>
      </c>
    </row>
    <row r="218" spans="1:16" ht="12.75">
      <c r="A218" t="s">
        <v>50</v>
      </c>
      <c s="34" t="s">
        <v>1758</v>
      </c>
      <c s="34" t="s">
        <v>3120</v>
      </c>
      <c s="35" t="s">
        <v>5</v>
      </c>
      <c s="6" t="s">
        <v>3121</v>
      </c>
      <c s="36" t="s">
        <v>139</v>
      </c>
      <c s="37">
        <v>4</v>
      </c>
      <c s="36">
        <v>0</v>
      </c>
      <c s="36">
        <f>ROUND(G218*H218,6)</f>
      </c>
      <c r="L218" s="38">
        <v>0</v>
      </c>
      <c s="32">
        <f>ROUND(ROUND(L218,2)*ROUND(G218,3),2)</f>
      </c>
      <c s="36" t="s">
        <v>122</v>
      </c>
      <c>
        <f>(M218*21)/100</f>
      </c>
      <c t="s">
        <v>28</v>
      </c>
    </row>
    <row r="219" spans="1:5" ht="12.75">
      <c r="A219" s="35" t="s">
        <v>56</v>
      </c>
      <c r="E219" s="39" t="s">
        <v>3121</v>
      </c>
    </row>
    <row r="220" spans="1:5" ht="12.75">
      <c r="A220" s="35" t="s">
        <v>57</v>
      </c>
      <c r="E220" s="40" t="s">
        <v>5</v>
      </c>
    </row>
    <row r="221" spans="1:5" ht="12.75">
      <c r="A221" t="s">
        <v>58</v>
      </c>
      <c r="E221" s="39" t="s">
        <v>5</v>
      </c>
    </row>
    <row r="222" spans="1:16" ht="25.5">
      <c r="A222" t="s">
        <v>50</v>
      </c>
      <c s="34" t="s">
        <v>406</v>
      </c>
      <c s="34" t="s">
        <v>3122</v>
      </c>
      <c s="35" t="s">
        <v>5</v>
      </c>
      <c s="6" t="s">
        <v>3123</v>
      </c>
      <c s="36" t="s">
        <v>139</v>
      </c>
      <c s="37">
        <v>3</v>
      </c>
      <c s="36">
        <v>0</v>
      </c>
      <c s="36">
        <f>ROUND(G222*H222,6)</f>
      </c>
      <c r="L222" s="38">
        <v>0</v>
      </c>
      <c s="32">
        <f>ROUND(ROUND(L222,2)*ROUND(G222,3),2)</f>
      </c>
      <c s="36" t="s">
        <v>122</v>
      </c>
      <c>
        <f>(M222*21)/100</f>
      </c>
      <c t="s">
        <v>28</v>
      </c>
    </row>
    <row r="223" spans="1:5" ht="25.5">
      <c r="A223" s="35" t="s">
        <v>56</v>
      </c>
      <c r="E223" s="39" t="s">
        <v>3123</v>
      </c>
    </row>
    <row r="224" spans="1:5" ht="12.75">
      <c r="A224" s="35" t="s">
        <v>57</v>
      </c>
      <c r="E224" s="40" t="s">
        <v>5</v>
      </c>
    </row>
    <row r="225" spans="1:5" ht="12.75">
      <c r="A225" t="s">
        <v>58</v>
      </c>
      <c r="E225" s="39" t="s">
        <v>5</v>
      </c>
    </row>
    <row r="226" spans="1:16" ht="25.5">
      <c r="A226" t="s">
        <v>50</v>
      </c>
      <c s="34" t="s">
        <v>411</v>
      </c>
      <c s="34" t="s">
        <v>3124</v>
      </c>
      <c s="35" t="s">
        <v>5</v>
      </c>
      <c s="6" t="s">
        <v>3125</v>
      </c>
      <c s="36" t="s">
        <v>139</v>
      </c>
      <c s="37">
        <v>2</v>
      </c>
      <c s="36">
        <v>0</v>
      </c>
      <c s="36">
        <f>ROUND(G226*H226,6)</f>
      </c>
      <c r="L226" s="38">
        <v>0</v>
      </c>
      <c s="32">
        <f>ROUND(ROUND(L226,2)*ROUND(G226,3),2)</f>
      </c>
      <c s="36" t="s">
        <v>122</v>
      </c>
      <c>
        <f>(M226*21)/100</f>
      </c>
      <c t="s">
        <v>28</v>
      </c>
    </row>
    <row r="227" spans="1:5" ht="25.5">
      <c r="A227" s="35" t="s">
        <v>56</v>
      </c>
      <c r="E227" s="39" t="s">
        <v>3125</v>
      </c>
    </row>
    <row r="228" spans="1:5" ht="12.75">
      <c r="A228" s="35" t="s">
        <v>57</v>
      </c>
      <c r="E228" s="40" t="s">
        <v>5</v>
      </c>
    </row>
    <row r="229" spans="1:5" ht="12.75">
      <c r="A229" t="s">
        <v>58</v>
      </c>
      <c r="E229" s="39" t="s">
        <v>5</v>
      </c>
    </row>
    <row r="230" spans="1:16" ht="12.75">
      <c r="A230" t="s">
        <v>50</v>
      </c>
      <c s="34" t="s">
        <v>416</v>
      </c>
      <c s="34" t="s">
        <v>3126</v>
      </c>
      <c s="35" t="s">
        <v>5</v>
      </c>
      <c s="6" t="s">
        <v>3127</v>
      </c>
      <c s="36" t="s">
        <v>139</v>
      </c>
      <c s="37">
        <v>10</v>
      </c>
      <c s="36">
        <v>0</v>
      </c>
      <c s="36">
        <f>ROUND(G230*H230,6)</f>
      </c>
      <c r="L230" s="38">
        <v>0</v>
      </c>
      <c s="32">
        <f>ROUND(ROUND(L230,2)*ROUND(G230,3),2)</f>
      </c>
      <c s="36" t="s">
        <v>55</v>
      </c>
      <c>
        <f>(M230*21)/100</f>
      </c>
      <c t="s">
        <v>28</v>
      </c>
    </row>
    <row r="231" spans="1:5" ht="25.5">
      <c r="A231" s="35" t="s">
        <v>56</v>
      </c>
      <c r="E231" s="39" t="s">
        <v>3128</v>
      </c>
    </row>
    <row r="232" spans="1:5" ht="12.75">
      <c r="A232" s="35" t="s">
        <v>57</v>
      </c>
      <c r="E232" s="40" t="s">
        <v>5</v>
      </c>
    </row>
    <row r="233" spans="1:5" ht="12.75">
      <c r="A233" t="s">
        <v>58</v>
      </c>
      <c r="E233" s="39" t="s">
        <v>5</v>
      </c>
    </row>
    <row r="234" spans="1:16" ht="25.5">
      <c r="A234" t="s">
        <v>50</v>
      </c>
      <c s="34" t="s">
        <v>421</v>
      </c>
      <c s="34" t="s">
        <v>3129</v>
      </c>
      <c s="35" t="s">
        <v>5</v>
      </c>
      <c s="6" t="s">
        <v>3130</v>
      </c>
      <c s="36" t="s">
        <v>139</v>
      </c>
      <c s="37">
        <v>2</v>
      </c>
      <c s="36">
        <v>0</v>
      </c>
      <c s="36">
        <f>ROUND(G234*H234,6)</f>
      </c>
      <c r="L234" s="38">
        <v>0</v>
      </c>
      <c s="32">
        <f>ROUND(ROUND(L234,2)*ROUND(G234,3),2)</f>
      </c>
      <c s="36" t="s">
        <v>122</v>
      </c>
      <c>
        <f>(M234*21)/100</f>
      </c>
      <c t="s">
        <v>28</v>
      </c>
    </row>
    <row r="235" spans="1:5" ht="25.5">
      <c r="A235" s="35" t="s">
        <v>56</v>
      </c>
      <c r="E235" s="39" t="s">
        <v>3130</v>
      </c>
    </row>
    <row r="236" spans="1:5" ht="12.75">
      <c r="A236" s="35" t="s">
        <v>57</v>
      </c>
      <c r="E236" s="40" t="s">
        <v>5</v>
      </c>
    </row>
    <row r="237" spans="1:5" ht="12.75">
      <c r="A237" t="s">
        <v>58</v>
      </c>
      <c r="E237" s="39" t="s">
        <v>5</v>
      </c>
    </row>
    <row r="238" spans="1:16" ht="25.5">
      <c r="A238" t="s">
        <v>50</v>
      </c>
      <c s="34" t="s">
        <v>424</v>
      </c>
      <c s="34" t="s">
        <v>3131</v>
      </c>
      <c s="35" t="s">
        <v>5</v>
      </c>
      <c s="6" t="s">
        <v>3132</v>
      </c>
      <c s="36" t="s">
        <v>139</v>
      </c>
      <c s="37">
        <v>2</v>
      </c>
      <c s="36">
        <v>0</v>
      </c>
      <c s="36">
        <f>ROUND(G238*H238,6)</f>
      </c>
      <c r="L238" s="38">
        <v>0</v>
      </c>
      <c s="32">
        <f>ROUND(ROUND(L238,2)*ROUND(G238,3),2)</f>
      </c>
      <c s="36" t="s">
        <v>122</v>
      </c>
      <c>
        <f>(M238*21)/100</f>
      </c>
      <c t="s">
        <v>28</v>
      </c>
    </row>
    <row r="239" spans="1:5" ht="25.5">
      <c r="A239" s="35" t="s">
        <v>56</v>
      </c>
      <c r="E239" s="39" t="s">
        <v>3132</v>
      </c>
    </row>
    <row r="240" spans="1:5" ht="12.75">
      <c r="A240" s="35" t="s">
        <v>57</v>
      </c>
      <c r="E240" s="40" t="s">
        <v>5</v>
      </c>
    </row>
    <row r="241" spans="1:5" ht="12.75">
      <c r="A241" t="s">
        <v>58</v>
      </c>
      <c r="E241" s="39" t="s">
        <v>5</v>
      </c>
    </row>
    <row r="242" spans="1:16" ht="25.5">
      <c r="A242" t="s">
        <v>50</v>
      </c>
      <c s="34" t="s">
        <v>429</v>
      </c>
      <c s="34" t="s">
        <v>3133</v>
      </c>
      <c s="35" t="s">
        <v>5</v>
      </c>
      <c s="6" t="s">
        <v>3134</v>
      </c>
      <c s="36" t="s">
        <v>139</v>
      </c>
      <c s="37">
        <v>8</v>
      </c>
      <c s="36">
        <v>0</v>
      </c>
      <c s="36">
        <f>ROUND(G242*H242,6)</f>
      </c>
      <c r="L242" s="38">
        <v>0</v>
      </c>
      <c s="32">
        <f>ROUND(ROUND(L242,2)*ROUND(G242,3),2)</f>
      </c>
      <c s="36" t="s">
        <v>122</v>
      </c>
      <c>
        <f>(M242*21)/100</f>
      </c>
      <c t="s">
        <v>28</v>
      </c>
    </row>
    <row r="243" spans="1:5" ht="25.5">
      <c r="A243" s="35" t="s">
        <v>56</v>
      </c>
      <c r="E243" s="39" t="s">
        <v>3134</v>
      </c>
    </row>
    <row r="244" spans="1:5" ht="12.75">
      <c r="A244" s="35" t="s">
        <v>57</v>
      </c>
      <c r="E244" s="40" t="s">
        <v>5</v>
      </c>
    </row>
    <row r="245" spans="1:5" ht="12.75">
      <c r="A245" t="s">
        <v>58</v>
      </c>
      <c r="E245" s="39" t="s">
        <v>5</v>
      </c>
    </row>
    <row r="246" spans="1:16" ht="25.5">
      <c r="A246" t="s">
        <v>50</v>
      </c>
      <c s="34" t="s">
        <v>432</v>
      </c>
      <c s="34" t="s">
        <v>3135</v>
      </c>
      <c s="35" t="s">
        <v>5</v>
      </c>
      <c s="6" t="s">
        <v>3136</v>
      </c>
      <c s="36" t="s">
        <v>139</v>
      </c>
      <c s="37">
        <v>2</v>
      </c>
      <c s="36">
        <v>0</v>
      </c>
      <c s="36">
        <f>ROUND(G246*H246,6)</f>
      </c>
      <c r="L246" s="38">
        <v>0</v>
      </c>
      <c s="32">
        <f>ROUND(ROUND(L246,2)*ROUND(G246,3),2)</f>
      </c>
      <c s="36" t="s">
        <v>122</v>
      </c>
      <c>
        <f>(M246*21)/100</f>
      </c>
      <c t="s">
        <v>28</v>
      </c>
    </row>
    <row r="247" spans="1:5" ht="25.5">
      <c r="A247" s="35" t="s">
        <v>56</v>
      </c>
      <c r="E247" s="39" t="s">
        <v>3136</v>
      </c>
    </row>
    <row r="248" spans="1:5" ht="12.75">
      <c r="A248" s="35" t="s">
        <v>57</v>
      </c>
      <c r="E248" s="40" t="s">
        <v>5</v>
      </c>
    </row>
    <row r="249" spans="1:5" ht="12.75">
      <c r="A249" t="s">
        <v>58</v>
      </c>
      <c r="E249" s="39" t="s">
        <v>5</v>
      </c>
    </row>
    <row r="250" spans="1:16" ht="25.5">
      <c r="A250" t="s">
        <v>50</v>
      </c>
      <c s="34" t="s">
        <v>436</v>
      </c>
      <c s="34" t="s">
        <v>3137</v>
      </c>
      <c s="35" t="s">
        <v>5</v>
      </c>
      <c s="6" t="s">
        <v>3138</v>
      </c>
      <c s="36" t="s">
        <v>139</v>
      </c>
      <c s="37">
        <v>8</v>
      </c>
      <c s="36">
        <v>0</v>
      </c>
      <c s="36">
        <f>ROUND(G250*H250,6)</f>
      </c>
      <c r="L250" s="38">
        <v>0</v>
      </c>
      <c s="32">
        <f>ROUND(ROUND(L250,2)*ROUND(G250,3),2)</f>
      </c>
      <c s="36" t="s">
        <v>122</v>
      </c>
      <c>
        <f>(M250*21)/100</f>
      </c>
      <c t="s">
        <v>28</v>
      </c>
    </row>
    <row r="251" spans="1:5" ht="25.5">
      <c r="A251" s="35" t="s">
        <v>56</v>
      </c>
      <c r="E251" s="39" t="s">
        <v>3138</v>
      </c>
    </row>
    <row r="252" spans="1:5" ht="12.75">
      <c r="A252" s="35" t="s">
        <v>57</v>
      </c>
      <c r="E252" s="40" t="s">
        <v>5</v>
      </c>
    </row>
    <row r="253" spans="1:5" ht="12.75">
      <c r="A253" t="s">
        <v>58</v>
      </c>
      <c r="E253" s="39" t="s">
        <v>5</v>
      </c>
    </row>
    <row r="254" spans="1:16" ht="25.5">
      <c r="A254" t="s">
        <v>50</v>
      </c>
      <c s="34" t="s">
        <v>442</v>
      </c>
      <c s="34" t="s">
        <v>3139</v>
      </c>
      <c s="35" t="s">
        <v>5</v>
      </c>
      <c s="6" t="s">
        <v>3140</v>
      </c>
      <c s="36" t="s">
        <v>139</v>
      </c>
      <c s="37">
        <v>8</v>
      </c>
      <c s="36">
        <v>0</v>
      </c>
      <c s="36">
        <f>ROUND(G254*H254,6)</f>
      </c>
      <c r="L254" s="38">
        <v>0</v>
      </c>
      <c s="32">
        <f>ROUND(ROUND(L254,2)*ROUND(G254,3),2)</f>
      </c>
      <c s="36" t="s">
        <v>122</v>
      </c>
      <c>
        <f>(M254*21)/100</f>
      </c>
      <c t="s">
        <v>28</v>
      </c>
    </row>
    <row r="255" spans="1:5" ht="25.5">
      <c r="A255" s="35" t="s">
        <v>56</v>
      </c>
      <c r="E255" s="39" t="s">
        <v>3140</v>
      </c>
    </row>
    <row r="256" spans="1:5" ht="12.75">
      <c r="A256" s="35" t="s">
        <v>57</v>
      </c>
      <c r="E256" s="40" t="s">
        <v>5</v>
      </c>
    </row>
    <row r="257" spans="1:5" ht="12.75">
      <c r="A257" t="s">
        <v>58</v>
      </c>
      <c r="E257" s="39" t="s">
        <v>5</v>
      </c>
    </row>
    <row r="258" spans="1:16" ht="25.5">
      <c r="A258" t="s">
        <v>50</v>
      </c>
      <c s="34" t="s">
        <v>446</v>
      </c>
      <c s="34" t="s">
        <v>3141</v>
      </c>
      <c s="35" t="s">
        <v>5</v>
      </c>
      <c s="6" t="s">
        <v>3142</v>
      </c>
      <c s="36" t="s">
        <v>139</v>
      </c>
      <c s="37">
        <v>80</v>
      </c>
      <c s="36">
        <v>0</v>
      </c>
      <c s="36">
        <f>ROUND(G258*H258,6)</f>
      </c>
      <c r="L258" s="38">
        <v>0</v>
      </c>
      <c s="32">
        <f>ROUND(ROUND(L258,2)*ROUND(G258,3),2)</f>
      </c>
      <c s="36" t="s">
        <v>122</v>
      </c>
      <c>
        <f>(M258*21)/100</f>
      </c>
      <c t="s">
        <v>28</v>
      </c>
    </row>
    <row r="259" spans="1:5" ht="25.5">
      <c r="A259" s="35" t="s">
        <v>56</v>
      </c>
      <c r="E259" s="39" t="s">
        <v>3142</v>
      </c>
    </row>
    <row r="260" spans="1:5" ht="12.75">
      <c r="A260" s="35" t="s">
        <v>57</v>
      </c>
      <c r="E260" s="40" t="s">
        <v>5</v>
      </c>
    </row>
    <row r="261" spans="1:5" ht="12.75">
      <c r="A261" t="s">
        <v>58</v>
      </c>
      <c r="E261" s="39" t="s">
        <v>5</v>
      </c>
    </row>
    <row r="262" spans="1:16" ht="25.5">
      <c r="A262" t="s">
        <v>50</v>
      </c>
      <c s="34" t="s">
        <v>450</v>
      </c>
      <c s="34" t="s">
        <v>3143</v>
      </c>
      <c s="35" t="s">
        <v>5</v>
      </c>
      <c s="6" t="s">
        <v>3144</v>
      </c>
      <c s="36" t="s">
        <v>139</v>
      </c>
      <c s="37">
        <v>2</v>
      </c>
      <c s="36">
        <v>0</v>
      </c>
      <c s="36">
        <f>ROUND(G262*H262,6)</f>
      </c>
      <c r="L262" s="38">
        <v>0</v>
      </c>
      <c s="32">
        <f>ROUND(ROUND(L262,2)*ROUND(G262,3),2)</f>
      </c>
      <c s="36" t="s">
        <v>122</v>
      </c>
      <c>
        <f>(M262*21)/100</f>
      </c>
      <c t="s">
        <v>28</v>
      </c>
    </row>
    <row r="263" spans="1:5" ht="25.5">
      <c r="A263" s="35" t="s">
        <v>56</v>
      </c>
      <c r="E263" s="39" t="s">
        <v>3144</v>
      </c>
    </row>
    <row r="264" spans="1:5" ht="12.75">
      <c r="A264" s="35" t="s">
        <v>57</v>
      </c>
      <c r="E264" s="40" t="s">
        <v>5</v>
      </c>
    </row>
    <row r="265" spans="1:5" ht="12.75">
      <c r="A265" t="s">
        <v>58</v>
      </c>
      <c r="E265" s="39" t="s">
        <v>5</v>
      </c>
    </row>
    <row r="266" spans="1:16" ht="25.5">
      <c r="A266" t="s">
        <v>50</v>
      </c>
      <c s="34" t="s">
        <v>453</v>
      </c>
      <c s="34" t="s">
        <v>3145</v>
      </c>
      <c s="35" t="s">
        <v>5</v>
      </c>
      <c s="6" t="s">
        <v>3146</v>
      </c>
      <c s="36" t="s">
        <v>139</v>
      </c>
      <c s="37">
        <v>2</v>
      </c>
      <c s="36">
        <v>0</v>
      </c>
      <c s="36">
        <f>ROUND(G266*H266,6)</f>
      </c>
      <c r="L266" s="38">
        <v>0</v>
      </c>
      <c s="32">
        <f>ROUND(ROUND(L266,2)*ROUND(G266,3),2)</f>
      </c>
      <c s="36" t="s">
        <v>122</v>
      </c>
      <c>
        <f>(M266*21)/100</f>
      </c>
      <c t="s">
        <v>28</v>
      </c>
    </row>
    <row r="267" spans="1:5" ht="25.5">
      <c r="A267" s="35" t="s">
        <v>56</v>
      </c>
      <c r="E267" s="39" t="s">
        <v>3146</v>
      </c>
    </row>
    <row r="268" spans="1:5" ht="12.75">
      <c r="A268" s="35" t="s">
        <v>57</v>
      </c>
      <c r="E268" s="40" t="s">
        <v>5</v>
      </c>
    </row>
    <row r="269" spans="1:5" ht="12.75">
      <c r="A269" t="s">
        <v>58</v>
      </c>
      <c r="E269" s="39" t="s">
        <v>5</v>
      </c>
    </row>
    <row r="270" spans="1:16" ht="12.75">
      <c r="A270" t="s">
        <v>50</v>
      </c>
      <c s="34" t="s">
        <v>457</v>
      </c>
      <c s="34" t="s">
        <v>3147</v>
      </c>
      <c s="35" t="s">
        <v>5</v>
      </c>
      <c s="6" t="s">
        <v>3148</v>
      </c>
      <c s="36" t="s">
        <v>139</v>
      </c>
      <c s="37">
        <v>8</v>
      </c>
      <c s="36">
        <v>0</v>
      </c>
      <c s="36">
        <f>ROUND(G270*H270,6)</f>
      </c>
      <c r="L270" s="38">
        <v>0</v>
      </c>
      <c s="32">
        <f>ROUND(ROUND(L270,2)*ROUND(G270,3),2)</f>
      </c>
      <c s="36" t="s">
        <v>55</v>
      </c>
      <c>
        <f>(M270*21)/100</f>
      </c>
      <c t="s">
        <v>28</v>
      </c>
    </row>
    <row r="271" spans="1:5" ht="12.75">
      <c r="A271" s="35" t="s">
        <v>56</v>
      </c>
      <c r="E271" s="39" t="s">
        <v>3149</v>
      </c>
    </row>
    <row r="272" spans="1:5" ht="12.75">
      <c r="A272" s="35" t="s">
        <v>57</v>
      </c>
      <c r="E272" s="40" t="s">
        <v>5</v>
      </c>
    </row>
    <row r="273" spans="1:5" ht="12.75">
      <c r="A273" t="s">
        <v>58</v>
      </c>
      <c r="E273" s="39" t="s">
        <v>5</v>
      </c>
    </row>
    <row r="274" spans="1:16" ht="12.75">
      <c r="A274" t="s">
        <v>50</v>
      </c>
      <c s="34" t="s">
        <v>461</v>
      </c>
      <c s="34" t="s">
        <v>3150</v>
      </c>
      <c s="35" t="s">
        <v>5</v>
      </c>
      <c s="6" t="s">
        <v>3151</v>
      </c>
      <c s="36" t="s">
        <v>139</v>
      </c>
      <c s="37">
        <v>2</v>
      </c>
      <c s="36">
        <v>0</v>
      </c>
      <c s="36">
        <f>ROUND(G274*H274,6)</f>
      </c>
      <c r="L274" s="38">
        <v>0</v>
      </c>
      <c s="32">
        <f>ROUND(ROUND(L274,2)*ROUND(G274,3),2)</f>
      </c>
      <c s="36" t="s">
        <v>55</v>
      </c>
      <c>
        <f>(M274*21)/100</f>
      </c>
      <c t="s">
        <v>28</v>
      </c>
    </row>
    <row r="275" spans="1:5" ht="12.75">
      <c r="A275" s="35" t="s">
        <v>56</v>
      </c>
      <c r="E275" s="39" t="s">
        <v>3152</v>
      </c>
    </row>
    <row r="276" spans="1:5" ht="12.75">
      <c r="A276" s="35" t="s">
        <v>57</v>
      </c>
      <c r="E276" s="40" t="s">
        <v>5</v>
      </c>
    </row>
    <row r="277" spans="1:5" ht="12.75">
      <c r="A277" t="s">
        <v>58</v>
      </c>
      <c r="E277" s="39" t="s">
        <v>5</v>
      </c>
    </row>
    <row r="278" spans="1:16" ht="12.75">
      <c r="A278" t="s">
        <v>50</v>
      </c>
      <c s="34" t="s">
        <v>464</v>
      </c>
      <c s="34" t="s">
        <v>3153</v>
      </c>
      <c s="35" t="s">
        <v>5</v>
      </c>
      <c s="6" t="s">
        <v>3154</v>
      </c>
      <c s="36" t="s">
        <v>139</v>
      </c>
      <c s="37">
        <v>8</v>
      </c>
      <c s="36">
        <v>0</v>
      </c>
      <c s="36">
        <f>ROUND(G278*H278,6)</f>
      </c>
      <c r="L278" s="38">
        <v>0</v>
      </c>
      <c s="32">
        <f>ROUND(ROUND(L278,2)*ROUND(G278,3),2)</f>
      </c>
      <c s="36" t="s">
        <v>122</v>
      </c>
      <c>
        <f>(M278*21)/100</f>
      </c>
      <c t="s">
        <v>28</v>
      </c>
    </row>
    <row r="279" spans="1:5" ht="12.75">
      <c r="A279" s="35" t="s">
        <v>56</v>
      </c>
      <c r="E279" s="39" t="s">
        <v>3154</v>
      </c>
    </row>
    <row r="280" spans="1:5" ht="12.75">
      <c r="A280" s="35" t="s">
        <v>57</v>
      </c>
      <c r="E280" s="40" t="s">
        <v>5</v>
      </c>
    </row>
    <row r="281" spans="1:5" ht="12.75">
      <c r="A281" t="s">
        <v>58</v>
      </c>
      <c r="E281" s="39" t="s">
        <v>5</v>
      </c>
    </row>
    <row r="282" spans="1:16" ht="12.75">
      <c r="A282" t="s">
        <v>50</v>
      </c>
      <c s="34" t="s">
        <v>468</v>
      </c>
      <c s="34" t="s">
        <v>3155</v>
      </c>
      <c s="35" t="s">
        <v>5</v>
      </c>
      <c s="6" t="s">
        <v>3156</v>
      </c>
      <c s="36" t="s">
        <v>139</v>
      </c>
      <c s="37">
        <v>8</v>
      </c>
      <c s="36">
        <v>0</v>
      </c>
      <c s="36">
        <f>ROUND(G282*H282,6)</f>
      </c>
      <c r="L282" s="38">
        <v>0</v>
      </c>
      <c s="32">
        <f>ROUND(ROUND(L282,2)*ROUND(G282,3),2)</f>
      </c>
      <c s="36" t="s">
        <v>122</v>
      </c>
      <c>
        <f>(M282*21)/100</f>
      </c>
      <c t="s">
        <v>28</v>
      </c>
    </row>
    <row r="283" spans="1:5" ht="12.75">
      <c r="A283" s="35" t="s">
        <v>56</v>
      </c>
      <c r="E283" s="39" t="s">
        <v>3156</v>
      </c>
    </row>
    <row r="284" spans="1:5" ht="12.75">
      <c r="A284" s="35" t="s">
        <v>57</v>
      </c>
      <c r="E284" s="40" t="s">
        <v>5</v>
      </c>
    </row>
    <row r="285" spans="1:5" ht="12.75">
      <c r="A285" t="s">
        <v>58</v>
      </c>
      <c r="E285" s="39" t="s">
        <v>5</v>
      </c>
    </row>
    <row r="286" spans="1:16" ht="12.75">
      <c r="A286" t="s">
        <v>50</v>
      </c>
      <c s="34" t="s">
        <v>473</v>
      </c>
      <c s="34" t="s">
        <v>3157</v>
      </c>
      <c s="35" t="s">
        <v>5</v>
      </c>
      <c s="6" t="s">
        <v>3158</v>
      </c>
      <c s="36" t="s">
        <v>139</v>
      </c>
      <c s="37">
        <v>80</v>
      </c>
      <c s="36">
        <v>0</v>
      </c>
      <c s="36">
        <f>ROUND(G286*H286,6)</f>
      </c>
      <c r="L286" s="38">
        <v>0</v>
      </c>
      <c s="32">
        <f>ROUND(ROUND(L286,2)*ROUND(G286,3),2)</f>
      </c>
      <c s="36" t="s">
        <v>122</v>
      </c>
      <c>
        <f>(M286*21)/100</f>
      </c>
      <c t="s">
        <v>28</v>
      </c>
    </row>
    <row r="287" spans="1:5" ht="12.75">
      <c r="A287" s="35" t="s">
        <v>56</v>
      </c>
      <c r="E287" s="39" t="s">
        <v>3158</v>
      </c>
    </row>
    <row r="288" spans="1:5" ht="12.75">
      <c r="A288" s="35" t="s">
        <v>57</v>
      </c>
      <c r="E288" s="40" t="s">
        <v>5</v>
      </c>
    </row>
    <row r="289" spans="1:5" ht="12.75">
      <c r="A289" t="s">
        <v>58</v>
      </c>
      <c r="E289" s="39" t="s">
        <v>5</v>
      </c>
    </row>
    <row r="290" spans="1:16" ht="25.5">
      <c r="A290" t="s">
        <v>50</v>
      </c>
      <c s="34" t="s">
        <v>478</v>
      </c>
      <c s="34" t="s">
        <v>3159</v>
      </c>
      <c s="35" t="s">
        <v>5</v>
      </c>
      <c s="6" t="s">
        <v>3160</v>
      </c>
      <c s="36" t="s">
        <v>139</v>
      </c>
      <c s="37">
        <v>1</v>
      </c>
      <c s="36">
        <v>0</v>
      </c>
      <c s="36">
        <f>ROUND(G290*H290,6)</f>
      </c>
      <c r="L290" s="38">
        <v>0</v>
      </c>
      <c s="32">
        <f>ROUND(ROUND(L290,2)*ROUND(G290,3),2)</f>
      </c>
      <c s="36" t="s">
        <v>122</v>
      </c>
      <c>
        <f>(M290*21)/100</f>
      </c>
      <c t="s">
        <v>28</v>
      </c>
    </row>
    <row r="291" spans="1:5" ht="25.5">
      <c r="A291" s="35" t="s">
        <v>56</v>
      </c>
      <c r="E291" s="39" t="s">
        <v>3160</v>
      </c>
    </row>
    <row r="292" spans="1:5" ht="12.75">
      <c r="A292" s="35" t="s">
        <v>57</v>
      </c>
      <c r="E292" s="40" t="s">
        <v>5</v>
      </c>
    </row>
    <row r="293" spans="1:5" ht="12.75">
      <c r="A293" t="s">
        <v>58</v>
      </c>
      <c r="E293" s="39" t="s">
        <v>5</v>
      </c>
    </row>
    <row r="294" spans="1:16" ht="25.5">
      <c r="A294" t="s">
        <v>50</v>
      </c>
      <c s="34" t="s">
        <v>483</v>
      </c>
      <c s="34" t="s">
        <v>3161</v>
      </c>
      <c s="35" t="s">
        <v>5</v>
      </c>
      <c s="6" t="s">
        <v>3162</v>
      </c>
      <c s="36" t="s">
        <v>139</v>
      </c>
      <c s="37">
        <v>48</v>
      </c>
      <c s="36">
        <v>0</v>
      </c>
      <c s="36">
        <f>ROUND(G294*H294,6)</f>
      </c>
      <c r="L294" s="38">
        <v>0</v>
      </c>
      <c s="32">
        <f>ROUND(ROUND(L294,2)*ROUND(G294,3),2)</f>
      </c>
      <c s="36" t="s">
        <v>122</v>
      </c>
      <c>
        <f>(M294*21)/100</f>
      </c>
      <c t="s">
        <v>28</v>
      </c>
    </row>
    <row r="295" spans="1:5" ht="25.5">
      <c r="A295" s="35" t="s">
        <v>56</v>
      </c>
      <c r="E295" s="39" t="s">
        <v>3162</v>
      </c>
    </row>
    <row r="296" spans="1:5" ht="12.75">
      <c r="A296" s="35" t="s">
        <v>57</v>
      </c>
      <c r="E296" s="40" t="s">
        <v>5</v>
      </c>
    </row>
    <row r="297" spans="1:5" ht="12.75">
      <c r="A297" t="s">
        <v>58</v>
      </c>
      <c r="E297" s="39" t="s">
        <v>5</v>
      </c>
    </row>
    <row r="298" spans="1:16" ht="25.5">
      <c r="A298" t="s">
        <v>50</v>
      </c>
      <c s="34" t="s">
        <v>487</v>
      </c>
      <c s="34" t="s">
        <v>3163</v>
      </c>
      <c s="35" t="s">
        <v>5</v>
      </c>
      <c s="6" t="s">
        <v>3164</v>
      </c>
      <c s="36" t="s">
        <v>139</v>
      </c>
      <c s="37">
        <v>2</v>
      </c>
      <c s="36">
        <v>0</v>
      </c>
      <c s="36">
        <f>ROUND(G298*H298,6)</f>
      </c>
      <c r="L298" s="38">
        <v>0</v>
      </c>
      <c s="32">
        <f>ROUND(ROUND(L298,2)*ROUND(G298,3),2)</f>
      </c>
      <c s="36" t="s">
        <v>122</v>
      </c>
      <c>
        <f>(M298*21)/100</f>
      </c>
      <c t="s">
        <v>28</v>
      </c>
    </row>
    <row r="299" spans="1:5" ht="25.5">
      <c r="A299" s="35" t="s">
        <v>56</v>
      </c>
      <c r="E299" s="39" t="s">
        <v>3164</v>
      </c>
    </row>
    <row r="300" spans="1:5" ht="12.75">
      <c r="A300" s="35" t="s">
        <v>57</v>
      </c>
      <c r="E300" s="40" t="s">
        <v>5</v>
      </c>
    </row>
    <row r="301" spans="1:5" ht="12.75">
      <c r="A301" t="s">
        <v>58</v>
      </c>
      <c r="E301" s="39" t="s">
        <v>5</v>
      </c>
    </row>
    <row r="302" spans="1:16" ht="25.5">
      <c r="A302" t="s">
        <v>50</v>
      </c>
      <c s="34" t="s">
        <v>491</v>
      </c>
      <c s="34" t="s">
        <v>3165</v>
      </c>
      <c s="35" t="s">
        <v>5</v>
      </c>
      <c s="6" t="s">
        <v>3166</v>
      </c>
      <c s="36" t="s">
        <v>139</v>
      </c>
      <c s="37">
        <v>48</v>
      </c>
      <c s="36">
        <v>0</v>
      </c>
      <c s="36">
        <f>ROUND(G302*H302,6)</f>
      </c>
      <c r="L302" s="38">
        <v>0</v>
      </c>
      <c s="32">
        <f>ROUND(ROUND(L302,2)*ROUND(G302,3),2)</f>
      </c>
      <c s="36" t="s">
        <v>122</v>
      </c>
      <c>
        <f>(M302*21)/100</f>
      </c>
      <c t="s">
        <v>28</v>
      </c>
    </row>
    <row r="303" spans="1:5" ht="25.5">
      <c r="A303" s="35" t="s">
        <v>56</v>
      </c>
      <c r="E303" s="39" t="s">
        <v>3166</v>
      </c>
    </row>
    <row r="304" spans="1:5" ht="12.75">
      <c r="A304" s="35" t="s">
        <v>57</v>
      </c>
      <c r="E304" s="40" t="s">
        <v>5</v>
      </c>
    </row>
    <row r="305" spans="1:5" ht="12.75">
      <c r="A305" t="s">
        <v>58</v>
      </c>
      <c r="E305" s="39" t="s">
        <v>5</v>
      </c>
    </row>
    <row r="306" spans="1:16" ht="25.5">
      <c r="A306" t="s">
        <v>50</v>
      </c>
      <c s="34" t="s">
        <v>496</v>
      </c>
      <c s="34" t="s">
        <v>3167</v>
      </c>
      <c s="35" t="s">
        <v>5</v>
      </c>
      <c s="6" t="s">
        <v>3168</v>
      </c>
      <c s="36" t="s">
        <v>162</v>
      </c>
      <c s="37">
        <v>8</v>
      </c>
      <c s="36">
        <v>0</v>
      </c>
      <c s="36">
        <f>ROUND(G306*H306,6)</f>
      </c>
      <c r="L306" s="38">
        <v>0</v>
      </c>
      <c s="32">
        <f>ROUND(ROUND(L306,2)*ROUND(G306,3),2)</f>
      </c>
      <c s="36" t="s">
        <v>122</v>
      </c>
      <c>
        <f>(M306*21)/100</f>
      </c>
      <c t="s">
        <v>28</v>
      </c>
    </row>
    <row r="307" spans="1:5" ht="25.5">
      <c r="A307" s="35" t="s">
        <v>56</v>
      </c>
      <c r="E307" s="39" t="s">
        <v>3168</v>
      </c>
    </row>
    <row r="308" spans="1:5" ht="12.75">
      <c r="A308" s="35" t="s">
        <v>57</v>
      </c>
      <c r="E308" s="40" t="s">
        <v>5</v>
      </c>
    </row>
    <row r="309" spans="1:5" ht="12.75">
      <c r="A309" t="s">
        <v>58</v>
      </c>
      <c r="E309" s="39" t="s">
        <v>5</v>
      </c>
    </row>
    <row r="310" spans="1:16" ht="25.5">
      <c r="A310" t="s">
        <v>50</v>
      </c>
      <c s="34" t="s">
        <v>499</v>
      </c>
      <c s="34" t="s">
        <v>3169</v>
      </c>
      <c s="35" t="s">
        <v>5</v>
      </c>
      <c s="6" t="s">
        <v>3170</v>
      </c>
      <c s="36" t="s">
        <v>139</v>
      </c>
      <c s="37">
        <v>8</v>
      </c>
      <c s="36">
        <v>0</v>
      </c>
      <c s="36">
        <f>ROUND(G310*H310,6)</f>
      </c>
      <c r="L310" s="38">
        <v>0</v>
      </c>
      <c s="32">
        <f>ROUND(ROUND(L310,2)*ROUND(G310,3),2)</f>
      </c>
      <c s="36" t="s">
        <v>122</v>
      </c>
      <c>
        <f>(M310*21)/100</f>
      </c>
      <c t="s">
        <v>28</v>
      </c>
    </row>
    <row r="311" spans="1:5" ht="25.5">
      <c r="A311" s="35" t="s">
        <v>56</v>
      </c>
      <c r="E311" s="39" t="s">
        <v>3170</v>
      </c>
    </row>
    <row r="312" spans="1:5" ht="12.75">
      <c r="A312" s="35" t="s">
        <v>57</v>
      </c>
      <c r="E312" s="40" t="s">
        <v>5</v>
      </c>
    </row>
    <row r="313" spans="1:5" ht="12.75">
      <c r="A313" t="s">
        <v>58</v>
      </c>
      <c r="E313" s="39" t="s">
        <v>5</v>
      </c>
    </row>
    <row r="314" spans="1:16" ht="25.5">
      <c r="A314" t="s">
        <v>50</v>
      </c>
      <c s="34" t="s">
        <v>504</v>
      </c>
      <c s="34" t="s">
        <v>3171</v>
      </c>
      <c s="35" t="s">
        <v>5</v>
      </c>
      <c s="6" t="s">
        <v>3172</v>
      </c>
      <c s="36" t="s">
        <v>139</v>
      </c>
      <c s="37">
        <v>2</v>
      </c>
      <c s="36">
        <v>0</v>
      </c>
      <c s="36">
        <f>ROUND(G314*H314,6)</f>
      </c>
      <c r="L314" s="38">
        <v>0</v>
      </c>
      <c s="32">
        <f>ROUND(ROUND(L314,2)*ROUND(G314,3),2)</f>
      </c>
      <c s="36" t="s">
        <v>122</v>
      </c>
      <c>
        <f>(M314*21)/100</f>
      </c>
      <c t="s">
        <v>28</v>
      </c>
    </row>
    <row r="315" spans="1:5" ht="25.5">
      <c r="A315" s="35" t="s">
        <v>56</v>
      </c>
      <c r="E315" s="39" t="s">
        <v>3172</v>
      </c>
    </row>
    <row r="316" spans="1:5" ht="12.75">
      <c r="A316" s="35" t="s">
        <v>57</v>
      </c>
      <c r="E316" s="40" t="s">
        <v>5</v>
      </c>
    </row>
    <row r="317" spans="1:5" ht="12.75">
      <c r="A317" t="s">
        <v>58</v>
      </c>
      <c r="E317" s="39" t="s">
        <v>5</v>
      </c>
    </row>
    <row r="318" spans="1:16" ht="25.5">
      <c r="A318" t="s">
        <v>50</v>
      </c>
      <c s="34" t="s">
        <v>509</v>
      </c>
      <c s="34" t="s">
        <v>3173</v>
      </c>
      <c s="35" t="s">
        <v>5</v>
      </c>
      <c s="6" t="s">
        <v>3174</v>
      </c>
      <c s="36" t="s">
        <v>139</v>
      </c>
      <c s="37">
        <v>1</v>
      </c>
      <c s="36">
        <v>0</v>
      </c>
      <c s="36">
        <f>ROUND(G318*H318,6)</f>
      </c>
      <c r="L318" s="38">
        <v>0</v>
      </c>
      <c s="32">
        <f>ROUND(ROUND(L318,2)*ROUND(G318,3),2)</f>
      </c>
      <c s="36" t="s">
        <v>122</v>
      </c>
      <c>
        <f>(M318*21)/100</f>
      </c>
      <c t="s">
        <v>28</v>
      </c>
    </row>
    <row r="319" spans="1:5" ht="25.5">
      <c r="A319" s="35" t="s">
        <v>56</v>
      </c>
      <c r="E319" s="39" t="s">
        <v>3174</v>
      </c>
    </row>
    <row r="320" spans="1:5" ht="12.75">
      <c r="A320" s="35" t="s">
        <v>57</v>
      </c>
      <c r="E320" s="40" t="s">
        <v>5</v>
      </c>
    </row>
    <row r="321" spans="1:5" ht="12.75">
      <c r="A321" t="s">
        <v>58</v>
      </c>
      <c r="E321" s="39" t="s">
        <v>5</v>
      </c>
    </row>
    <row r="322" spans="1:16" ht="25.5">
      <c r="A322" t="s">
        <v>50</v>
      </c>
      <c s="34" t="s">
        <v>513</v>
      </c>
      <c s="34" t="s">
        <v>3175</v>
      </c>
      <c s="35" t="s">
        <v>5</v>
      </c>
      <c s="6" t="s">
        <v>3176</v>
      </c>
      <c s="36" t="s">
        <v>139</v>
      </c>
      <c s="37">
        <v>1</v>
      </c>
      <c s="36">
        <v>0</v>
      </c>
      <c s="36">
        <f>ROUND(G322*H322,6)</f>
      </c>
      <c r="L322" s="38">
        <v>0</v>
      </c>
      <c s="32">
        <f>ROUND(ROUND(L322,2)*ROUND(G322,3),2)</f>
      </c>
      <c s="36" t="s">
        <v>122</v>
      </c>
      <c>
        <f>(M322*21)/100</f>
      </c>
      <c t="s">
        <v>28</v>
      </c>
    </row>
    <row r="323" spans="1:5" ht="25.5">
      <c r="A323" s="35" t="s">
        <v>56</v>
      </c>
      <c r="E323" s="39" t="s">
        <v>3176</v>
      </c>
    </row>
    <row r="324" spans="1:5" ht="12.75">
      <c r="A324" s="35" t="s">
        <v>57</v>
      </c>
      <c r="E324" s="40" t="s">
        <v>5</v>
      </c>
    </row>
    <row r="325" spans="1:5" ht="12.75">
      <c r="A325" t="s">
        <v>58</v>
      </c>
      <c r="E325" s="39" t="s">
        <v>5</v>
      </c>
    </row>
    <row r="326" spans="1:16" ht="25.5">
      <c r="A326" t="s">
        <v>50</v>
      </c>
      <c s="34" t="s">
        <v>517</v>
      </c>
      <c s="34" t="s">
        <v>3177</v>
      </c>
      <c s="35" t="s">
        <v>5</v>
      </c>
      <c s="6" t="s">
        <v>3178</v>
      </c>
      <c s="36" t="s">
        <v>139</v>
      </c>
      <c s="37">
        <v>1</v>
      </c>
      <c s="36">
        <v>0</v>
      </c>
      <c s="36">
        <f>ROUND(G326*H326,6)</f>
      </c>
      <c r="L326" s="38">
        <v>0</v>
      </c>
      <c s="32">
        <f>ROUND(ROUND(L326,2)*ROUND(G326,3),2)</f>
      </c>
      <c s="36" t="s">
        <v>122</v>
      </c>
      <c>
        <f>(M326*21)/100</f>
      </c>
      <c t="s">
        <v>28</v>
      </c>
    </row>
    <row r="327" spans="1:5" ht="25.5">
      <c r="A327" s="35" t="s">
        <v>56</v>
      </c>
      <c r="E327" s="39" t="s">
        <v>3178</v>
      </c>
    </row>
    <row r="328" spans="1:5" ht="12.75">
      <c r="A328" s="35" t="s">
        <v>57</v>
      </c>
      <c r="E328" s="40" t="s">
        <v>5</v>
      </c>
    </row>
    <row r="329" spans="1:5" ht="12.75">
      <c r="A329" t="s">
        <v>58</v>
      </c>
      <c r="E329" s="39" t="s">
        <v>5</v>
      </c>
    </row>
    <row r="330" spans="1:16" ht="25.5">
      <c r="A330" t="s">
        <v>50</v>
      </c>
      <c s="34" t="s">
        <v>522</v>
      </c>
      <c s="34" t="s">
        <v>3179</v>
      </c>
      <c s="35" t="s">
        <v>5</v>
      </c>
      <c s="6" t="s">
        <v>3180</v>
      </c>
      <c s="36" t="s">
        <v>139</v>
      </c>
      <c s="37">
        <v>4</v>
      </c>
      <c s="36">
        <v>0</v>
      </c>
      <c s="36">
        <f>ROUND(G330*H330,6)</f>
      </c>
      <c r="L330" s="38">
        <v>0</v>
      </c>
      <c s="32">
        <f>ROUND(ROUND(L330,2)*ROUND(G330,3),2)</f>
      </c>
      <c s="36" t="s">
        <v>122</v>
      </c>
      <c>
        <f>(M330*21)/100</f>
      </c>
      <c t="s">
        <v>28</v>
      </c>
    </row>
    <row r="331" spans="1:5" ht="25.5">
      <c r="A331" s="35" t="s">
        <v>56</v>
      </c>
      <c r="E331" s="39" t="s">
        <v>3180</v>
      </c>
    </row>
    <row r="332" spans="1:5" ht="12.75">
      <c r="A332" s="35" t="s">
        <v>57</v>
      </c>
      <c r="E332" s="40" t="s">
        <v>5</v>
      </c>
    </row>
    <row r="333" spans="1:5" ht="12.75">
      <c r="A333" t="s">
        <v>58</v>
      </c>
      <c r="E333" s="39" t="s">
        <v>5</v>
      </c>
    </row>
    <row r="334" spans="1:16" ht="25.5">
      <c r="A334" t="s">
        <v>50</v>
      </c>
      <c s="34" t="s">
        <v>524</v>
      </c>
      <c s="34" t="s">
        <v>3181</v>
      </c>
      <c s="35" t="s">
        <v>5</v>
      </c>
      <c s="6" t="s">
        <v>3182</v>
      </c>
      <c s="36" t="s">
        <v>139</v>
      </c>
      <c s="37">
        <v>4</v>
      </c>
      <c s="36">
        <v>0</v>
      </c>
      <c s="36">
        <f>ROUND(G334*H334,6)</f>
      </c>
      <c r="L334" s="38">
        <v>0</v>
      </c>
      <c s="32">
        <f>ROUND(ROUND(L334,2)*ROUND(G334,3),2)</f>
      </c>
      <c s="36" t="s">
        <v>122</v>
      </c>
      <c>
        <f>(M334*21)/100</f>
      </c>
      <c t="s">
        <v>28</v>
      </c>
    </row>
    <row r="335" spans="1:5" ht="25.5">
      <c r="A335" s="35" t="s">
        <v>56</v>
      </c>
      <c r="E335" s="39" t="s">
        <v>3182</v>
      </c>
    </row>
    <row r="336" spans="1:5" ht="12.75">
      <c r="A336" s="35" t="s">
        <v>57</v>
      </c>
      <c r="E336" s="40" t="s">
        <v>5</v>
      </c>
    </row>
    <row r="337" spans="1:5" ht="12.75">
      <c r="A337" t="s">
        <v>58</v>
      </c>
      <c r="E337" s="39" t="s">
        <v>5</v>
      </c>
    </row>
    <row r="338" spans="1:16" ht="25.5">
      <c r="A338" t="s">
        <v>50</v>
      </c>
      <c s="34" t="s">
        <v>525</v>
      </c>
      <c s="34" t="s">
        <v>3183</v>
      </c>
      <c s="35" t="s">
        <v>5</v>
      </c>
      <c s="6" t="s">
        <v>3184</v>
      </c>
      <c s="36" t="s">
        <v>139</v>
      </c>
      <c s="37">
        <v>2</v>
      </c>
      <c s="36">
        <v>0</v>
      </c>
      <c s="36">
        <f>ROUND(G338*H338,6)</f>
      </c>
      <c r="L338" s="38">
        <v>0</v>
      </c>
      <c s="32">
        <f>ROUND(ROUND(L338,2)*ROUND(G338,3),2)</f>
      </c>
      <c s="36" t="s">
        <v>122</v>
      </c>
      <c>
        <f>(M338*21)/100</f>
      </c>
      <c t="s">
        <v>28</v>
      </c>
    </row>
    <row r="339" spans="1:5" ht="25.5">
      <c r="A339" s="35" t="s">
        <v>56</v>
      </c>
      <c r="E339" s="39" t="s">
        <v>3184</v>
      </c>
    </row>
    <row r="340" spans="1:5" ht="12.75">
      <c r="A340" s="35" t="s">
        <v>57</v>
      </c>
      <c r="E340" s="40" t="s">
        <v>5</v>
      </c>
    </row>
    <row r="341" spans="1:5" ht="12.75">
      <c r="A341" t="s">
        <v>58</v>
      </c>
      <c r="E341" s="39" t="s">
        <v>5</v>
      </c>
    </row>
    <row r="342" spans="1:16" ht="25.5">
      <c r="A342" t="s">
        <v>50</v>
      </c>
      <c s="34" t="s">
        <v>530</v>
      </c>
      <c s="34" t="s">
        <v>3185</v>
      </c>
      <c s="35" t="s">
        <v>5</v>
      </c>
      <c s="6" t="s">
        <v>3186</v>
      </c>
      <c s="36" t="s">
        <v>139</v>
      </c>
      <c s="37">
        <v>2</v>
      </c>
      <c s="36">
        <v>0</v>
      </c>
      <c s="36">
        <f>ROUND(G342*H342,6)</f>
      </c>
      <c r="L342" s="38">
        <v>0</v>
      </c>
      <c s="32">
        <f>ROUND(ROUND(L342,2)*ROUND(G342,3),2)</f>
      </c>
      <c s="36" t="s">
        <v>122</v>
      </c>
      <c>
        <f>(M342*21)/100</f>
      </c>
      <c t="s">
        <v>28</v>
      </c>
    </row>
    <row r="343" spans="1:5" ht="25.5">
      <c r="A343" s="35" t="s">
        <v>56</v>
      </c>
      <c r="E343" s="39" t="s">
        <v>3186</v>
      </c>
    </row>
    <row r="344" spans="1:5" ht="12.75">
      <c r="A344" s="35" t="s">
        <v>57</v>
      </c>
      <c r="E344" s="40" t="s">
        <v>5</v>
      </c>
    </row>
    <row r="345" spans="1:5" ht="12.75">
      <c r="A345" t="s">
        <v>58</v>
      </c>
      <c r="E345" s="39" t="s">
        <v>5</v>
      </c>
    </row>
    <row r="346" spans="1:16" ht="25.5">
      <c r="A346" t="s">
        <v>50</v>
      </c>
      <c s="34" t="s">
        <v>535</v>
      </c>
      <c s="34" t="s">
        <v>3187</v>
      </c>
      <c s="35" t="s">
        <v>5</v>
      </c>
      <c s="6" t="s">
        <v>3188</v>
      </c>
      <c s="36" t="s">
        <v>139</v>
      </c>
      <c s="37">
        <v>48</v>
      </c>
      <c s="36">
        <v>0</v>
      </c>
      <c s="36">
        <f>ROUND(G346*H346,6)</f>
      </c>
      <c r="L346" s="38">
        <v>0</v>
      </c>
      <c s="32">
        <f>ROUND(ROUND(L346,2)*ROUND(G346,3),2)</f>
      </c>
      <c s="36" t="s">
        <v>122</v>
      </c>
      <c>
        <f>(M346*21)/100</f>
      </c>
      <c t="s">
        <v>28</v>
      </c>
    </row>
    <row r="347" spans="1:5" ht="25.5">
      <c r="A347" s="35" t="s">
        <v>56</v>
      </c>
      <c r="E347" s="39" t="s">
        <v>3188</v>
      </c>
    </row>
    <row r="348" spans="1:5" ht="12.75">
      <c r="A348" s="35" t="s">
        <v>57</v>
      </c>
      <c r="E348" s="40" t="s">
        <v>5</v>
      </c>
    </row>
    <row r="349" spans="1:5" ht="12.75">
      <c r="A349" t="s">
        <v>58</v>
      </c>
      <c r="E349" s="39" t="s">
        <v>5</v>
      </c>
    </row>
    <row r="350" spans="1:16" ht="12.75">
      <c r="A350" t="s">
        <v>50</v>
      </c>
      <c s="34" t="s">
        <v>539</v>
      </c>
      <c s="34" t="s">
        <v>3189</v>
      </c>
      <c s="35" t="s">
        <v>5</v>
      </c>
      <c s="6" t="s">
        <v>3190</v>
      </c>
      <c s="36" t="s">
        <v>139</v>
      </c>
      <c s="37">
        <v>2</v>
      </c>
      <c s="36">
        <v>0</v>
      </c>
      <c s="36">
        <f>ROUND(G350*H350,6)</f>
      </c>
      <c r="L350" s="38">
        <v>0</v>
      </c>
      <c s="32">
        <f>ROUND(ROUND(L350,2)*ROUND(G350,3),2)</f>
      </c>
      <c s="36" t="s">
        <v>122</v>
      </c>
      <c>
        <f>(M350*21)/100</f>
      </c>
      <c t="s">
        <v>28</v>
      </c>
    </row>
    <row r="351" spans="1:5" ht="25.5">
      <c r="A351" s="35" t="s">
        <v>56</v>
      </c>
      <c r="E351" s="39" t="s">
        <v>3191</v>
      </c>
    </row>
    <row r="352" spans="1:5" ht="12.75">
      <c r="A352" s="35" t="s">
        <v>57</v>
      </c>
      <c r="E352" s="40" t="s">
        <v>5</v>
      </c>
    </row>
    <row r="353" spans="1:5" ht="12.75">
      <c r="A353" t="s">
        <v>58</v>
      </c>
      <c r="E353" s="39" t="s">
        <v>5</v>
      </c>
    </row>
    <row r="354" spans="1:16" ht="25.5">
      <c r="A354" t="s">
        <v>50</v>
      </c>
      <c s="34" t="s">
        <v>543</v>
      </c>
      <c s="34" t="s">
        <v>3192</v>
      </c>
      <c s="35" t="s">
        <v>5</v>
      </c>
      <c s="6" t="s">
        <v>3193</v>
      </c>
      <c s="36" t="s">
        <v>3194</v>
      </c>
      <c s="37">
        <v>48</v>
      </c>
      <c s="36">
        <v>0</v>
      </c>
      <c s="36">
        <f>ROUND(G354*H354,6)</f>
      </c>
      <c r="L354" s="38">
        <v>0</v>
      </c>
      <c s="32">
        <f>ROUND(ROUND(L354,2)*ROUND(G354,3),2)</f>
      </c>
      <c s="36" t="s">
        <v>122</v>
      </c>
      <c>
        <f>(M354*21)/100</f>
      </c>
      <c t="s">
        <v>28</v>
      </c>
    </row>
    <row r="355" spans="1:5" ht="38.25">
      <c r="A355" s="35" t="s">
        <v>56</v>
      </c>
      <c r="E355" s="39" t="s">
        <v>3195</v>
      </c>
    </row>
    <row r="356" spans="1:5" ht="12.75">
      <c r="A356" s="35" t="s">
        <v>57</v>
      </c>
      <c r="E356" s="40" t="s">
        <v>5</v>
      </c>
    </row>
    <row r="357" spans="1:5" ht="12.75">
      <c r="A357" t="s">
        <v>58</v>
      </c>
      <c r="E357" s="39" t="s">
        <v>5</v>
      </c>
    </row>
    <row r="358" spans="1:16" ht="12.75">
      <c r="A358" t="s">
        <v>50</v>
      </c>
      <c s="34" t="s">
        <v>547</v>
      </c>
      <c s="34" t="s">
        <v>3196</v>
      </c>
      <c s="35" t="s">
        <v>5</v>
      </c>
      <c s="6" t="s">
        <v>3197</v>
      </c>
      <c s="36" t="s">
        <v>139</v>
      </c>
      <c s="37">
        <v>2</v>
      </c>
      <c s="36">
        <v>0</v>
      </c>
      <c s="36">
        <f>ROUND(G358*H358,6)</f>
      </c>
      <c r="L358" s="38">
        <v>0</v>
      </c>
      <c s="32">
        <f>ROUND(ROUND(L358,2)*ROUND(G358,3),2)</f>
      </c>
      <c s="36" t="s">
        <v>55</v>
      </c>
      <c>
        <f>(M358*21)/100</f>
      </c>
      <c t="s">
        <v>28</v>
      </c>
    </row>
    <row r="359" spans="1:5" ht="25.5">
      <c r="A359" s="35" t="s">
        <v>56</v>
      </c>
      <c r="E359" s="39" t="s">
        <v>3198</v>
      </c>
    </row>
    <row r="360" spans="1:5" ht="12.75">
      <c r="A360" s="35" t="s">
        <v>57</v>
      </c>
      <c r="E360" s="40" t="s">
        <v>5</v>
      </c>
    </row>
    <row r="361" spans="1:5" ht="12.75">
      <c r="A361" t="s">
        <v>58</v>
      </c>
      <c r="E361" s="39" t="s">
        <v>5</v>
      </c>
    </row>
    <row r="362" spans="1:16" ht="12.75">
      <c r="A362" t="s">
        <v>50</v>
      </c>
      <c s="34" t="s">
        <v>551</v>
      </c>
      <c s="34" t="s">
        <v>3199</v>
      </c>
      <c s="35" t="s">
        <v>5</v>
      </c>
      <c s="6" t="s">
        <v>3200</v>
      </c>
      <c s="36" t="s">
        <v>139</v>
      </c>
      <c s="37">
        <v>2</v>
      </c>
      <c s="36">
        <v>0</v>
      </c>
      <c s="36">
        <f>ROUND(G362*H362,6)</f>
      </c>
      <c r="L362" s="38">
        <v>0</v>
      </c>
      <c s="32">
        <f>ROUND(ROUND(L362,2)*ROUND(G362,3),2)</f>
      </c>
      <c s="36" t="s">
        <v>122</v>
      </c>
      <c>
        <f>(M362*21)/100</f>
      </c>
      <c t="s">
        <v>28</v>
      </c>
    </row>
    <row r="363" spans="1:5" ht="12.75">
      <c r="A363" s="35" t="s">
        <v>56</v>
      </c>
      <c r="E363" s="39" t="s">
        <v>3200</v>
      </c>
    </row>
    <row r="364" spans="1:5" ht="12.75">
      <c r="A364" s="35" t="s">
        <v>57</v>
      </c>
      <c r="E364" s="40" t="s">
        <v>5</v>
      </c>
    </row>
    <row r="365" spans="1:5" ht="12.75">
      <c r="A365" t="s">
        <v>58</v>
      </c>
      <c r="E365" s="39" t="s">
        <v>5</v>
      </c>
    </row>
    <row r="366" spans="1:16" ht="12.75">
      <c r="A366" t="s">
        <v>50</v>
      </c>
      <c s="34" t="s">
        <v>555</v>
      </c>
      <c s="34" t="s">
        <v>3201</v>
      </c>
      <c s="35" t="s">
        <v>5</v>
      </c>
      <c s="6" t="s">
        <v>3202</v>
      </c>
      <c s="36" t="s">
        <v>139</v>
      </c>
      <c s="37">
        <v>8</v>
      </c>
      <c s="36">
        <v>0</v>
      </c>
      <c s="36">
        <f>ROUND(G366*H366,6)</f>
      </c>
      <c r="L366" s="38">
        <v>0</v>
      </c>
      <c s="32">
        <f>ROUND(ROUND(L366,2)*ROUND(G366,3),2)</f>
      </c>
      <c s="36" t="s">
        <v>122</v>
      </c>
      <c>
        <f>(M366*21)/100</f>
      </c>
      <c t="s">
        <v>28</v>
      </c>
    </row>
    <row r="367" spans="1:5" ht="12.75">
      <c r="A367" s="35" t="s">
        <v>56</v>
      </c>
      <c r="E367" s="39" t="s">
        <v>3202</v>
      </c>
    </row>
    <row r="368" spans="1:5" ht="12.75">
      <c r="A368" s="35" t="s">
        <v>57</v>
      </c>
      <c r="E368" s="40" t="s">
        <v>5</v>
      </c>
    </row>
    <row r="369" spans="1:5" ht="12.75">
      <c r="A369" t="s">
        <v>58</v>
      </c>
      <c r="E369" s="39" t="s">
        <v>5</v>
      </c>
    </row>
    <row r="370" spans="1:16" ht="25.5">
      <c r="A370" t="s">
        <v>50</v>
      </c>
      <c s="34" t="s">
        <v>559</v>
      </c>
      <c s="34" t="s">
        <v>3203</v>
      </c>
      <c s="35" t="s">
        <v>5</v>
      </c>
      <c s="6" t="s">
        <v>3204</v>
      </c>
      <c s="36" t="s">
        <v>139</v>
      </c>
      <c s="37">
        <v>1</v>
      </c>
      <c s="36">
        <v>0</v>
      </c>
      <c s="36">
        <f>ROUND(G370*H370,6)</f>
      </c>
      <c r="L370" s="38">
        <v>0</v>
      </c>
      <c s="32">
        <f>ROUND(ROUND(L370,2)*ROUND(G370,3),2)</f>
      </c>
      <c s="36" t="s">
        <v>122</v>
      </c>
      <c>
        <f>(M370*21)/100</f>
      </c>
      <c t="s">
        <v>28</v>
      </c>
    </row>
    <row r="371" spans="1:5" ht="25.5">
      <c r="A371" s="35" t="s">
        <v>56</v>
      </c>
      <c r="E371" s="39" t="s">
        <v>3205</v>
      </c>
    </row>
    <row r="372" spans="1:5" ht="12.75">
      <c r="A372" s="35" t="s">
        <v>57</v>
      </c>
      <c r="E372" s="40" t="s">
        <v>5</v>
      </c>
    </row>
    <row r="373" spans="1:5" ht="12.75">
      <c r="A373" t="s">
        <v>58</v>
      </c>
      <c r="E373" s="39" t="s">
        <v>5</v>
      </c>
    </row>
    <row r="374" spans="1:16" ht="25.5">
      <c r="A374" t="s">
        <v>50</v>
      </c>
      <c s="34" t="s">
        <v>563</v>
      </c>
      <c s="34" t="s">
        <v>3206</v>
      </c>
      <c s="35" t="s">
        <v>5</v>
      </c>
      <c s="6" t="s">
        <v>3207</v>
      </c>
      <c s="36" t="s">
        <v>139</v>
      </c>
      <c s="37">
        <v>1</v>
      </c>
      <c s="36">
        <v>0</v>
      </c>
      <c s="36">
        <f>ROUND(G374*H374,6)</f>
      </c>
      <c r="L374" s="38">
        <v>0</v>
      </c>
      <c s="32">
        <f>ROUND(ROUND(L374,2)*ROUND(G374,3),2)</f>
      </c>
      <c s="36" t="s">
        <v>122</v>
      </c>
      <c>
        <f>(M374*21)/100</f>
      </c>
      <c t="s">
        <v>28</v>
      </c>
    </row>
    <row r="375" spans="1:5" ht="38.25">
      <c r="A375" s="35" t="s">
        <v>56</v>
      </c>
      <c r="E375" s="39" t="s">
        <v>3208</v>
      </c>
    </row>
    <row r="376" spans="1:5" ht="12.75">
      <c r="A376" s="35" t="s">
        <v>57</v>
      </c>
      <c r="E376" s="40" t="s">
        <v>5</v>
      </c>
    </row>
    <row r="377" spans="1:5" ht="12.75">
      <c r="A377" t="s">
        <v>58</v>
      </c>
      <c r="E377" s="39" t="s">
        <v>5</v>
      </c>
    </row>
    <row r="378" spans="1:16" ht="12.75">
      <c r="A378" t="s">
        <v>50</v>
      </c>
      <c s="34" t="s">
        <v>567</v>
      </c>
      <c s="34" t="s">
        <v>3209</v>
      </c>
      <c s="35" t="s">
        <v>5</v>
      </c>
      <c s="6" t="s">
        <v>3210</v>
      </c>
      <c s="36" t="s">
        <v>139</v>
      </c>
      <c s="37">
        <v>2</v>
      </c>
      <c s="36">
        <v>0</v>
      </c>
      <c s="36">
        <f>ROUND(G378*H378,6)</f>
      </c>
      <c r="L378" s="38">
        <v>0</v>
      </c>
      <c s="32">
        <f>ROUND(ROUND(L378,2)*ROUND(G378,3),2)</f>
      </c>
      <c s="36" t="s">
        <v>55</v>
      </c>
      <c>
        <f>(M378*21)/100</f>
      </c>
      <c t="s">
        <v>28</v>
      </c>
    </row>
    <row r="379" spans="1:5" ht="38.25">
      <c r="A379" s="35" t="s">
        <v>56</v>
      </c>
      <c r="E379" s="39" t="s">
        <v>3211</v>
      </c>
    </row>
    <row r="380" spans="1:5" ht="12.75">
      <c r="A380" s="35" t="s">
        <v>57</v>
      </c>
      <c r="E380" s="40" t="s">
        <v>5</v>
      </c>
    </row>
    <row r="381" spans="1:5" ht="12.75">
      <c r="A381" t="s">
        <v>58</v>
      </c>
      <c r="E381" s="39" t="s">
        <v>5</v>
      </c>
    </row>
    <row r="382" spans="1:16" ht="25.5">
      <c r="A382" t="s">
        <v>50</v>
      </c>
      <c s="34" t="s">
        <v>572</v>
      </c>
      <c s="34" t="s">
        <v>3212</v>
      </c>
      <c s="35" t="s">
        <v>5</v>
      </c>
      <c s="6" t="s">
        <v>3213</v>
      </c>
      <c s="36" t="s">
        <v>139</v>
      </c>
      <c s="37">
        <v>20</v>
      </c>
      <c s="36">
        <v>0</v>
      </c>
      <c s="36">
        <f>ROUND(G382*H382,6)</f>
      </c>
      <c r="L382" s="38">
        <v>0</v>
      </c>
      <c s="32">
        <f>ROUND(ROUND(L382,2)*ROUND(G382,3),2)</f>
      </c>
      <c s="36" t="s">
        <v>55</v>
      </c>
      <c>
        <f>(M382*21)/100</f>
      </c>
      <c t="s">
        <v>28</v>
      </c>
    </row>
    <row r="383" spans="1:5" ht="25.5">
      <c r="A383" s="35" t="s">
        <v>56</v>
      </c>
      <c r="E383" s="39" t="s">
        <v>3213</v>
      </c>
    </row>
    <row r="384" spans="1:5" ht="12.75">
      <c r="A384" s="35" t="s">
        <v>57</v>
      </c>
      <c r="E384" s="40" t="s">
        <v>5</v>
      </c>
    </row>
    <row r="385" spans="1:5" ht="12.75">
      <c r="A385" t="s">
        <v>58</v>
      </c>
      <c r="E385" s="39" t="s">
        <v>5</v>
      </c>
    </row>
    <row r="386" spans="1:16" ht="12.75">
      <c r="A386" t="s">
        <v>50</v>
      </c>
      <c s="34" t="s">
        <v>577</v>
      </c>
      <c s="34" t="s">
        <v>3214</v>
      </c>
      <c s="35" t="s">
        <v>5</v>
      </c>
      <c s="6" t="s">
        <v>3215</v>
      </c>
      <c s="36" t="s">
        <v>1731</v>
      </c>
      <c s="37">
        <v>40</v>
      </c>
      <c s="36">
        <v>0</v>
      </c>
      <c s="36">
        <f>ROUND(G386*H386,6)</f>
      </c>
      <c r="L386" s="38">
        <v>0</v>
      </c>
      <c s="32">
        <f>ROUND(ROUND(L386,2)*ROUND(G386,3),2)</f>
      </c>
      <c s="36" t="s">
        <v>122</v>
      </c>
      <c>
        <f>(M386*21)/100</f>
      </c>
      <c t="s">
        <v>28</v>
      </c>
    </row>
    <row r="387" spans="1:5" ht="12.75">
      <c r="A387" s="35" t="s">
        <v>56</v>
      </c>
      <c r="E387" s="39" t="s">
        <v>3215</v>
      </c>
    </row>
    <row r="388" spans="1:5" ht="12.75">
      <c r="A388" s="35" t="s">
        <v>57</v>
      </c>
      <c r="E388" s="40" t="s">
        <v>5</v>
      </c>
    </row>
    <row r="389" spans="1:5" ht="12.75">
      <c r="A389" t="s">
        <v>58</v>
      </c>
      <c r="E389" s="39" t="s">
        <v>5</v>
      </c>
    </row>
    <row r="390" spans="1:16" ht="12.75">
      <c r="A390" t="s">
        <v>50</v>
      </c>
      <c s="34" t="s">
        <v>581</v>
      </c>
      <c s="34" t="s">
        <v>3216</v>
      </c>
      <c s="35" t="s">
        <v>5</v>
      </c>
      <c s="6" t="s">
        <v>3217</v>
      </c>
      <c s="36" t="s">
        <v>139</v>
      </c>
      <c s="37">
        <v>2</v>
      </c>
      <c s="36">
        <v>0</v>
      </c>
      <c s="36">
        <f>ROUND(G390*H390,6)</f>
      </c>
      <c r="L390" s="38">
        <v>0</v>
      </c>
      <c s="32">
        <f>ROUND(ROUND(L390,2)*ROUND(G390,3),2)</f>
      </c>
      <c s="36" t="s">
        <v>122</v>
      </c>
      <c>
        <f>(M390*21)/100</f>
      </c>
      <c t="s">
        <v>28</v>
      </c>
    </row>
    <row r="391" spans="1:5" ht="12.75">
      <c r="A391" s="35" t="s">
        <v>56</v>
      </c>
      <c r="E391" s="39" t="s">
        <v>3217</v>
      </c>
    </row>
    <row r="392" spans="1:5" ht="12.75">
      <c r="A392" s="35" t="s">
        <v>57</v>
      </c>
      <c r="E392" s="40" t="s">
        <v>5</v>
      </c>
    </row>
    <row r="393" spans="1:5" ht="12.75">
      <c r="A393" t="s">
        <v>58</v>
      </c>
      <c r="E393" s="39" t="s">
        <v>5</v>
      </c>
    </row>
    <row r="394" spans="1:16" ht="12.75">
      <c r="A394" t="s">
        <v>50</v>
      </c>
      <c s="34" t="s">
        <v>586</v>
      </c>
      <c s="34" t="s">
        <v>2934</v>
      </c>
      <c s="35" t="s">
        <v>5</v>
      </c>
      <c s="6" t="s">
        <v>2935</v>
      </c>
      <c s="36" t="s">
        <v>139</v>
      </c>
      <c s="37">
        <v>1</v>
      </c>
      <c s="36">
        <v>0</v>
      </c>
      <c s="36">
        <f>ROUND(G394*H394,6)</f>
      </c>
      <c r="L394" s="38">
        <v>0</v>
      </c>
      <c s="32">
        <f>ROUND(ROUND(L394,2)*ROUND(G394,3),2)</f>
      </c>
      <c s="36" t="s">
        <v>122</v>
      </c>
      <c>
        <f>(M394*21)/100</f>
      </c>
      <c t="s">
        <v>28</v>
      </c>
    </row>
    <row r="395" spans="1:5" ht="25.5">
      <c r="A395" s="35" t="s">
        <v>56</v>
      </c>
      <c r="E395" s="39" t="s">
        <v>2936</v>
      </c>
    </row>
    <row r="396" spans="1:5" ht="12.75">
      <c r="A396" s="35" t="s">
        <v>57</v>
      </c>
      <c r="E396" s="40" t="s">
        <v>5</v>
      </c>
    </row>
    <row r="397" spans="1:5" ht="12.75">
      <c r="A397" t="s">
        <v>58</v>
      </c>
      <c r="E397" s="39" t="s">
        <v>5</v>
      </c>
    </row>
    <row r="398" spans="1:16" ht="12.75">
      <c r="A398" t="s">
        <v>50</v>
      </c>
      <c s="34" t="s">
        <v>591</v>
      </c>
      <c s="34" t="s">
        <v>2937</v>
      </c>
      <c s="35" t="s">
        <v>5</v>
      </c>
      <c s="6" t="s">
        <v>2938</v>
      </c>
      <c s="36" t="s">
        <v>139</v>
      </c>
      <c s="37">
        <v>1</v>
      </c>
      <c s="36">
        <v>0</v>
      </c>
      <c s="36">
        <f>ROUND(G398*H398,6)</f>
      </c>
      <c r="L398" s="38">
        <v>0</v>
      </c>
      <c s="32">
        <f>ROUND(ROUND(L398,2)*ROUND(G398,3),2)</f>
      </c>
      <c s="36" t="s">
        <v>122</v>
      </c>
      <c>
        <f>(M398*21)/100</f>
      </c>
      <c t="s">
        <v>28</v>
      </c>
    </row>
    <row r="399" spans="1:5" ht="25.5">
      <c r="A399" s="35" t="s">
        <v>56</v>
      </c>
      <c r="E399" s="39" t="s">
        <v>2939</v>
      </c>
    </row>
    <row r="400" spans="1:5" ht="12.75">
      <c r="A400" s="35" t="s">
        <v>57</v>
      </c>
      <c r="E400" s="40" t="s">
        <v>5</v>
      </c>
    </row>
    <row r="401" spans="1:5" ht="12.75">
      <c r="A401" t="s">
        <v>58</v>
      </c>
      <c r="E4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COUNTIFS(L8:L286,"=0",A8:A286,"P")+COUNTIFS(L8:L286,"",A8:A286,"P")+SUM(Q8:Q286)</f>
      </c>
    </row>
    <row r="8" spans="1:13" ht="25.5">
      <c r="A8" t="s">
        <v>45</v>
      </c>
      <c r="C8" s="28" t="s">
        <v>3220</v>
      </c>
      <c r="E8" s="30" t="s">
        <v>3219</v>
      </c>
      <c r="J8" s="29">
        <f>0+J9</f>
      </c>
      <c s="29">
        <f>0+K9</f>
      </c>
      <c s="29">
        <f>0+L9</f>
      </c>
      <c s="29">
        <f>0+M9</f>
      </c>
    </row>
    <row r="9" spans="1:13" ht="12.75">
      <c r="A9" t="s">
        <v>47</v>
      </c>
      <c r="C9" s="31" t="s">
        <v>2855</v>
      </c>
      <c r="E9" s="33" t="s">
        <v>2856</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f>
      </c>
      <c s="32">
        <f>0+M10+M14+M18+M22+M26+M30+M34+M38+M42+M46+M50+M54+M58+M62+M66+M70+M74+M78+M82+M86+M90+M94+M98+M102+M106+M110+M114+M118+M122+M126+M130+M134+M138+M142+M146+M150+M154+M158+M162+M166+M170+M174+M178+M182+M186+M190+M194+M198+M202+M206+M210+M214+M218+M222+M226+M230+M234+M238+M242+M246+M250+M254+M258+M262+M266+M270+M274+M278+M282+M286</f>
      </c>
    </row>
    <row r="10" spans="1:16" ht="12.75">
      <c r="A10" t="s">
        <v>50</v>
      </c>
      <c s="34" t="s">
        <v>51</v>
      </c>
      <c s="34" t="s">
        <v>3221</v>
      </c>
      <c s="35" t="s">
        <v>5</v>
      </c>
      <c s="6" t="s">
        <v>3222</v>
      </c>
      <c s="36" t="s">
        <v>139</v>
      </c>
      <c s="37">
        <v>1</v>
      </c>
      <c s="36">
        <v>0</v>
      </c>
      <c s="36">
        <f>ROUND(G10*H10,6)</f>
      </c>
      <c r="L10" s="38">
        <v>0</v>
      </c>
      <c s="32">
        <f>ROUND(ROUND(L10,2)*ROUND(G10,3),2)</f>
      </c>
      <c s="36" t="s">
        <v>122</v>
      </c>
      <c>
        <f>(M10*21)/100</f>
      </c>
      <c t="s">
        <v>28</v>
      </c>
    </row>
    <row r="11" spans="1:5" ht="51">
      <c r="A11" s="35" t="s">
        <v>56</v>
      </c>
      <c r="E11" s="39" t="s">
        <v>3223</v>
      </c>
    </row>
    <row r="12" spans="1:5" ht="12.75">
      <c r="A12" s="35" t="s">
        <v>57</v>
      </c>
      <c r="E12" s="40" t="s">
        <v>5</v>
      </c>
    </row>
    <row r="13" spans="1:5" ht="12.75">
      <c r="A13" t="s">
        <v>58</v>
      </c>
      <c r="E13" s="39" t="s">
        <v>5</v>
      </c>
    </row>
    <row r="14" spans="1:16" ht="25.5">
      <c r="A14" t="s">
        <v>50</v>
      </c>
      <c s="34" t="s">
        <v>28</v>
      </c>
      <c s="34" t="s">
        <v>3224</v>
      </c>
      <c s="35" t="s">
        <v>5</v>
      </c>
      <c s="6" t="s">
        <v>3225</v>
      </c>
      <c s="36" t="s">
        <v>139</v>
      </c>
      <c s="37">
        <v>1</v>
      </c>
      <c s="36">
        <v>0</v>
      </c>
      <c s="36">
        <f>ROUND(G14*H14,6)</f>
      </c>
      <c r="L14" s="38">
        <v>0</v>
      </c>
      <c s="32">
        <f>ROUND(ROUND(L14,2)*ROUND(G14,3),2)</f>
      </c>
      <c s="36" t="s">
        <v>122</v>
      </c>
      <c>
        <f>(M14*21)/100</f>
      </c>
      <c t="s">
        <v>28</v>
      </c>
    </row>
    <row r="15" spans="1:5" ht="25.5">
      <c r="A15" s="35" t="s">
        <v>56</v>
      </c>
      <c r="E15" s="39" t="s">
        <v>3225</v>
      </c>
    </row>
    <row r="16" spans="1:5" ht="12.75">
      <c r="A16" s="35" t="s">
        <v>57</v>
      </c>
      <c r="E16" s="40" t="s">
        <v>5</v>
      </c>
    </row>
    <row r="17" spans="1:5" ht="12.75">
      <c r="A17" t="s">
        <v>58</v>
      </c>
      <c r="E17" s="39" t="s">
        <v>5</v>
      </c>
    </row>
    <row r="18" spans="1:16" ht="12.75">
      <c r="A18" t="s">
        <v>50</v>
      </c>
      <c s="34" t="s">
        <v>26</v>
      </c>
      <c s="34" t="s">
        <v>3226</v>
      </c>
      <c s="35" t="s">
        <v>5</v>
      </c>
      <c s="6" t="s">
        <v>3227</v>
      </c>
      <c s="36" t="s">
        <v>1211</v>
      </c>
      <c s="37">
        <v>1</v>
      </c>
      <c s="36">
        <v>0</v>
      </c>
      <c s="36">
        <f>ROUND(G18*H18,6)</f>
      </c>
      <c r="L18" s="38">
        <v>0</v>
      </c>
      <c s="32">
        <f>ROUND(ROUND(L18,2)*ROUND(G18,3),2)</f>
      </c>
      <c s="36" t="s">
        <v>122</v>
      </c>
      <c>
        <f>(M18*21)/100</f>
      </c>
      <c t="s">
        <v>28</v>
      </c>
    </row>
    <row r="19" spans="1:5" ht="25.5">
      <c r="A19" s="35" t="s">
        <v>56</v>
      </c>
      <c r="E19" s="39" t="s">
        <v>3228</v>
      </c>
    </row>
    <row r="20" spans="1:5" ht="12.75">
      <c r="A20" s="35" t="s">
        <v>57</v>
      </c>
      <c r="E20" s="40" t="s">
        <v>5</v>
      </c>
    </row>
    <row r="21" spans="1:5" ht="12.75">
      <c r="A21" t="s">
        <v>58</v>
      </c>
      <c r="E21" s="39" t="s">
        <v>5</v>
      </c>
    </row>
    <row r="22" spans="1:16" ht="25.5">
      <c r="A22" t="s">
        <v>50</v>
      </c>
      <c s="34" t="s">
        <v>66</v>
      </c>
      <c s="34" t="s">
        <v>3229</v>
      </c>
      <c s="35" t="s">
        <v>5</v>
      </c>
      <c s="6" t="s">
        <v>3230</v>
      </c>
      <c s="36" t="s">
        <v>139</v>
      </c>
      <c s="37">
        <v>1</v>
      </c>
      <c s="36">
        <v>0</v>
      </c>
      <c s="36">
        <f>ROUND(G22*H22,6)</f>
      </c>
      <c r="L22" s="38">
        <v>0</v>
      </c>
      <c s="32">
        <f>ROUND(ROUND(L22,2)*ROUND(G22,3),2)</f>
      </c>
      <c s="36" t="s">
        <v>122</v>
      </c>
      <c>
        <f>(M22*21)/100</f>
      </c>
      <c t="s">
        <v>28</v>
      </c>
    </row>
    <row r="23" spans="1:5" ht="25.5">
      <c r="A23" s="35" t="s">
        <v>56</v>
      </c>
      <c r="E23" s="39" t="s">
        <v>3230</v>
      </c>
    </row>
    <row r="24" spans="1:5" ht="12.75">
      <c r="A24" s="35" t="s">
        <v>57</v>
      </c>
      <c r="E24" s="40" t="s">
        <v>5</v>
      </c>
    </row>
    <row r="25" spans="1:5" ht="12.75">
      <c r="A25" t="s">
        <v>58</v>
      </c>
      <c r="E25" s="39" t="s">
        <v>5</v>
      </c>
    </row>
    <row r="26" spans="1:16" ht="12.75">
      <c r="A26" t="s">
        <v>50</v>
      </c>
      <c s="34" t="s">
        <v>71</v>
      </c>
      <c s="34" t="s">
        <v>3231</v>
      </c>
      <c s="35" t="s">
        <v>5</v>
      </c>
      <c s="6" t="s">
        <v>3232</v>
      </c>
      <c s="36" t="s">
        <v>139</v>
      </c>
      <c s="37">
        <v>1</v>
      </c>
      <c s="36">
        <v>0</v>
      </c>
      <c s="36">
        <f>ROUND(G26*H26,6)</f>
      </c>
      <c r="L26" s="38">
        <v>0</v>
      </c>
      <c s="32">
        <f>ROUND(ROUND(L26,2)*ROUND(G26,3),2)</f>
      </c>
      <c s="36" t="s">
        <v>122</v>
      </c>
      <c>
        <f>(M26*21)/100</f>
      </c>
      <c t="s">
        <v>28</v>
      </c>
    </row>
    <row r="27" spans="1:5" ht="12.75">
      <c r="A27" s="35" t="s">
        <v>56</v>
      </c>
      <c r="E27" s="39" t="s">
        <v>3232</v>
      </c>
    </row>
    <row r="28" spans="1:5" ht="12.75">
      <c r="A28" s="35" t="s">
        <v>57</v>
      </c>
      <c r="E28" s="40" t="s">
        <v>5</v>
      </c>
    </row>
    <row r="29" spans="1:5" ht="12.75">
      <c r="A29" t="s">
        <v>58</v>
      </c>
      <c r="E29" s="39" t="s">
        <v>5</v>
      </c>
    </row>
    <row r="30" spans="1:16" ht="12.75">
      <c r="A30" t="s">
        <v>50</v>
      </c>
      <c s="34" t="s">
        <v>27</v>
      </c>
      <c s="34" t="s">
        <v>3233</v>
      </c>
      <c s="35" t="s">
        <v>5</v>
      </c>
      <c s="6" t="s">
        <v>3234</v>
      </c>
      <c s="36" t="s">
        <v>139</v>
      </c>
      <c s="37">
        <v>1</v>
      </c>
      <c s="36">
        <v>0</v>
      </c>
      <c s="36">
        <f>ROUND(G30*H30,6)</f>
      </c>
      <c r="L30" s="38">
        <v>0</v>
      </c>
      <c s="32">
        <f>ROUND(ROUND(L30,2)*ROUND(G30,3),2)</f>
      </c>
      <c s="36" t="s">
        <v>122</v>
      </c>
      <c>
        <f>(M30*21)/100</f>
      </c>
      <c t="s">
        <v>28</v>
      </c>
    </row>
    <row r="31" spans="1:5" ht="25.5">
      <c r="A31" s="35" t="s">
        <v>56</v>
      </c>
      <c r="E31" s="39" t="s">
        <v>3235</v>
      </c>
    </row>
    <row r="32" spans="1:5" ht="12.75">
      <c r="A32" s="35" t="s">
        <v>57</v>
      </c>
      <c r="E32" s="40" t="s">
        <v>5</v>
      </c>
    </row>
    <row r="33" spans="1:5" ht="12.75">
      <c r="A33" t="s">
        <v>58</v>
      </c>
      <c r="E33" s="39" t="s">
        <v>5</v>
      </c>
    </row>
    <row r="34" spans="1:16" ht="25.5">
      <c r="A34" t="s">
        <v>50</v>
      </c>
      <c s="34" t="s">
        <v>108</v>
      </c>
      <c s="34" t="s">
        <v>3236</v>
      </c>
      <c s="35" t="s">
        <v>5</v>
      </c>
      <c s="6" t="s">
        <v>3237</v>
      </c>
      <c s="36" t="s">
        <v>139</v>
      </c>
      <c s="37">
        <v>1</v>
      </c>
      <c s="36">
        <v>0</v>
      </c>
      <c s="36">
        <f>ROUND(G34*H34,6)</f>
      </c>
      <c r="L34" s="38">
        <v>0</v>
      </c>
      <c s="32">
        <f>ROUND(ROUND(L34,2)*ROUND(G34,3),2)</f>
      </c>
      <c s="36" t="s">
        <v>122</v>
      </c>
      <c>
        <f>(M34*21)/100</f>
      </c>
      <c t="s">
        <v>28</v>
      </c>
    </row>
    <row r="35" spans="1:5" ht="25.5">
      <c r="A35" s="35" t="s">
        <v>56</v>
      </c>
      <c r="E35" s="39" t="s">
        <v>3238</v>
      </c>
    </row>
    <row r="36" spans="1:5" ht="12.75">
      <c r="A36" s="35" t="s">
        <v>57</v>
      </c>
      <c r="E36" s="40" t="s">
        <v>5</v>
      </c>
    </row>
    <row r="37" spans="1:5" ht="12.75">
      <c r="A37" t="s">
        <v>58</v>
      </c>
      <c r="E37" s="39" t="s">
        <v>5</v>
      </c>
    </row>
    <row r="38" spans="1:16" ht="12.75">
      <c r="A38" t="s">
        <v>50</v>
      </c>
      <c s="34" t="s">
        <v>113</v>
      </c>
      <c s="34" t="s">
        <v>3239</v>
      </c>
      <c s="35" t="s">
        <v>5</v>
      </c>
      <c s="6" t="s">
        <v>3240</v>
      </c>
      <c s="36" t="s">
        <v>139</v>
      </c>
      <c s="37">
        <v>1</v>
      </c>
      <c s="36">
        <v>0</v>
      </c>
      <c s="36">
        <f>ROUND(G38*H38,6)</f>
      </c>
      <c r="L38" s="38">
        <v>0</v>
      </c>
      <c s="32">
        <f>ROUND(ROUND(L38,2)*ROUND(G38,3),2)</f>
      </c>
      <c s="36" t="s">
        <v>122</v>
      </c>
      <c>
        <f>(M38*21)/100</f>
      </c>
      <c t="s">
        <v>28</v>
      </c>
    </row>
    <row r="39" spans="1:5" ht="12.75">
      <c r="A39" s="35" t="s">
        <v>56</v>
      </c>
      <c r="E39" s="39" t="s">
        <v>3240</v>
      </c>
    </row>
    <row r="40" spans="1:5" ht="12.75">
      <c r="A40" s="35" t="s">
        <v>57</v>
      </c>
      <c r="E40" s="40" t="s">
        <v>5</v>
      </c>
    </row>
    <row r="41" spans="1:5" ht="12.75">
      <c r="A41" t="s">
        <v>58</v>
      </c>
      <c r="E41" s="39" t="s">
        <v>5</v>
      </c>
    </row>
    <row r="42" spans="1:16" ht="12.75">
      <c r="A42" t="s">
        <v>50</v>
      </c>
      <c s="34" t="s">
        <v>118</v>
      </c>
      <c s="34" t="s">
        <v>3241</v>
      </c>
      <c s="35" t="s">
        <v>5</v>
      </c>
      <c s="6" t="s">
        <v>3242</v>
      </c>
      <c s="36" t="s">
        <v>139</v>
      </c>
      <c s="37">
        <v>1</v>
      </c>
      <c s="36">
        <v>0</v>
      </c>
      <c s="36">
        <f>ROUND(G42*H42,6)</f>
      </c>
      <c r="L42" s="38">
        <v>0</v>
      </c>
      <c s="32">
        <f>ROUND(ROUND(L42,2)*ROUND(G42,3),2)</f>
      </c>
      <c s="36" t="s">
        <v>122</v>
      </c>
      <c>
        <f>(M42*21)/100</f>
      </c>
      <c t="s">
        <v>28</v>
      </c>
    </row>
    <row r="43" spans="1:5" ht="12.75">
      <c r="A43" s="35" t="s">
        <v>56</v>
      </c>
      <c r="E43" s="39" t="s">
        <v>3242</v>
      </c>
    </row>
    <row r="44" spans="1:5" ht="12.75">
      <c r="A44" s="35" t="s">
        <v>57</v>
      </c>
      <c r="E44" s="40" t="s">
        <v>5</v>
      </c>
    </row>
    <row r="45" spans="1:5" ht="12.75">
      <c r="A45" t="s">
        <v>58</v>
      </c>
      <c r="E45" s="39" t="s">
        <v>5</v>
      </c>
    </row>
    <row r="46" spans="1:16" ht="12.75">
      <c r="A46" t="s">
        <v>50</v>
      </c>
      <c s="34" t="s">
        <v>142</v>
      </c>
      <c s="34" t="s">
        <v>3243</v>
      </c>
      <c s="35" t="s">
        <v>5</v>
      </c>
      <c s="6" t="s">
        <v>3244</v>
      </c>
      <c s="36" t="s">
        <v>139</v>
      </c>
      <c s="37">
        <v>6</v>
      </c>
      <c s="36">
        <v>0</v>
      </c>
      <c s="36">
        <f>ROUND(G46*H46,6)</f>
      </c>
      <c r="L46" s="38">
        <v>0</v>
      </c>
      <c s="32">
        <f>ROUND(ROUND(L46,2)*ROUND(G46,3),2)</f>
      </c>
      <c s="36" t="s">
        <v>122</v>
      </c>
      <c>
        <f>(M46*21)/100</f>
      </c>
      <c t="s">
        <v>28</v>
      </c>
    </row>
    <row r="47" spans="1:5" ht="25.5">
      <c r="A47" s="35" t="s">
        <v>56</v>
      </c>
      <c r="E47" s="39" t="s">
        <v>3245</v>
      </c>
    </row>
    <row r="48" spans="1:5" ht="12.75">
      <c r="A48" s="35" t="s">
        <v>57</v>
      </c>
      <c r="E48" s="40" t="s">
        <v>5</v>
      </c>
    </row>
    <row r="49" spans="1:5" ht="12.75">
      <c r="A49" t="s">
        <v>58</v>
      </c>
      <c r="E49" s="39" t="s">
        <v>5</v>
      </c>
    </row>
    <row r="50" spans="1:16" ht="12.75">
      <c r="A50" t="s">
        <v>50</v>
      </c>
      <c s="34" t="s">
        <v>147</v>
      </c>
      <c s="34" t="s">
        <v>3246</v>
      </c>
      <c s="35" t="s">
        <v>5</v>
      </c>
      <c s="6" t="s">
        <v>3247</v>
      </c>
      <c s="36" t="s">
        <v>139</v>
      </c>
      <c s="37">
        <v>6</v>
      </c>
      <c s="36">
        <v>0</v>
      </c>
      <c s="36">
        <f>ROUND(G50*H50,6)</f>
      </c>
      <c r="L50" s="38">
        <v>0</v>
      </c>
      <c s="32">
        <f>ROUND(ROUND(L50,2)*ROUND(G50,3),2)</f>
      </c>
      <c s="36" t="s">
        <v>122</v>
      </c>
      <c>
        <f>(M50*21)/100</f>
      </c>
      <c t="s">
        <v>28</v>
      </c>
    </row>
    <row r="51" spans="1:5" ht="12.75">
      <c r="A51" s="35" t="s">
        <v>56</v>
      </c>
      <c r="E51" s="39" t="s">
        <v>3247</v>
      </c>
    </row>
    <row r="52" spans="1:5" ht="12.75">
      <c r="A52" s="35" t="s">
        <v>57</v>
      </c>
      <c r="E52" s="40" t="s">
        <v>5</v>
      </c>
    </row>
    <row r="53" spans="1:5" ht="12.75">
      <c r="A53" t="s">
        <v>58</v>
      </c>
      <c r="E53" s="39" t="s">
        <v>5</v>
      </c>
    </row>
    <row r="54" spans="1:16" ht="12.75">
      <c r="A54" t="s">
        <v>50</v>
      </c>
      <c s="34" t="s">
        <v>150</v>
      </c>
      <c s="34" t="s">
        <v>3248</v>
      </c>
      <c s="35" t="s">
        <v>5</v>
      </c>
      <c s="6" t="s">
        <v>3249</v>
      </c>
      <c s="36" t="s">
        <v>139</v>
      </c>
      <c s="37">
        <v>3</v>
      </c>
      <c s="36">
        <v>0</v>
      </c>
      <c s="36">
        <f>ROUND(G54*H54,6)</f>
      </c>
      <c r="L54" s="38">
        <v>0</v>
      </c>
      <c s="32">
        <f>ROUND(ROUND(L54,2)*ROUND(G54,3),2)</f>
      </c>
      <c s="36" t="s">
        <v>122</v>
      </c>
      <c>
        <f>(M54*21)/100</f>
      </c>
      <c t="s">
        <v>28</v>
      </c>
    </row>
    <row r="55" spans="1:5" ht="25.5">
      <c r="A55" s="35" t="s">
        <v>56</v>
      </c>
      <c r="E55" s="39" t="s">
        <v>3250</v>
      </c>
    </row>
    <row r="56" spans="1:5" ht="12.75">
      <c r="A56" s="35" t="s">
        <v>57</v>
      </c>
      <c r="E56" s="40" t="s">
        <v>5</v>
      </c>
    </row>
    <row r="57" spans="1:5" ht="12.75">
      <c r="A57" t="s">
        <v>58</v>
      </c>
      <c r="E57" s="39" t="s">
        <v>5</v>
      </c>
    </row>
    <row r="58" spans="1:16" ht="12.75">
      <c r="A58" t="s">
        <v>50</v>
      </c>
      <c s="34" t="s">
        <v>155</v>
      </c>
      <c s="34" t="s">
        <v>3251</v>
      </c>
      <c s="35" t="s">
        <v>5</v>
      </c>
      <c s="6" t="s">
        <v>3252</v>
      </c>
      <c s="36" t="s">
        <v>139</v>
      </c>
      <c s="37">
        <v>3</v>
      </c>
      <c s="36">
        <v>0</v>
      </c>
      <c s="36">
        <f>ROUND(G58*H58,6)</f>
      </c>
      <c r="L58" s="38">
        <v>0</v>
      </c>
      <c s="32">
        <f>ROUND(ROUND(L58,2)*ROUND(G58,3),2)</f>
      </c>
      <c s="36" t="s">
        <v>122</v>
      </c>
      <c>
        <f>(M58*21)/100</f>
      </c>
      <c t="s">
        <v>28</v>
      </c>
    </row>
    <row r="59" spans="1:5" ht="12.75">
      <c r="A59" s="35" t="s">
        <v>56</v>
      </c>
      <c r="E59" s="39" t="s">
        <v>3252</v>
      </c>
    </row>
    <row r="60" spans="1:5" ht="12.75">
      <c r="A60" s="35" t="s">
        <v>57</v>
      </c>
      <c r="E60" s="40" t="s">
        <v>5</v>
      </c>
    </row>
    <row r="61" spans="1:5" ht="12.75">
      <c r="A61" t="s">
        <v>58</v>
      </c>
      <c r="E61" s="39" t="s">
        <v>5</v>
      </c>
    </row>
    <row r="62" spans="1:16" ht="12.75">
      <c r="A62" t="s">
        <v>50</v>
      </c>
      <c s="34" t="s">
        <v>159</v>
      </c>
      <c s="34" t="s">
        <v>3253</v>
      </c>
      <c s="35" t="s">
        <v>5</v>
      </c>
      <c s="6" t="s">
        <v>3254</v>
      </c>
      <c s="36" t="s">
        <v>139</v>
      </c>
      <c s="37">
        <v>41</v>
      </c>
      <c s="36">
        <v>0</v>
      </c>
      <c s="36">
        <f>ROUND(G62*H62,6)</f>
      </c>
      <c r="L62" s="38">
        <v>0</v>
      </c>
      <c s="32">
        <f>ROUND(ROUND(L62,2)*ROUND(G62,3),2)</f>
      </c>
      <c s="36" t="s">
        <v>122</v>
      </c>
      <c>
        <f>(M62*21)/100</f>
      </c>
      <c t="s">
        <v>28</v>
      </c>
    </row>
    <row r="63" spans="1:5" ht="12.75">
      <c r="A63" s="35" t="s">
        <v>56</v>
      </c>
      <c r="E63" s="39" t="s">
        <v>3254</v>
      </c>
    </row>
    <row r="64" spans="1:5" ht="12.75">
      <c r="A64" s="35" t="s">
        <v>57</v>
      </c>
      <c r="E64" s="40" t="s">
        <v>5</v>
      </c>
    </row>
    <row r="65" spans="1:5" ht="12.75">
      <c r="A65" t="s">
        <v>58</v>
      </c>
      <c r="E65" s="39" t="s">
        <v>5</v>
      </c>
    </row>
    <row r="66" spans="1:16" ht="25.5">
      <c r="A66" t="s">
        <v>50</v>
      </c>
      <c s="34" t="s">
        <v>165</v>
      </c>
      <c s="34" t="s">
        <v>3255</v>
      </c>
      <c s="35" t="s">
        <v>5</v>
      </c>
      <c s="6" t="s">
        <v>3256</v>
      </c>
      <c s="36" t="s">
        <v>139</v>
      </c>
      <c s="37">
        <v>1</v>
      </c>
      <c s="36">
        <v>0</v>
      </c>
      <c s="36">
        <f>ROUND(G66*H66,6)</f>
      </c>
      <c r="L66" s="38">
        <v>0</v>
      </c>
      <c s="32">
        <f>ROUND(ROUND(L66,2)*ROUND(G66,3),2)</f>
      </c>
      <c s="36" t="s">
        <v>122</v>
      </c>
      <c>
        <f>(M66*21)/100</f>
      </c>
      <c t="s">
        <v>28</v>
      </c>
    </row>
    <row r="67" spans="1:5" ht="25.5">
      <c r="A67" s="35" t="s">
        <v>56</v>
      </c>
      <c r="E67" s="39" t="s">
        <v>3256</v>
      </c>
    </row>
    <row r="68" spans="1:5" ht="12.75">
      <c r="A68" s="35" t="s">
        <v>57</v>
      </c>
      <c r="E68" s="40" t="s">
        <v>5</v>
      </c>
    </row>
    <row r="69" spans="1:5" ht="12.75">
      <c r="A69" t="s">
        <v>58</v>
      </c>
      <c r="E69" s="39" t="s">
        <v>5</v>
      </c>
    </row>
    <row r="70" spans="1:16" ht="12.75">
      <c r="A70" t="s">
        <v>50</v>
      </c>
      <c s="34" t="s">
        <v>173</v>
      </c>
      <c s="34" t="s">
        <v>3257</v>
      </c>
      <c s="35" t="s">
        <v>5</v>
      </c>
      <c s="6" t="s">
        <v>3258</v>
      </c>
      <c s="36" t="s">
        <v>139</v>
      </c>
      <c s="37">
        <v>14</v>
      </c>
      <c s="36">
        <v>0</v>
      </c>
      <c s="36">
        <f>ROUND(G70*H70,6)</f>
      </c>
      <c r="L70" s="38">
        <v>0</v>
      </c>
      <c s="32">
        <f>ROUND(ROUND(L70,2)*ROUND(G70,3),2)</f>
      </c>
      <c s="36" t="s">
        <v>122</v>
      </c>
      <c>
        <f>(M70*21)/100</f>
      </c>
      <c t="s">
        <v>28</v>
      </c>
    </row>
    <row r="71" spans="1:5" ht="12.75">
      <c r="A71" s="35" t="s">
        <v>56</v>
      </c>
      <c r="E71" s="39" t="s">
        <v>3258</v>
      </c>
    </row>
    <row r="72" spans="1:5" ht="12.75">
      <c r="A72" s="35" t="s">
        <v>57</v>
      </c>
      <c r="E72" s="40" t="s">
        <v>5</v>
      </c>
    </row>
    <row r="73" spans="1:5" ht="12.75">
      <c r="A73" t="s">
        <v>58</v>
      </c>
      <c r="E73" s="39" t="s">
        <v>5</v>
      </c>
    </row>
    <row r="74" spans="1:16" ht="12.75">
      <c r="A74" t="s">
        <v>50</v>
      </c>
      <c s="34" t="s">
        <v>178</v>
      </c>
      <c s="34" t="s">
        <v>3259</v>
      </c>
      <c s="35" t="s">
        <v>5</v>
      </c>
      <c s="6" t="s">
        <v>3260</v>
      </c>
      <c s="36" t="s">
        <v>139</v>
      </c>
      <c s="37">
        <v>12</v>
      </c>
      <c s="36">
        <v>0</v>
      </c>
      <c s="36">
        <f>ROUND(G74*H74,6)</f>
      </c>
      <c r="L74" s="38">
        <v>0</v>
      </c>
      <c s="32">
        <f>ROUND(ROUND(L74,2)*ROUND(G74,3),2)</f>
      </c>
      <c s="36" t="s">
        <v>122</v>
      </c>
      <c>
        <f>(M74*21)/100</f>
      </c>
      <c t="s">
        <v>28</v>
      </c>
    </row>
    <row r="75" spans="1:5" ht="12.75">
      <c r="A75" s="35" t="s">
        <v>56</v>
      </c>
      <c r="E75" s="39" t="s">
        <v>3260</v>
      </c>
    </row>
    <row r="76" spans="1:5" ht="12.75">
      <c r="A76" s="35" t="s">
        <v>57</v>
      </c>
      <c r="E76" s="40" t="s">
        <v>5</v>
      </c>
    </row>
    <row r="77" spans="1:5" ht="12.75">
      <c r="A77" t="s">
        <v>58</v>
      </c>
      <c r="E77" s="39" t="s">
        <v>5</v>
      </c>
    </row>
    <row r="78" spans="1:16" ht="12.75">
      <c r="A78" t="s">
        <v>50</v>
      </c>
      <c s="34" t="s">
        <v>181</v>
      </c>
      <c s="34" t="s">
        <v>3261</v>
      </c>
      <c s="35" t="s">
        <v>5</v>
      </c>
      <c s="6" t="s">
        <v>3262</v>
      </c>
      <c s="36" t="s">
        <v>139</v>
      </c>
      <c s="37">
        <v>12</v>
      </c>
      <c s="36">
        <v>0</v>
      </c>
      <c s="36">
        <f>ROUND(G78*H78,6)</f>
      </c>
      <c r="L78" s="38">
        <v>0</v>
      </c>
      <c s="32">
        <f>ROUND(ROUND(L78,2)*ROUND(G78,3),2)</f>
      </c>
      <c s="36" t="s">
        <v>122</v>
      </c>
      <c>
        <f>(M78*21)/100</f>
      </c>
      <c t="s">
        <v>28</v>
      </c>
    </row>
    <row r="79" spans="1:5" ht="12.75">
      <c r="A79" s="35" t="s">
        <v>56</v>
      </c>
      <c r="E79" s="39" t="s">
        <v>3262</v>
      </c>
    </row>
    <row r="80" spans="1:5" ht="12.75">
      <c r="A80" s="35" t="s">
        <v>57</v>
      </c>
      <c r="E80" s="40" t="s">
        <v>5</v>
      </c>
    </row>
    <row r="81" spans="1:5" ht="12.75">
      <c r="A81" t="s">
        <v>58</v>
      </c>
      <c r="E81" s="39" t="s">
        <v>5</v>
      </c>
    </row>
    <row r="82" spans="1:16" ht="12.75">
      <c r="A82" t="s">
        <v>50</v>
      </c>
      <c s="34" t="s">
        <v>184</v>
      </c>
      <c s="34" t="s">
        <v>3263</v>
      </c>
      <c s="35" t="s">
        <v>5</v>
      </c>
      <c s="6" t="s">
        <v>3264</v>
      </c>
      <c s="36" t="s">
        <v>139</v>
      </c>
      <c s="37">
        <v>14</v>
      </c>
      <c s="36">
        <v>0</v>
      </c>
      <c s="36">
        <f>ROUND(G82*H82,6)</f>
      </c>
      <c r="L82" s="38">
        <v>0</v>
      </c>
      <c s="32">
        <f>ROUND(ROUND(L82,2)*ROUND(G82,3),2)</f>
      </c>
      <c s="36" t="s">
        <v>122</v>
      </c>
      <c>
        <f>(M82*21)/100</f>
      </c>
      <c t="s">
        <v>28</v>
      </c>
    </row>
    <row r="83" spans="1:5" ht="12.75">
      <c r="A83" s="35" t="s">
        <v>56</v>
      </c>
      <c r="E83" s="39" t="s">
        <v>3264</v>
      </c>
    </row>
    <row r="84" spans="1:5" ht="12.75">
      <c r="A84" s="35" t="s">
        <v>57</v>
      </c>
      <c r="E84" s="40" t="s">
        <v>5</v>
      </c>
    </row>
    <row r="85" spans="1:5" ht="12.75">
      <c r="A85" t="s">
        <v>58</v>
      </c>
      <c r="E85" s="39" t="s">
        <v>5</v>
      </c>
    </row>
    <row r="86" spans="1:16" ht="12.75">
      <c r="A86" t="s">
        <v>50</v>
      </c>
      <c s="34" t="s">
        <v>191</v>
      </c>
      <c s="34" t="s">
        <v>3265</v>
      </c>
      <c s="35" t="s">
        <v>5</v>
      </c>
      <c s="6" t="s">
        <v>3266</v>
      </c>
      <c s="36" t="s">
        <v>139</v>
      </c>
      <c s="37">
        <v>14</v>
      </c>
      <c s="36">
        <v>0</v>
      </c>
      <c s="36">
        <f>ROUND(G86*H86,6)</f>
      </c>
      <c r="L86" s="38">
        <v>0</v>
      </c>
      <c s="32">
        <f>ROUND(ROUND(L86,2)*ROUND(G86,3),2)</f>
      </c>
      <c s="36" t="s">
        <v>55</v>
      </c>
      <c>
        <f>(M86*21)/100</f>
      </c>
      <c t="s">
        <v>28</v>
      </c>
    </row>
    <row r="87" spans="1:5" ht="12.75">
      <c r="A87" s="35" t="s">
        <v>56</v>
      </c>
      <c r="E87" s="39" t="s">
        <v>3267</v>
      </c>
    </row>
    <row r="88" spans="1:5" ht="12.75">
      <c r="A88" s="35" t="s">
        <v>57</v>
      </c>
      <c r="E88" s="40" t="s">
        <v>5</v>
      </c>
    </row>
    <row r="89" spans="1:5" ht="12.75">
      <c r="A89" t="s">
        <v>58</v>
      </c>
      <c r="E89" s="39" t="s">
        <v>5</v>
      </c>
    </row>
    <row r="90" spans="1:16" ht="12.75">
      <c r="A90" t="s">
        <v>50</v>
      </c>
      <c s="34" t="s">
        <v>196</v>
      </c>
      <c s="34" t="s">
        <v>3268</v>
      </c>
      <c s="35" t="s">
        <v>5</v>
      </c>
      <c s="6" t="s">
        <v>3269</v>
      </c>
      <c s="36" t="s">
        <v>133</v>
      </c>
      <c s="37">
        <v>14</v>
      </c>
      <c s="36">
        <v>0</v>
      </c>
      <c s="36">
        <f>ROUND(G90*H90,6)</f>
      </c>
      <c r="L90" s="38">
        <v>0</v>
      </c>
      <c s="32">
        <f>ROUND(ROUND(L90,2)*ROUND(G90,3),2)</f>
      </c>
      <c s="36" t="s">
        <v>122</v>
      </c>
      <c>
        <f>(M90*21)/100</f>
      </c>
      <c t="s">
        <v>28</v>
      </c>
    </row>
    <row r="91" spans="1:5" ht="12.75">
      <c r="A91" s="35" t="s">
        <v>56</v>
      </c>
      <c r="E91" s="39" t="s">
        <v>3269</v>
      </c>
    </row>
    <row r="92" spans="1:5" ht="12.75">
      <c r="A92" s="35" t="s">
        <v>57</v>
      </c>
      <c r="E92" s="40" t="s">
        <v>5</v>
      </c>
    </row>
    <row r="93" spans="1:5" ht="12.75">
      <c r="A93" t="s">
        <v>58</v>
      </c>
      <c r="E93" s="39" t="s">
        <v>5</v>
      </c>
    </row>
    <row r="94" spans="1:16" ht="12.75">
      <c r="A94" t="s">
        <v>50</v>
      </c>
      <c s="34" t="s">
        <v>201</v>
      </c>
      <c s="34" t="s">
        <v>3270</v>
      </c>
      <c s="35" t="s">
        <v>5</v>
      </c>
      <c s="6" t="s">
        <v>3271</v>
      </c>
      <c s="36" t="s">
        <v>139</v>
      </c>
      <c s="37">
        <v>2</v>
      </c>
      <c s="36">
        <v>0</v>
      </c>
      <c s="36">
        <f>ROUND(G94*H94,6)</f>
      </c>
      <c r="L94" s="38">
        <v>0</v>
      </c>
      <c s="32">
        <f>ROUND(ROUND(L94,2)*ROUND(G94,3),2)</f>
      </c>
      <c s="36" t="s">
        <v>55</v>
      </c>
      <c>
        <f>(M94*21)/100</f>
      </c>
      <c t="s">
        <v>28</v>
      </c>
    </row>
    <row r="95" spans="1:5" ht="25.5">
      <c r="A95" s="35" t="s">
        <v>56</v>
      </c>
      <c r="E95" s="39" t="s">
        <v>3272</v>
      </c>
    </row>
    <row r="96" spans="1:5" ht="12.75">
      <c r="A96" s="35" t="s">
        <v>57</v>
      </c>
      <c r="E96" s="40" t="s">
        <v>5</v>
      </c>
    </row>
    <row r="97" spans="1:5" ht="12.75">
      <c r="A97" t="s">
        <v>58</v>
      </c>
      <c r="E97" s="39" t="s">
        <v>5</v>
      </c>
    </row>
    <row r="98" spans="1:16" ht="12.75">
      <c r="A98" t="s">
        <v>50</v>
      </c>
      <c s="34" t="s">
        <v>206</v>
      </c>
      <c s="34" t="s">
        <v>3273</v>
      </c>
      <c s="35" t="s">
        <v>5</v>
      </c>
      <c s="6" t="s">
        <v>3274</v>
      </c>
      <c s="36" t="s">
        <v>133</v>
      </c>
      <c s="37">
        <v>2</v>
      </c>
      <c s="36">
        <v>0</v>
      </c>
      <c s="36">
        <f>ROUND(G98*H98,6)</f>
      </c>
      <c r="L98" s="38">
        <v>0</v>
      </c>
      <c s="32">
        <f>ROUND(ROUND(L98,2)*ROUND(G98,3),2)</f>
      </c>
      <c s="36" t="s">
        <v>122</v>
      </c>
      <c>
        <f>(M98*21)/100</f>
      </c>
      <c t="s">
        <v>28</v>
      </c>
    </row>
    <row r="99" spans="1:5" ht="12.75">
      <c r="A99" s="35" t="s">
        <v>56</v>
      </c>
      <c r="E99" s="39" t="s">
        <v>3274</v>
      </c>
    </row>
    <row r="100" spans="1:5" ht="12.75">
      <c r="A100" s="35" t="s">
        <v>57</v>
      </c>
      <c r="E100" s="40" t="s">
        <v>5</v>
      </c>
    </row>
    <row r="101" spans="1:5" ht="12.75">
      <c r="A101" t="s">
        <v>58</v>
      </c>
      <c r="E101" s="39" t="s">
        <v>5</v>
      </c>
    </row>
    <row r="102" spans="1:16" ht="12.75">
      <c r="A102" t="s">
        <v>50</v>
      </c>
      <c s="34" t="s">
        <v>212</v>
      </c>
      <c s="34" t="s">
        <v>3275</v>
      </c>
      <c s="35" t="s">
        <v>5</v>
      </c>
      <c s="6" t="s">
        <v>3276</v>
      </c>
      <c s="36" t="s">
        <v>139</v>
      </c>
      <c s="37">
        <v>1</v>
      </c>
      <c s="36">
        <v>0</v>
      </c>
      <c s="36">
        <f>ROUND(G102*H102,6)</f>
      </c>
      <c r="L102" s="38">
        <v>0</v>
      </c>
      <c s="32">
        <f>ROUND(ROUND(L102,2)*ROUND(G102,3),2)</f>
      </c>
      <c s="36" t="s">
        <v>55</v>
      </c>
      <c>
        <f>(M102*21)/100</f>
      </c>
      <c t="s">
        <v>28</v>
      </c>
    </row>
    <row r="103" spans="1:5" ht="12.75">
      <c r="A103" s="35" t="s">
        <v>56</v>
      </c>
      <c r="E103" s="39" t="s">
        <v>3277</v>
      </c>
    </row>
    <row r="104" spans="1:5" ht="12.75">
      <c r="A104" s="35" t="s">
        <v>57</v>
      </c>
      <c r="E104" s="40" t="s">
        <v>5</v>
      </c>
    </row>
    <row r="105" spans="1:5" ht="12.75">
      <c r="A105" t="s">
        <v>58</v>
      </c>
      <c r="E105" s="39" t="s">
        <v>5</v>
      </c>
    </row>
    <row r="106" spans="1:16" ht="12.75">
      <c r="A106" t="s">
        <v>50</v>
      </c>
      <c s="34" t="s">
        <v>218</v>
      </c>
      <c s="34" t="s">
        <v>3278</v>
      </c>
      <c s="35" t="s">
        <v>5</v>
      </c>
      <c s="6" t="s">
        <v>3279</v>
      </c>
      <c s="36" t="s">
        <v>133</v>
      </c>
      <c s="37">
        <v>1</v>
      </c>
      <c s="36">
        <v>0</v>
      </c>
      <c s="36">
        <f>ROUND(G106*H106,6)</f>
      </c>
      <c r="L106" s="38">
        <v>0</v>
      </c>
      <c s="32">
        <f>ROUND(ROUND(L106,2)*ROUND(G106,3),2)</f>
      </c>
      <c s="36" t="s">
        <v>122</v>
      </c>
      <c>
        <f>(M106*21)/100</f>
      </c>
      <c t="s">
        <v>28</v>
      </c>
    </row>
    <row r="107" spans="1:5" ht="12.75">
      <c r="A107" s="35" t="s">
        <v>56</v>
      </c>
      <c r="E107" s="39" t="s">
        <v>3279</v>
      </c>
    </row>
    <row r="108" spans="1:5" ht="12.75">
      <c r="A108" s="35" t="s">
        <v>57</v>
      </c>
      <c r="E108" s="40" t="s">
        <v>5</v>
      </c>
    </row>
    <row r="109" spans="1:5" ht="12.75">
      <c r="A109" t="s">
        <v>58</v>
      </c>
      <c r="E109" s="39" t="s">
        <v>5</v>
      </c>
    </row>
    <row r="110" spans="1:16" ht="12.75">
      <c r="A110" t="s">
        <v>50</v>
      </c>
      <c s="34" t="s">
        <v>224</v>
      </c>
      <c s="34" t="s">
        <v>3280</v>
      </c>
      <c s="35" t="s">
        <v>5</v>
      </c>
      <c s="6" t="s">
        <v>3281</v>
      </c>
      <c s="36" t="s">
        <v>139</v>
      </c>
      <c s="37">
        <v>2</v>
      </c>
      <c s="36">
        <v>0</v>
      </c>
      <c s="36">
        <f>ROUND(G110*H110,6)</f>
      </c>
      <c r="L110" s="38">
        <v>0</v>
      </c>
      <c s="32">
        <f>ROUND(ROUND(L110,2)*ROUND(G110,3),2)</f>
      </c>
      <c s="36" t="s">
        <v>55</v>
      </c>
      <c>
        <f>(M110*21)/100</f>
      </c>
      <c t="s">
        <v>28</v>
      </c>
    </row>
    <row r="111" spans="1:5" ht="12.75">
      <c r="A111" s="35" t="s">
        <v>56</v>
      </c>
      <c r="E111" s="39" t="s">
        <v>3282</v>
      </c>
    </row>
    <row r="112" spans="1:5" ht="12.75">
      <c r="A112" s="35" t="s">
        <v>57</v>
      </c>
      <c r="E112" s="40" t="s">
        <v>5</v>
      </c>
    </row>
    <row r="113" spans="1:5" ht="12.75">
      <c r="A113" t="s">
        <v>58</v>
      </c>
      <c r="E113" s="39" t="s">
        <v>5</v>
      </c>
    </row>
    <row r="114" spans="1:16" ht="12.75">
      <c r="A114" t="s">
        <v>50</v>
      </c>
      <c s="34" t="s">
        <v>126</v>
      </c>
      <c s="34" t="s">
        <v>3283</v>
      </c>
      <c s="35" t="s">
        <v>5</v>
      </c>
      <c s="6" t="s">
        <v>3284</v>
      </c>
      <c s="36" t="s">
        <v>133</v>
      </c>
      <c s="37">
        <v>2</v>
      </c>
      <c s="36">
        <v>0</v>
      </c>
      <c s="36">
        <f>ROUND(G114*H114,6)</f>
      </c>
      <c r="L114" s="38">
        <v>0</v>
      </c>
      <c s="32">
        <f>ROUND(ROUND(L114,2)*ROUND(G114,3),2)</f>
      </c>
      <c s="36" t="s">
        <v>122</v>
      </c>
      <c>
        <f>(M114*21)/100</f>
      </c>
      <c t="s">
        <v>28</v>
      </c>
    </row>
    <row r="115" spans="1:5" ht="12.75">
      <c r="A115" s="35" t="s">
        <v>56</v>
      </c>
      <c r="E115" s="39" t="s">
        <v>3284</v>
      </c>
    </row>
    <row r="116" spans="1:5" ht="12.75">
      <c r="A116" s="35" t="s">
        <v>57</v>
      </c>
      <c r="E116" s="40" t="s">
        <v>5</v>
      </c>
    </row>
    <row r="117" spans="1:5" ht="12.75">
      <c r="A117" t="s">
        <v>58</v>
      </c>
      <c r="E117" s="39" t="s">
        <v>5</v>
      </c>
    </row>
    <row r="118" spans="1:16" ht="12.75">
      <c r="A118" t="s">
        <v>50</v>
      </c>
      <c s="34" t="s">
        <v>130</v>
      </c>
      <c s="34" t="s">
        <v>3285</v>
      </c>
      <c s="35" t="s">
        <v>5</v>
      </c>
      <c s="6" t="s">
        <v>3286</v>
      </c>
      <c s="36" t="s">
        <v>139</v>
      </c>
      <c s="37">
        <v>1</v>
      </c>
      <c s="36">
        <v>0</v>
      </c>
      <c s="36">
        <f>ROUND(G118*H118,6)</f>
      </c>
      <c r="L118" s="38">
        <v>0</v>
      </c>
      <c s="32">
        <f>ROUND(ROUND(L118,2)*ROUND(G118,3),2)</f>
      </c>
      <c s="36" t="s">
        <v>55</v>
      </c>
      <c>
        <f>(M118*21)/100</f>
      </c>
      <c t="s">
        <v>28</v>
      </c>
    </row>
    <row r="119" spans="1:5" ht="25.5">
      <c r="A119" s="35" t="s">
        <v>56</v>
      </c>
      <c r="E119" s="39" t="s">
        <v>3287</v>
      </c>
    </row>
    <row r="120" spans="1:5" ht="12.75">
      <c r="A120" s="35" t="s">
        <v>57</v>
      </c>
      <c r="E120" s="40" t="s">
        <v>5</v>
      </c>
    </row>
    <row r="121" spans="1:5" ht="12.75">
      <c r="A121" t="s">
        <v>58</v>
      </c>
      <c r="E121" s="39" t="s">
        <v>5</v>
      </c>
    </row>
    <row r="122" spans="1:16" ht="12.75">
      <c r="A122" t="s">
        <v>50</v>
      </c>
      <c s="34" t="s">
        <v>136</v>
      </c>
      <c s="34" t="s">
        <v>3288</v>
      </c>
      <c s="35" t="s">
        <v>5</v>
      </c>
      <c s="6" t="s">
        <v>3289</v>
      </c>
      <c s="36" t="s">
        <v>133</v>
      </c>
      <c s="37">
        <v>1</v>
      </c>
      <c s="36">
        <v>0</v>
      </c>
      <c s="36">
        <f>ROUND(G122*H122,6)</f>
      </c>
      <c r="L122" s="38">
        <v>0</v>
      </c>
      <c s="32">
        <f>ROUND(ROUND(L122,2)*ROUND(G122,3),2)</f>
      </c>
      <c s="36" t="s">
        <v>122</v>
      </c>
      <c>
        <f>(M122*21)/100</f>
      </c>
      <c t="s">
        <v>28</v>
      </c>
    </row>
    <row r="123" spans="1:5" ht="12.75">
      <c r="A123" s="35" t="s">
        <v>56</v>
      </c>
      <c r="E123" s="39" t="s">
        <v>3289</v>
      </c>
    </row>
    <row r="124" spans="1:5" ht="12.75">
      <c r="A124" s="35" t="s">
        <v>57</v>
      </c>
      <c r="E124" s="40" t="s">
        <v>5</v>
      </c>
    </row>
    <row r="125" spans="1:5" ht="12.75">
      <c r="A125" t="s">
        <v>58</v>
      </c>
      <c r="E125" s="39" t="s">
        <v>5</v>
      </c>
    </row>
    <row r="126" spans="1:16" ht="12.75">
      <c r="A126" t="s">
        <v>50</v>
      </c>
      <c s="34" t="s">
        <v>322</v>
      </c>
      <c s="34" t="s">
        <v>3290</v>
      </c>
      <c s="35" t="s">
        <v>5</v>
      </c>
      <c s="6" t="s">
        <v>3291</v>
      </c>
      <c s="36" t="s">
        <v>139</v>
      </c>
      <c s="37">
        <v>1</v>
      </c>
      <c s="36">
        <v>0</v>
      </c>
      <c s="36">
        <f>ROUND(G126*H126,6)</f>
      </c>
      <c r="L126" s="38">
        <v>0</v>
      </c>
      <c s="32">
        <f>ROUND(ROUND(L126,2)*ROUND(G126,3),2)</f>
      </c>
      <c s="36" t="s">
        <v>55</v>
      </c>
      <c>
        <f>(M126*21)/100</f>
      </c>
      <c t="s">
        <v>28</v>
      </c>
    </row>
    <row r="127" spans="1:5" ht="12.75">
      <c r="A127" s="35" t="s">
        <v>56</v>
      </c>
      <c r="E127" s="39" t="s">
        <v>3292</v>
      </c>
    </row>
    <row r="128" spans="1:5" ht="12.75">
      <c r="A128" s="35" t="s">
        <v>57</v>
      </c>
      <c r="E128" s="40" t="s">
        <v>5</v>
      </c>
    </row>
    <row r="129" spans="1:5" ht="12.75">
      <c r="A129" t="s">
        <v>58</v>
      </c>
      <c r="E129" s="39" t="s">
        <v>5</v>
      </c>
    </row>
    <row r="130" spans="1:16" ht="12.75">
      <c r="A130" t="s">
        <v>50</v>
      </c>
      <c s="34" t="s">
        <v>327</v>
      </c>
      <c s="34" t="s">
        <v>3293</v>
      </c>
      <c s="35" t="s">
        <v>5</v>
      </c>
      <c s="6" t="s">
        <v>3294</v>
      </c>
      <c s="36" t="s">
        <v>139</v>
      </c>
      <c s="37">
        <v>1</v>
      </c>
      <c s="36">
        <v>0</v>
      </c>
      <c s="36">
        <f>ROUND(G130*H130,6)</f>
      </c>
      <c r="L130" s="38">
        <v>0</v>
      </c>
      <c s="32">
        <f>ROUND(ROUND(L130,2)*ROUND(G130,3),2)</f>
      </c>
      <c s="36" t="s">
        <v>55</v>
      </c>
      <c>
        <f>(M130*21)/100</f>
      </c>
      <c t="s">
        <v>28</v>
      </c>
    </row>
    <row r="131" spans="1:5" ht="12.75">
      <c r="A131" s="35" t="s">
        <v>56</v>
      </c>
      <c r="E131" s="39" t="s">
        <v>3295</v>
      </c>
    </row>
    <row r="132" spans="1:5" ht="12.75">
      <c r="A132" s="35" t="s">
        <v>57</v>
      </c>
      <c r="E132" s="40" t="s">
        <v>5</v>
      </c>
    </row>
    <row r="133" spans="1:5" ht="12.75">
      <c r="A133" t="s">
        <v>58</v>
      </c>
      <c r="E133" s="39" t="s">
        <v>5</v>
      </c>
    </row>
    <row r="134" spans="1:16" ht="12.75">
      <c r="A134" t="s">
        <v>50</v>
      </c>
      <c s="34" t="s">
        <v>331</v>
      </c>
      <c s="34" t="s">
        <v>3296</v>
      </c>
      <c s="35" t="s">
        <v>5</v>
      </c>
      <c s="6" t="s">
        <v>3297</v>
      </c>
      <c s="36" t="s">
        <v>133</v>
      </c>
      <c s="37">
        <v>1</v>
      </c>
      <c s="36">
        <v>0</v>
      </c>
      <c s="36">
        <f>ROUND(G134*H134,6)</f>
      </c>
      <c r="L134" s="38">
        <v>0</v>
      </c>
      <c s="32">
        <f>ROUND(ROUND(L134,2)*ROUND(G134,3),2)</f>
      </c>
      <c s="36" t="s">
        <v>122</v>
      </c>
      <c>
        <f>(M134*21)/100</f>
      </c>
      <c t="s">
        <v>28</v>
      </c>
    </row>
    <row r="135" spans="1:5" ht="12.75">
      <c r="A135" s="35" t="s">
        <v>56</v>
      </c>
      <c r="E135" s="39" t="s">
        <v>3298</v>
      </c>
    </row>
    <row r="136" spans="1:5" ht="12.75">
      <c r="A136" s="35" t="s">
        <v>57</v>
      </c>
      <c r="E136" s="40" t="s">
        <v>5</v>
      </c>
    </row>
    <row r="137" spans="1:5" ht="12.75">
      <c r="A137" t="s">
        <v>58</v>
      </c>
      <c r="E137" s="39" t="s">
        <v>5</v>
      </c>
    </row>
    <row r="138" spans="1:16" ht="25.5">
      <c r="A138" t="s">
        <v>50</v>
      </c>
      <c s="34" t="s">
        <v>336</v>
      </c>
      <c s="34" t="s">
        <v>2959</v>
      </c>
      <c s="35" t="s">
        <v>5</v>
      </c>
      <c s="6" t="s">
        <v>2914</v>
      </c>
      <c s="36" t="s">
        <v>162</v>
      </c>
      <c s="37">
        <v>200</v>
      </c>
      <c s="36">
        <v>0</v>
      </c>
      <c s="36">
        <f>ROUND(G138*H138,6)</f>
      </c>
      <c r="L138" s="38">
        <v>0</v>
      </c>
      <c s="32">
        <f>ROUND(ROUND(L138,2)*ROUND(G138,3),2)</f>
      </c>
      <c s="36" t="s">
        <v>55</v>
      </c>
      <c>
        <f>(M138*21)/100</f>
      </c>
      <c t="s">
        <v>28</v>
      </c>
    </row>
    <row r="139" spans="1:5" ht="25.5">
      <c r="A139" s="35" t="s">
        <v>56</v>
      </c>
      <c r="E139" s="39" t="s">
        <v>2915</v>
      </c>
    </row>
    <row r="140" spans="1:5" ht="12.75">
      <c r="A140" s="35" t="s">
        <v>57</v>
      </c>
      <c r="E140" s="40" t="s">
        <v>5</v>
      </c>
    </row>
    <row r="141" spans="1:5" ht="12.75">
      <c r="A141" t="s">
        <v>58</v>
      </c>
      <c r="E141" s="39" t="s">
        <v>5</v>
      </c>
    </row>
    <row r="142" spans="1:16" ht="12.75">
      <c r="A142" t="s">
        <v>50</v>
      </c>
      <c s="34" t="s">
        <v>341</v>
      </c>
      <c s="34" t="s">
        <v>3095</v>
      </c>
      <c s="35" t="s">
        <v>5</v>
      </c>
      <c s="6" t="s">
        <v>3096</v>
      </c>
      <c s="36" t="s">
        <v>162</v>
      </c>
      <c s="37">
        <v>200</v>
      </c>
      <c s="36">
        <v>4E-05</v>
      </c>
      <c s="36">
        <f>ROUND(G142*H142,6)</f>
      </c>
      <c r="L142" s="38">
        <v>0</v>
      </c>
      <c s="32">
        <f>ROUND(ROUND(L142,2)*ROUND(G142,3),2)</f>
      </c>
      <c s="36" t="s">
        <v>55</v>
      </c>
      <c>
        <f>(M142*21)/100</f>
      </c>
      <c t="s">
        <v>28</v>
      </c>
    </row>
    <row r="143" spans="1:5" ht="12.75">
      <c r="A143" s="35" t="s">
        <v>56</v>
      </c>
      <c r="E143" s="39" t="s">
        <v>3096</v>
      </c>
    </row>
    <row r="144" spans="1:5" ht="12.75">
      <c r="A144" s="35" t="s">
        <v>57</v>
      </c>
      <c r="E144" s="40" t="s">
        <v>5</v>
      </c>
    </row>
    <row r="145" spans="1:5" ht="12.75">
      <c r="A145" t="s">
        <v>58</v>
      </c>
      <c r="E145" s="39" t="s">
        <v>5</v>
      </c>
    </row>
    <row r="146" spans="1:16" ht="12.75">
      <c r="A146" t="s">
        <v>50</v>
      </c>
      <c s="34" t="s">
        <v>344</v>
      </c>
      <c s="34" t="s">
        <v>3081</v>
      </c>
      <c s="35" t="s">
        <v>5</v>
      </c>
      <c s="6" t="s">
        <v>3082</v>
      </c>
      <c s="36" t="s">
        <v>139</v>
      </c>
      <c s="37">
        <v>20</v>
      </c>
      <c s="36">
        <v>0</v>
      </c>
      <c s="36">
        <f>ROUND(G146*H146,6)</f>
      </c>
      <c r="L146" s="38">
        <v>0</v>
      </c>
      <c s="32">
        <f>ROUND(ROUND(L146,2)*ROUND(G146,3),2)</f>
      </c>
      <c s="36" t="s">
        <v>122</v>
      </c>
      <c>
        <f>(M146*21)/100</f>
      </c>
      <c t="s">
        <v>28</v>
      </c>
    </row>
    <row r="147" spans="1:5" ht="25.5">
      <c r="A147" s="35" t="s">
        <v>56</v>
      </c>
      <c r="E147" s="39" t="s">
        <v>3083</v>
      </c>
    </row>
    <row r="148" spans="1:5" ht="12.75">
      <c r="A148" s="35" t="s">
        <v>57</v>
      </c>
      <c r="E148" s="40" t="s">
        <v>5</v>
      </c>
    </row>
    <row r="149" spans="1:5" ht="12.75">
      <c r="A149" t="s">
        <v>58</v>
      </c>
      <c r="E149" s="39" t="s">
        <v>5</v>
      </c>
    </row>
    <row r="150" spans="1:16" ht="25.5">
      <c r="A150" t="s">
        <v>50</v>
      </c>
      <c s="34" t="s">
        <v>348</v>
      </c>
      <c s="34" t="s">
        <v>3084</v>
      </c>
      <c s="35" t="s">
        <v>5</v>
      </c>
      <c s="6" t="s">
        <v>3085</v>
      </c>
      <c s="36" t="s">
        <v>139</v>
      </c>
      <c s="37">
        <v>20</v>
      </c>
      <c s="36">
        <v>0</v>
      </c>
      <c s="36">
        <f>ROUND(G150*H150,6)</f>
      </c>
      <c r="L150" s="38">
        <v>0</v>
      </c>
      <c s="32">
        <f>ROUND(ROUND(L150,2)*ROUND(G150,3),2)</f>
      </c>
      <c s="36" t="s">
        <v>122</v>
      </c>
      <c>
        <f>(M150*21)/100</f>
      </c>
      <c t="s">
        <v>28</v>
      </c>
    </row>
    <row r="151" spans="1:5" ht="25.5">
      <c r="A151" s="35" t="s">
        <v>56</v>
      </c>
      <c r="E151" s="39" t="s">
        <v>3085</v>
      </c>
    </row>
    <row r="152" spans="1:5" ht="12.75">
      <c r="A152" s="35" t="s">
        <v>57</v>
      </c>
      <c r="E152" s="40" t="s">
        <v>5</v>
      </c>
    </row>
    <row r="153" spans="1:5" ht="12.75">
      <c r="A153" t="s">
        <v>58</v>
      </c>
      <c r="E153" s="39" t="s">
        <v>5</v>
      </c>
    </row>
    <row r="154" spans="1:16" ht="12.75">
      <c r="A154" t="s">
        <v>50</v>
      </c>
      <c s="34" t="s">
        <v>351</v>
      </c>
      <c s="34" t="s">
        <v>2953</v>
      </c>
      <c s="35" t="s">
        <v>5</v>
      </c>
      <c s="6" t="s">
        <v>2954</v>
      </c>
      <c s="36" t="s">
        <v>162</v>
      </c>
      <c s="37">
        <v>300</v>
      </c>
      <c s="36">
        <v>0</v>
      </c>
      <c s="36">
        <f>ROUND(G154*H154,6)</f>
      </c>
      <c r="L154" s="38">
        <v>0</v>
      </c>
      <c s="32">
        <f>ROUND(ROUND(L154,2)*ROUND(G154,3),2)</f>
      </c>
      <c s="36" t="s">
        <v>122</v>
      </c>
      <c>
        <f>(M154*21)/100</f>
      </c>
      <c t="s">
        <v>28</v>
      </c>
    </row>
    <row r="155" spans="1:5" ht="38.25">
      <c r="A155" s="35" t="s">
        <v>56</v>
      </c>
      <c r="E155" s="39" t="s">
        <v>2955</v>
      </c>
    </row>
    <row r="156" spans="1:5" ht="12.75">
      <c r="A156" s="35" t="s">
        <v>57</v>
      </c>
      <c r="E156" s="40" t="s">
        <v>5</v>
      </c>
    </row>
    <row r="157" spans="1:5" ht="12.75">
      <c r="A157" t="s">
        <v>58</v>
      </c>
      <c r="E157" s="39" t="s">
        <v>5</v>
      </c>
    </row>
    <row r="158" spans="1:16" ht="25.5">
      <c r="A158" t="s">
        <v>50</v>
      </c>
      <c s="34" t="s">
        <v>355</v>
      </c>
      <c s="34" t="s">
        <v>3086</v>
      </c>
      <c s="35" t="s">
        <v>5</v>
      </c>
      <c s="6" t="s">
        <v>3087</v>
      </c>
      <c s="36" t="s">
        <v>162</v>
      </c>
      <c s="37">
        <v>300</v>
      </c>
      <c s="36">
        <v>0</v>
      </c>
      <c s="36">
        <f>ROUND(G158*H158,6)</f>
      </c>
      <c r="L158" s="38">
        <v>0</v>
      </c>
      <c s="32">
        <f>ROUND(ROUND(L158,2)*ROUND(G158,3),2)</f>
      </c>
      <c s="36" t="s">
        <v>122</v>
      </c>
      <c>
        <f>(M158*21)/100</f>
      </c>
      <c t="s">
        <v>28</v>
      </c>
    </row>
    <row r="159" spans="1:5" ht="25.5">
      <c r="A159" s="35" t="s">
        <v>56</v>
      </c>
      <c r="E159" s="39" t="s">
        <v>3087</v>
      </c>
    </row>
    <row r="160" spans="1:5" ht="12.75">
      <c r="A160" s="35" t="s">
        <v>57</v>
      </c>
      <c r="E160" s="40" t="s">
        <v>5</v>
      </c>
    </row>
    <row r="161" spans="1:5" ht="12.75">
      <c r="A161" t="s">
        <v>58</v>
      </c>
      <c r="E161" s="39" t="s">
        <v>5</v>
      </c>
    </row>
    <row r="162" spans="1:16" ht="12.75">
      <c r="A162" t="s">
        <v>50</v>
      </c>
      <c s="34" t="s">
        <v>360</v>
      </c>
      <c s="34" t="s">
        <v>2953</v>
      </c>
      <c s="35" t="s">
        <v>51</v>
      </c>
      <c s="6" t="s">
        <v>2954</v>
      </c>
      <c s="36" t="s">
        <v>162</v>
      </c>
      <c s="37">
        <v>300</v>
      </c>
      <c s="36">
        <v>0</v>
      </c>
      <c s="36">
        <f>ROUND(G162*H162,6)</f>
      </c>
      <c r="L162" s="38">
        <v>0</v>
      </c>
      <c s="32">
        <f>ROUND(ROUND(L162,2)*ROUND(G162,3),2)</f>
      </c>
      <c s="36" t="s">
        <v>122</v>
      </c>
      <c>
        <f>(M162*21)/100</f>
      </c>
      <c t="s">
        <v>28</v>
      </c>
    </row>
    <row r="163" spans="1:5" ht="38.25">
      <c r="A163" s="35" t="s">
        <v>56</v>
      </c>
      <c r="E163" s="39" t="s">
        <v>2955</v>
      </c>
    </row>
    <row r="164" spans="1:5" ht="12.75">
      <c r="A164" s="35" t="s">
        <v>57</v>
      </c>
      <c r="E164" s="40" t="s">
        <v>5</v>
      </c>
    </row>
    <row r="165" spans="1:5" ht="12.75">
      <c r="A165" t="s">
        <v>58</v>
      </c>
      <c r="E165" s="39" t="s">
        <v>5</v>
      </c>
    </row>
    <row r="166" spans="1:16" ht="25.5">
      <c r="A166" t="s">
        <v>50</v>
      </c>
      <c s="34" t="s">
        <v>365</v>
      </c>
      <c s="34" t="s">
        <v>3299</v>
      </c>
      <c s="35" t="s">
        <v>5</v>
      </c>
      <c s="6" t="s">
        <v>3300</v>
      </c>
      <c s="36" t="s">
        <v>162</v>
      </c>
      <c s="37">
        <v>300</v>
      </c>
      <c s="36">
        <v>0.0008</v>
      </c>
      <c s="36">
        <f>ROUND(G166*H166,6)</f>
      </c>
      <c r="L166" s="38">
        <v>0</v>
      </c>
      <c s="32">
        <f>ROUND(ROUND(L166,2)*ROUND(G166,3),2)</f>
      </c>
      <c s="36" t="s">
        <v>55</v>
      </c>
      <c>
        <f>(M166*21)/100</f>
      </c>
      <c t="s">
        <v>28</v>
      </c>
    </row>
    <row r="167" spans="1:5" ht="25.5">
      <c r="A167" s="35" t="s">
        <v>56</v>
      </c>
      <c r="E167" s="39" t="s">
        <v>3300</v>
      </c>
    </row>
    <row r="168" spans="1:5" ht="12.75">
      <c r="A168" s="35" t="s">
        <v>57</v>
      </c>
      <c r="E168" s="40" t="s">
        <v>5</v>
      </c>
    </row>
    <row r="169" spans="1:5" ht="12.75">
      <c r="A169" t="s">
        <v>58</v>
      </c>
      <c r="E169" s="39" t="s">
        <v>5</v>
      </c>
    </row>
    <row r="170" spans="1:16" ht="12.75">
      <c r="A170" t="s">
        <v>50</v>
      </c>
      <c s="34" t="s">
        <v>370</v>
      </c>
      <c s="34" t="s">
        <v>2953</v>
      </c>
      <c s="35" t="s">
        <v>28</v>
      </c>
      <c s="6" t="s">
        <v>2954</v>
      </c>
      <c s="36" t="s">
        <v>162</v>
      </c>
      <c s="37">
        <v>500</v>
      </c>
      <c s="36">
        <v>0</v>
      </c>
      <c s="36">
        <f>ROUND(G170*H170,6)</f>
      </c>
      <c r="L170" s="38">
        <v>0</v>
      </c>
      <c s="32">
        <f>ROUND(ROUND(L170,2)*ROUND(G170,3),2)</f>
      </c>
      <c s="36" t="s">
        <v>122</v>
      </c>
      <c>
        <f>(M170*21)/100</f>
      </c>
      <c t="s">
        <v>28</v>
      </c>
    </row>
    <row r="171" spans="1:5" ht="38.25">
      <c r="A171" s="35" t="s">
        <v>56</v>
      </c>
      <c r="E171" s="39" t="s">
        <v>2955</v>
      </c>
    </row>
    <row r="172" spans="1:5" ht="12.75">
      <c r="A172" s="35" t="s">
        <v>57</v>
      </c>
      <c r="E172" s="40" t="s">
        <v>5</v>
      </c>
    </row>
    <row r="173" spans="1:5" ht="12.75">
      <c r="A173" t="s">
        <v>58</v>
      </c>
      <c r="E173" s="39" t="s">
        <v>5</v>
      </c>
    </row>
    <row r="174" spans="1:16" ht="25.5">
      <c r="A174" t="s">
        <v>50</v>
      </c>
      <c s="34" t="s">
        <v>374</v>
      </c>
      <c s="34" t="s">
        <v>3301</v>
      </c>
      <c s="35" t="s">
        <v>5</v>
      </c>
      <c s="6" t="s">
        <v>3302</v>
      </c>
      <c s="36" t="s">
        <v>162</v>
      </c>
      <c s="37">
        <v>500</v>
      </c>
      <c s="36">
        <v>3E-05</v>
      </c>
      <c s="36">
        <f>ROUND(G174*H174,6)</f>
      </c>
      <c r="L174" s="38">
        <v>0</v>
      </c>
      <c s="32">
        <f>ROUND(ROUND(L174,2)*ROUND(G174,3),2)</f>
      </c>
      <c s="36" t="s">
        <v>55</v>
      </c>
      <c>
        <f>(M174*21)/100</f>
      </c>
      <c t="s">
        <v>28</v>
      </c>
    </row>
    <row r="175" spans="1:5" ht="25.5">
      <c r="A175" s="35" t="s">
        <v>56</v>
      </c>
      <c r="E175" s="39" t="s">
        <v>3302</v>
      </c>
    </row>
    <row r="176" spans="1:5" ht="12.75">
      <c r="A176" s="35" t="s">
        <v>57</v>
      </c>
      <c r="E176" s="40" t="s">
        <v>5</v>
      </c>
    </row>
    <row r="177" spans="1:5" ht="12.75">
      <c r="A177" t="s">
        <v>58</v>
      </c>
      <c r="E177" s="39" t="s">
        <v>5</v>
      </c>
    </row>
    <row r="178" spans="1:16" ht="12.75">
      <c r="A178" t="s">
        <v>50</v>
      </c>
      <c s="34" t="s">
        <v>377</v>
      </c>
      <c s="34" t="s">
        <v>2953</v>
      </c>
      <c s="35" t="s">
        <v>26</v>
      </c>
      <c s="6" t="s">
        <v>2954</v>
      </c>
      <c s="36" t="s">
        <v>162</v>
      </c>
      <c s="37">
        <v>500</v>
      </c>
      <c s="36">
        <v>0</v>
      </c>
      <c s="36">
        <f>ROUND(G178*H178,6)</f>
      </c>
      <c r="L178" s="38">
        <v>0</v>
      </c>
      <c s="32">
        <f>ROUND(ROUND(L178,2)*ROUND(G178,3),2)</f>
      </c>
      <c s="36" t="s">
        <v>122</v>
      </c>
      <c>
        <f>(M178*21)/100</f>
      </c>
      <c t="s">
        <v>28</v>
      </c>
    </row>
    <row r="179" spans="1:5" ht="38.25">
      <c r="A179" s="35" t="s">
        <v>56</v>
      </c>
      <c r="E179" s="39" t="s">
        <v>2955</v>
      </c>
    </row>
    <row r="180" spans="1:5" ht="12.75">
      <c r="A180" s="35" t="s">
        <v>57</v>
      </c>
      <c r="E180" s="40" t="s">
        <v>5</v>
      </c>
    </row>
    <row r="181" spans="1:5" ht="12.75">
      <c r="A181" t="s">
        <v>58</v>
      </c>
      <c r="E181" s="39" t="s">
        <v>5</v>
      </c>
    </row>
    <row r="182" spans="1:16" ht="25.5">
      <c r="A182" t="s">
        <v>50</v>
      </c>
      <c s="34" t="s">
        <v>380</v>
      </c>
      <c s="34" t="s">
        <v>3303</v>
      </c>
      <c s="35" t="s">
        <v>5</v>
      </c>
      <c s="6" t="s">
        <v>3304</v>
      </c>
      <c s="36" t="s">
        <v>162</v>
      </c>
      <c s="37">
        <v>500</v>
      </c>
      <c s="36">
        <v>4E-05</v>
      </c>
      <c s="36">
        <f>ROUND(G182*H182,6)</f>
      </c>
      <c r="L182" s="38">
        <v>0</v>
      </c>
      <c s="32">
        <f>ROUND(ROUND(L182,2)*ROUND(G182,3),2)</f>
      </c>
      <c s="36" t="s">
        <v>55</v>
      </c>
      <c>
        <f>(M182*21)/100</f>
      </c>
      <c t="s">
        <v>28</v>
      </c>
    </row>
    <row r="183" spans="1:5" ht="25.5">
      <c r="A183" s="35" t="s">
        <v>56</v>
      </c>
      <c r="E183" s="39" t="s">
        <v>3304</v>
      </c>
    </row>
    <row r="184" spans="1:5" ht="12.75">
      <c r="A184" s="35" t="s">
        <v>57</v>
      </c>
      <c r="E184" s="40" t="s">
        <v>5</v>
      </c>
    </row>
    <row r="185" spans="1:5" ht="12.75">
      <c r="A185" t="s">
        <v>58</v>
      </c>
      <c r="E185" s="39" t="s">
        <v>5</v>
      </c>
    </row>
    <row r="186" spans="1:16" ht="25.5">
      <c r="A186" t="s">
        <v>50</v>
      </c>
      <c s="34" t="s">
        <v>385</v>
      </c>
      <c s="34" t="s">
        <v>2959</v>
      </c>
      <c s="35" t="s">
        <v>51</v>
      </c>
      <c s="6" t="s">
        <v>2914</v>
      </c>
      <c s="36" t="s">
        <v>162</v>
      </c>
      <c s="37">
        <v>400</v>
      </c>
      <c s="36">
        <v>0</v>
      </c>
      <c s="36">
        <f>ROUND(G186*H186,6)</f>
      </c>
      <c r="L186" s="38">
        <v>0</v>
      </c>
      <c s="32">
        <f>ROUND(ROUND(L186,2)*ROUND(G186,3),2)</f>
      </c>
      <c s="36" t="s">
        <v>55</v>
      </c>
      <c>
        <f>(M186*21)/100</f>
      </c>
      <c t="s">
        <v>28</v>
      </c>
    </row>
    <row r="187" spans="1:5" ht="25.5">
      <c r="A187" s="35" t="s">
        <v>56</v>
      </c>
      <c r="E187" s="39" t="s">
        <v>2915</v>
      </c>
    </row>
    <row r="188" spans="1:5" ht="12.75">
      <c r="A188" s="35" t="s">
        <v>57</v>
      </c>
      <c r="E188" s="40" t="s">
        <v>5</v>
      </c>
    </row>
    <row r="189" spans="1:5" ht="12.75">
      <c r="A189" t="s">
        <v>58</v>
      </c>
      <c r="E189" s="39" t="s">
        <v>5</v>
      </c>
    </row>
    <row r="190" spans="1:16" ht="12.75">
      <c r="A190" t="s">
        <v>50</v>
      </c>
      <c s="34" t="s">
        <v>389</v>
      </c>
      <c s="34" t="s">
        <v>2664</v>
      </c>
      <c s="35" t="s">
        <v>5</v>
      </c>
      <c s="6" t="s">
        <v>2665</v>
      </c>
      <c s="36" t="s">
        <v>162</v>
      </c>
      <c s="37">
        <v>400</v>
      </c>
      <c s="36">
        <v>0.0001</v>
      </c>
      <c s="36">
        <f>ROUND(G190*H190,6)</f>
      </c>
      <c r="L190" s="38">
        <v>0</v>
      </c>
      <c s="32">
        <f>ROUND(ROUND(L190,2)*ROUND(G190,3),2)</f>
      </c>
      <c s="36" t="s">
        <v>55</v>
      </c>
      <c>
        <f>(M190*21)/100</f>
      </c>
      <c t="s">
        <v>28</v>
      </c>
    </row>
    <row r="191" spans="1:5" ht="12.75">
      <c r="A191" s="35" t="s">
        <v>56</v>
      </c>
      <c r="E191" s="39" t="s">
        <v>2665</v>
      </c>
    </row>
    <row r="192" spans="1:5" ht="12.75">
      <c r="A192" s="35" t="s">
        <v>57</v>
      </c>
      <c r="E192" s="40" t="s">
        <v>5</v>
      </c>
    </row>
    <row r="193" spans="1:5" ht="12.75">
      <c r="A193" t="s">
        <v>58</v>
      </c>
      <c r="E193" s="39" t="s">
        <v>5</v>
      </c>
    </row>
    <row r="194" spans="1:16" ht="25.5">
      <c r="A194" t="s">
        <v>50</v>
      </c>
      <c s="34" t="s">
        <v>393</v>
      </c>
      <c s="34" t="s">
        <v>2959</v>
      </c>
      <c s="35" t="s">
        <v>28</v>
      </c>
      <c s="6" t="s">
        <v>2914</v>
      </c>
      <c s="36" t="s">
        <v>162</v>
      </c>
      <c s="37">
        <v>300</v>
      </c>
      <c s="36">
        <v>0</v>
      </c>
      <c s="36">
        <f>ROUND(G194*H194,6)</f>
      </c>
      <c r="L194" s="38">
        <v>0</v>
      </c>
      <c s="32">
        <f>ROUND(ROUND(L194,2)*ROUND(G194,3),2)</f>
      </c>
      <c s="36" t="s">
        <v>55</v>
      </c>
      <c>
        <f>(M194*21)/100</f>
      </c>
      <c t="s">
        <v>28</v>
      </c>
    </row>
    <row r="195" spans="1:5" ht="25.5">
      <c r="A195" s="35" t="s">
        <v>56</v>
      </c>
      <c r="E195" s="39" t="s">
        <v>2915</v>
      </c>
    </row>
    <row r="196" spans="1:5" ht="12.75">
      <c r="A196" s="35" t="s">
        <v>57</v>
      </c>
      <c r="E196" s="40" t="s">
        <v>5</v>
      </c>
    </row>
    <row r="197" spans="1:5" ht="12.75">
      <c r="A197" t="s">
        <v>58</v>
      </c>
      <c r="E197" s="39" t="s">
        <v>5</v>
      </c>
    </row>
    <row r="198" spans="1:16" ht="12.75">
      <c r="A198" t="s">
        <v>50</v>
      </c>
      <c s="34" t="s">
        <v>395</v>
      </c>
      <c s="34" t="s">
        <v>3097</v>
      </c>
      <c s="35" t="s">
        <v>5</v>
      </c>
      <c s="6" t="s">
        <v>3098</v>
      </c>
      <c s="36" t="s">
        <v>162</v>
      </c>
      <c s="37">
        <v>300</v>
      </c>
      <c s="36">
        <v>0.00012</v>
      </c>
      <c s="36">
        <f>ROUND(G198*H198,6)</f>
      </c>
      <c r="L198" s="38">
        <v>0</v>
      </c>
      <c s="32">
        <f>ROUND(ROUND(L198,2)*ROUND(G198,3),2)</f>
      </c>
      <c s="36" t="s">
        <v>55</v>
      </c>
      <c>
        <f>(M198*21)/100</f>
      </c>
      <c t="s">
        <v>28</v>
      </c>
    </row>
    <row r="199" spans="1:5" ht="12.75">
      <c r="A199" s="35" t="s">
        <v>56</v>
      </c>
      <c r="E199" s="39" t="s">
        <v>3098</v>
      </c>
    </row>
    <row r="200" spans="1:5" ht="12.75">
      <c r="A200" s="35" t="s">
        <v>57</v>
      </c>
      <c r="E200" s="40" t="s">
        <v>5</v>
      </c>
    </row>
    <row r="201" spans="1:5" ht="12.75">
      <c r="A201" t="s">
        <v>58</v>
      </c>
      <c r="E201" s="39" t="s">
        <v>5</v>
      </c>
    </row>
    <row r="202" spans="1:16" ht="25.5">
      <c r="A202" t="s">
        <v>50</v>
      </c>
      <c s="34" t="s">
        <v>396</v>
      </c>
      <c s="34" t="s">
        <v>2963</v>
      </c>
      <c s="35" t="s">
        <v>5</v>
      </c>
      <c s="6" t="s">
        <v>2964</v>
      </c>
      <c s="36" t="s">
        <v>162</v>
      </c>
      <c s="37">
        <v>30</v>
      </c>
      <c s="36">
        <v>0</v>
      </c>
      <c s="36">
        <f>ROUND(G202*H202,6)</f>
      </c>
      <c r="L202" s="38">
        <v>0</v>
      </c>
      <c s="32">
        <f>ROUND(ROUND(L202,2)*ROUND(G202,3),2)</f>
      </c>
      <c s="36" t="s">
        <v>122</v>
      </c>
      <c>
        <f>(M202*21)/100</f>
      </c>
      <c t="s">
        <v>28</v>
      </c>
    </row>
    <row r="203" spans="1:5" ht="38.25">
      <c r="A203" s="35" t="s">
        <v>56</v>
      </c>
      <c r="E203" s="39" t="s">
        <v>2965</v>
      </c>
    </row>
    <row r="204" spans="1:5" ht="12.75">
      <c r="A204" s="35" t="s">
        <v>57</v>
      </c>
      <c r="E204" s="40" t="s">
        <v>5</v>
      </c>
    </row>
    <row r="205" spans="1:5" ht="12.75">
      <c r="A205" t="s">
        <v>58</v>
      </c>
      <c r="E205" s="39" t="s">
        <v>5</v>
      </c>
    </row>
    <row r="206" spans="1:16" ht="25.5">
      <c r="A206" t="s">
        <v>50</v>
      </c>
      <c s="34" t="s">
        <v>397</v>
      </c>
      <c s="34" t="s">
        <v>2966</v>
      </c>
      <c s="35" t="s">
        <v>5</v>
      </c>
      <c s="6" t="s">
        <v>2967</v>
      </c>
      <c s="36" t="s">
        <v>139</v>
      </c>
      <c s="37">
        <v>15</v>
      </c>
      <c s="36">
        <v>0</v>
      </c>
      <c s="36">
        <f>ROUND(G206*H206,6)</f>
      </c>
      <c r="L206" s="38">
        <v>0</v>
      </c>
      <c s="32">
        <f>ROUND(ROUND(L206,2)*ROUND(G206,3),2)</f>
      </c>
      <c s="36" t="s">
        <v>122</v>
      </c>
      <c>
        <f>(M206*21)/100</f>
      </c>
      <c t="s">
        <v>28</v>
      </c>
    </row>
    <row r="207" spans="1:5" ht="25.5">
      <c r="A207" s="35" t="s">
        <v>56</v>
      </c>
      <c r="E207" s="39" t="s">
        <v>2967</v>
      </c>
    </row>
    <row r="208" spans="1:5" ht="12.75">
      <c r="A208" s="35" t="s">
        <v>57</v>
      </c>
      <c r="E208" s="40" t="s">
        <v>5</v>
      </c>
    </row>
    <row r="209" spans="1:5" ht="12.75">
      <c r="A209" t="s">
        <v>58</v>
      </c>
      <c r="E209" s="39" t="s">
        <v>5</v>
      </c>
    </row>
    <row r="210" spans="1:16" ht="25.5">
      <c r="A210" t="s">
        <v>50</v>
      </c>
      <c s="34" t="s">
        <v>401</v>
      </c>
      <c s="34" t="s">
        <v>3101</v>
      </c>
      <c s="35" t="s">
        <v>5</v>
      </c>
      <c s="6" t="s">
        <v>3102</v>
      </c>
      <c s="36" t="s">
        <v>162</v>
      </c>
      <c s="37">
        <v>30</v>
      </c>
      <c s="36">
        <v>0</v>
      </c>
      <c s="36">
        <f>ROUND(G210*H210,6)</f>
      </c>
      <c r="L210" s="38">
        <v>0</v>
      </c>
      <c s="32">
        <f>ROUND(ROUND(L210,2)*ROUND(G210,3),2)</f>
      </c>
      <c s="36" t="s">
        <v>122</v>
      </c>
      <c>
        <f>(M210*21)/100</f>
      </c>
      <c t="s">
        <v>28</v>
      </c>
    </row>
    <row r="211" spans="1:5" ht="38.25">
      <c r="A211" s="35" t="s">
        <v>56</v>
      </c>
      <c r="E211" s="39" t="s">
        <v>3103</v>
      </c>
    </row>
    <row r="212" spans="1:5" ht="12.75">
      <c r="A212" s="35" t="s">
        <v>57</v>
      </c>
      <c r="E212" s="40" t="s">
        <v>5</v>
      </c>
    </row>
    <row r="213" spans="1:5" ht="12.75">
      <c r="A213" t="s">
        <v>58</v>
      </c>
      <c r="E213" s="39" t="s">
        <v>5</v>
      </c>
    </row>
    <row r="214" spans="1:16" ht="25.5">
      <c r="A214" t="s">
        <v>50</v>
      </c>
      <c s="34" t="s">
        <v>1755</v>
      </c>
      <c s="34" t="s">
        <v>3104</v>
      </c>
      <c s="35" t="s">
        <v>5</v>
      </c>
      <c s="6" t="s">
        <v>3105</v>
      </c>
      <c s="36" t="s">
        <v>139</v>
      </c>
      <c s="37">
        <v>15</v>
      </c>
      <c s="36">
        <v>0</v>
      </c>
      <c s="36">
        <f>ROUND(G214*H214,6)</f>
      </c>
      <c r="L214" s="38">
        <v>0</v>
      </c>
      <c s="32">
        <f>ROUND(ROUND(L214,2)*ROUND(G214,3),2)</f>
      </c>
      <c s="36" t="s">
        <v>122</v>
      </c>
      <c>
        <f>(M214*21)/100</f>
      </c>
      <c t="s">
        <v>28</v>
      </c>
    </row>
    <row r="215" spans="1:5" ht="25.5">
      <c r="A215" s="35" t="s">
        <v>56</v>
      </c>
      <c r="E215" s="39" t="s">
        <v>3105</v>
      </c>
    </row>
    <row r="216" spans="1:5" ht="12.75">
      <c r="A216" s="35" t="s">
        <v>57</v>
      </c>
      <c r="E216" s="40" t="s">
        <v>5</v>
      </c>
    </row>
    <row r="217" spans="1:5" ht="12.75">
      <c r="A217" t="s">
        <v>58</v>
      </c>
      <c r="E217" s="39" t="s">
        <v>5</v>
      </c>
    </row>
    <row r="218" spans="1:16" ht="12.75">
      <c r="A218" t="s">
        <v>50</v>
      </c>
      <c s="34" t="s">
        <v>1758</v>
      </c>
      <c s="34" t="s">
        <v>3305</v>
      </c>
      <c s="35" t="s">
        <v>5</v>
      </c>
      <c s="6" t="s">
        <v>3306</v>
      </c>
      <c s="36" t="s">
        <v>139</v>
      </c>
      <c s="37">
        <v>1</v>
      </c>
      <c s="36">
        <v>0</v>
      </c>
      <c s="36">
        <f>ROUND(G218*H218,6)</f>
      </c>
      <c r="L218" s="38">
        <v>0</v>
      </c>
      <c s="32">
        <f>ROUND(ROUND(L218,2)*ROUND(G218,3),2)</f>
      </c>
      <c s="36" t="s">
        <v>122</v>
      </c>
      <c>
        <f>(M218*21)/100</f>
      </c>
      <c t="s">
        <v>28</v>
      </c>
    </row>
    <row r="219" spans="1:5" ht="51">
      <c r="A219" s="35" t="s">
        <v>56</v>
      </c>
      <c r="E219" s="39" t="s">
        <v>3307</v>
      </c>
    </row>
    <row r="220" spans="1:5" ht="12.75">
      <c r="A220" s="35" t="s">
        <v>57</v>
      </c>
      <c r="E220" s="40" t="s">
        <v>5</v>
      </c>
    </row>
    <row r="221" spans="1:5" ht="12.75">
      <c r="A221" t="s">
        <v>58</v>
      </c>
      <c r="E221" s="39" t="s">
        <v>5</v>
      </c>
    </row>
    <row r="222" spans="1:16" ht="12.75">
      <c r="A222" t="s">
        <v>50</v>
      </c>
      <c s="34" t="s">
        <v>406</v>
      </c>
      <c s="34" t="s">
        <v>3308</v>
      </c>
      <c s="35" t="s">
        <v>5</v>
      </c>
      <c s="6" t="s">
        <v>3309</v>
      </c>
      <c s="36" t="s">
        <v>139</v>
      </c>
      <c s="37">
        <v>1</v>
      </c>
      <c s="36">
        <v>0</v>
      </c>
      <c s="36">
        <f>ROUND(G222*H222,6)</f>
      </c>
      <c r="L222" s="38">
        <v>0</v>
      </c>
      <c s="32">
        <f>ROUND(ROUND(L222,2)*ROUND(G222,3),2)</f>
      </c>
      <c s="36" t="s">
        <v>122</v>
      </c>
      <c>
        <f>(M222*21)/100</f>
      </c>
      <c t="s">
        <v>28</v>
      </c>
    </row>
    <row r="223" spans="1:5" ht="12.75">
      <c r="A223" s="35" t="s">
        <v>56</v>
      </c>
      <c r="E223" s="39" t="s">
        <v>3309</v>
      </c>
    </row>
    <row r="224" spans="1:5" ht="12.75">
      <c r="A224" s="35" t="s">
        <v>57</v>
      </c>
      <c r="E224" s="40" t="s">
        <v>5</v>
      </c>
    </row>
    <row r="225" spans="1:5" ht="12.75">
      <c r="A225" t="s">
        <v>58</v>
      </c>
      <c r="E225" s="39" t="s">
        <v>5</v>
      </c>
    </row>
    <row r="226" spans="1:16" ht="12.75">
      <c r="A226" t="s">
        <v>50</v>
      </c>
      <c s="34" t="s">
        <v>411</v>
      </c>
      <c s="34" t="s">
        <v>3310</v>
      </c>
      <c s="35" t="s">
        <v>5</v>
      </c>
      <c s="6" t="s">
        <v>3311</v>
      </c>
      <c s="36" t="s">
        <v>139</v>
      </c>
      <c s="37">
        <v>1</v>
      </c>
      <c s="36">
        <v>0</v>
      </c>
      <c s="36">
        <f>ROUND(G226*H226,6)</f>
      </c>
      <c r="L226" s="38">
        <v>0</v>
      </c>
      <c s="32">
        <f>ROUND(ROUND(L226,2)*ROUND(G226,3),2)</f>
      </c>
      <c s="36" t="s">
        <v>122</v>
      </c>
      <c>
        <f>(M226*21)/100</f>
      </c>
      <c t="s">
        <v>28</v>
      </c>
    </row>
    <row r="227" spans="1:5" ht="12.75">
      <c r="A227" s="35" t="s">
        <v>56</v>
      </c>
      <c r="E227" s="39" t="s">
        <v>3311</v>
      </c>
    </row>
    <row r="228" spans="1:5" ht="12.75">
      <c r="A228" s="35" t="s">
        <v>57</v>
      </c>
      <c r="E228" s="40" t="s">
        <v>5</v>
      </c>
    </row>
    <row r="229" spans="1:5" ht="12.75">
      <c r="A229" t="s">
        <v>58</v>
      </c>
      <c r="E229" s="39" t="s">
        <v>5</v>
      </c>
    </row>
    <row r="230" spans="1:16" ht="12.75">
      <c r="A230" t="s">
        <v>50</v>
      </c>
      <c s="34" t="s">
        <v>416</v>
      </c>
      <c s="34" t="s">
        <v>3312</v>
      </c>
      <c s="35" t="s">
        <v>5</v>
      </c>
      <c s="6" t="s">
        <v>3313</v>
      </c>
      <c s="36" t="s">
        <v>139</v>
      </c>
      <c s="37">
        <v>1</v>
      </c>
      <c s="36">
        <v>0</v>
      </c>
      <c s="36">
        <f>ROUND(G230*H230,6)</f>
      </c>
      <c r="L230" s="38">
        <v>0</v>
      </c>
      <c s="32">
        <f>ROUND(ROUND(L230,2)*ROUND(G230,3),2)</f>
      </c>
      <c s="36" t="s">
        <v>122</v>
      </c>
      <c>
        <f>(M230*21)/100</f>
      </c>
      <c t="s">
        <v>28</v>
      </c>
    </row>
    <row r="231" spans="1:5" ht="12.75">
      <c r="A231" s="35" t="s">
        <v>56</v>
      </c>
      <c r="E231" s="39" t="s">
        <v>3313</v>
      </c>
    </row>
    <row r="232" spans="1:5" ht="12.75">
      <c r="A232" s="35" t="s">
        <v>57</v>
      </c>
      <c r="E232" s="40" t="s">
        <v>5</v>
      </c>
    </row>
    <row r="233" spans="1:5" ht="12.75">
      <c r="A233" t="s">
        <v>58</v>
      </c>
      <c r="E233" s="39" t="s">
        <v>5</v>
      </c>
    </row>
    <row r="234" spans="1:16" ht="12.75">
      <c r="A234" t="s">
        <v>50</v>
      </c>
      <c s="34" t="s">
        <v>421</v>
      </c>
      <c s="34" t="s">
        <v>3314</v>
      </c>
      <c s="35" t="s">
        <v>5</v>
      </c>
      <c s="6" t="s">
        <v>3315</v>
      </c>
      <c s="36" t="s">
        <v>139</v>
      </c>
      <c s="37">
        <v>1</v>
      </c>
      <c s="36">
        <v>0</v>
      </c>
      <c s="36">
        <f>ROUND(G234*H234,6)</f>
      </c>
      <c r="L234" s="38">
        <v>0</v>
      </c>
      <c s="32">
        <f>ROUND(ROUND(L234,2)*ROUND(G234,3),2)</f>
      </c>
      <c s="36" t="s">
        <v>122</v>
      </c>
      <c>
        <f>(M234*21)/100</f>
      </c>
      <c t="s">
        <v>28</v>
      </c>
    </row>
    <row r="235" spans="1:5" ht="12.75">
      <c r="A235" s="35" t="s">
        <v>56</v>
      </c>
      <c r="E235" s="39" t="s">
        <v>3315</v>
      </c>
    </row>
    <row r="236" spans="1:5" ht="12.75">
      <c r="A236" s="35" t="s">
        <v>57</v>
      </c>
      <c r="E236" s="40" t="s">
        <v>5</v>
      </c>
    </row>
    <row r="237" spans="1:5" ht="12.75">
      <c r="A237" t="s">
        <v>58</v>
      </c>
      <c r="E237" s="39" t="s">
        <v>5</v>
      </c>
    </row>
    <row r="238" spans="1:16" ht="25.5">
      <c r="A238" t="s">
        <v>50</v>
      </c>
      <c s="34" t="s">
        <v>424</v>
      </c>
      <c s="34" t="s">
        <v>3316</v>
      </c>
      <c s="35" t="s">
        <v>5</v>
      </c>
      <c s="6" t="s">
        <v>3317</v>
      </c>
      <c s="36" t="s">
        <v>139</v>
      </c>
      <c s="37">
        <v>4</v>
      </c>
      <c s="36">
        <v>0</v>
      </c>
      <c s="36">
        <f>ROUND(G238*H238,6)</f>
      </c>
      <c r="L238" s="38">
        <v>0</v>
      </c>
      <c s="32">
        <f>ROUND(ROUND(L238,2)*ROUND(G238,3),2)</f>
      </c>
      <c s="36" t="s">
        <v>122</v>
      </c>
      <c>
        <f>(M238*21)/100</f>
      </c>
      <c t="s">
        <v>28</v>
      </c>
    </row>
    <row r="239" spans="1:5" ht="25.5">
      <c r="A239" s="35" t="s">
        <v>56</v>
      </c>
      <c r="E239" s="39" t="s">
        <v>3317</v>
      </c>
    </row>
    <row r="240" spans="1:5" ht="12.75">
      <c r="A240" s="35" t="s">
        <v>57</v>
      </c>
      <c r="E240" s="40" t="s">
        <v>5</v>
      </c>
    </row>
    <row r="241" spans="1:5" ht="12.75">
      <c r="A241" t="s">
        <v>58</v>
      </c>
      <c r="E241" s="39" t="s">
        <v>5</v>
      </c>
    </row>
    <row r="242" spans="1:16" ht="38.25">
      <c r="A242" t="s">
        <v>50</v>
      </c>
      <c s="34" t="s">
        <v>429</v>
      </c>
      <c s="34" t="s">
        <v>3318</v>
      </c>
      <c s="35" t="s">
        <v>5</v>
      </c>
      <c s="6" t="s">
        <v>3319</v>
      </c>
      <c s="36" t="s">
        <v>133</v>
      </c>
      <c s="37">
        <v>3</v>
      </c>
      <c s="36">
        <v>0</v>
      </c>
      <c s="36">
        <f>ROUND(G242*H242,6)</f>
      </c>
      <c r="L242" s="38">
        <v>0</v>
      </c>
      <c s="32">
        <f>ROUND(ROUND(L242,2)*ROUND(G242,3),2)</f>
      </c>
      <c s="36" t="s">
        <v>122</v>
      </c>
      <c>
        <f>(M242*21)/100</f>
      </c>
      <c t="s">
        <v>28</v>
      </c>
    </row>
    <row r="243" spans="1:5" ht="89.25">
      <c r="A243" s="35" t="s">
        <v>56</v>
      </c>
      <c r="E243" s="39" t="s">
        <v>3320</v>
      </c>
    </row>
    <row r="244" spans="1:5" ht="12.75">
      <c r="A244" s="35" t="s">
        <v>57</v>
      </c>
      <c r="E244" s="40" t="s">
        <v>5</v>
      </c>
    </row>
    <row r="245" spans="1:5" ht="12.75">
      <c r="A245" t="s">
        <v>58</v>
      </c>
      <c r="E245" s="39" t="s">
        <v>5</v>
      </c>
    </row>
    <row r="246" spans="1:16" ht="12.75">
      <c r="A246" t="s">
        <v>50</v>
      </c>
      <c s="34" t="s">
        <v>432</v>
      </c>
      <c s="34" t="s">
        <v>3321</v>
      </c>
      <c s="35" t="s">
        <v>5</v>
      </c>
      <c s="6" t="s">
        <v>3322</v>
      </c>
      <c s="36" t="s">
        <v>133</v>
      </c>
      <c s="37">
        <v>3</v>
      </c>
      <c s="36">
        <v>0</v>
      </c>
      <c s="36">
        <f>ROUND(G246*H246,6)</f>
      </c>
      <c r="L246" s="38">
        <v>0</v>
      </c>
      <c s="32">
        <f>ROUND(ROUND(L246,2)*ROUND(G246,3),2)</f>
      </c>
      <c s="36" t="s">
        <v>122</v>
      </c>
      <c>
        <f>(M246*21)/100</f>
      </c>
      <c t="s">
        <v>28</v>
      </c>
    </row>
    <row r="247" spans="1:5" ht="12.75">
      <c r="A247" s="35" t="s">
        <v>56</v>
      </c>
      <c r="E247" s="39" t="s">
        <v>3322</v>
      </c>
    </row>
    <row r="248" spans="1:5" ht="12.75">
      <c r="A248" s="35" t="s">
        <v>57</v>
      </c>
      <c r="E248" s="40" t="s">
        <v>5</v>
      </c>
    </row>
    <row r="249" spans="1:5" ht="12.75">
      <c r="A249" t="s">
        <v>58</v>
      </c>
      <c r="E249" s="39" t="s">
        <v>5</v>
      </c>
    </row>
    <row r="250" spans="1:16" ht="12.75">
      <c r="A250" t="s">
        <v>50</v>
      </c>
      <c s="34" t="s">
        <v>436</v>
      </c>
      <c s="34" t="s">
        <v>3323</v>
      </c>
      <c s="35" t="s">
        <v>5</v>
      </c>
      <c s="6" t="s">
        <v>3324</v>
      </c>
      <c s="36" t="s">
        <v>133</v>
      </c>
      <c s="37">
        <v>3</v>
      </c>
      <c s="36">
        <v>0</v>
      </c>
      <c s="36">
        <f>ROUND(G250*H250,6)</f>
      </c>
      <c r="L250" s="38">
        <v>0</v>
      </c>
      <c s="32">
        <f>ROUND(ROUND(L250,2)*ROUND(G250,3),2)</f>
      </c>
      <c s="36" t="s">
        <v>122</v>
      </c>
      <c>
        <f>(M250*21)/100</f>
      </c>
      <c t="s">
        <v>28</v>
      </c>
    </row>
    <row r="251" spans="1:5" ht="12.75">
      <c r="A251" s="35" t="s">
        <v>56</v>
      </c>
      <c r="E251" s="39" t="s">
        <v>3324</v>
      </c>
    </row>
    <row r="252" spans="1:5" ht="12.75">
      <c r="A252" s="35" t="s">
        <v>57</v>
      </c>
      <c r="E252" s="40" t="s">
        <v>5</v>
      </c>
    </row>
    <row r="253" spans="1:5" ht="12.75">
      <c r="A253" t="s">
        <v>58</v>
      </c>
      <c r="E253" s="39" t="s">
        <v>5</v>
      </c>
    </row>
    <row r="254" spans="1:16" ht="12.75">
      <c r="A254" t="s">
        <v>50</v>
      </c>
      <c s="34" t="s">
        <v>442</v>
      </c>
      <c s="34" t="s">
        <v>3325</v>
      </c>
      <c s="35" t="s">
        <v>5</v>
      </c>
      <c s="6" t="s">
        <v>3326</v>
      </c>
      <c s="36" t="s">
        <v>133</v>
      </c>
      <c s="37">
        <v>3</v>
      </c>
      <c s="36">
        <v>0</v>
      </c>
      <c s="36">
        <f>ROUND(G254*H254,6)</f>
      </c>
      <c r="L254" s="38">
        <v>0</v>
      </c>
      <c s="32">
        <f>ROUND(ROUND(L254,2)*ROUND(G254,3),2)</f>
      </c>
      <c s="36" t="s">
        <v>122</v>
      </c>
      <c>
        <f>(M254*21)/100</f>
      </c>
      <c t="s">
        <v>28</v>
      </c>
    </row>
    <row r="255" spans="1:5" ht="12.75">
      <c r="A255" s="35" t="s">
        <v>56</v>
      </c>
      <c r="E255" s="39" t="s">
        <v>3326</v>
      </c>
    </row>
    <row r="256" spans="1:5" ht="12.75">
      <c r="A256" s="35" t="s">
        <v>57</v>
      </c>
      <c r="E256" s="40" t="s">
        <v>5</v>
      </c>
    </row>
    <row r="257" spans="1:5" ht="12.75">
      <c r="A257" t="s">
        <v>58</v>
      </c>
      <c r="E257" s="39" t="s">
        <v>5</v>
      </c>
    </row>
    <row r="258" spans="1:16" ht="38.25">
      <c r="A258" t="s">
        <v>50</v>
      </c>
      <c s="34" t="s">
        <v>446</v>
      </c>
      <c s="34" t="s">
        <v>3327</v>
      </c>
      <c s="35" t="s">
        <v>5</v>
      </c>
      <c s="6" t="s">
        <v>3328</v>
      </c>
      <c s="36" t="s">
        <v>139</v>
      </c>
      <c s="37">
        <v>1</v>
      </c>
      <c s="36">
        <v>0</v>
      </c>
      <c s="36">
        <f>ROUND(G258*H258,6)</f>
      </c>
      <c r="L258" s="38">
        <v>0</v>
      </c>
      <c s="32">
        <f>ROUND(ROUND(L258,2)*ROUND(G258,3),2)</f>
      </c>
      <c s="36" t="s">
        <v>122</v>
      </c>
      <c>
        <f>(M258*21)/100</f>
      </c>
      <c t="s">
        <v>28</v>
      </c>
    </row>
    <row r="259" spans="1:5" ht="38.25">
      <c r="A259" s="35" t="s">
        <v>56</v>
      </c>
      <c r="E259" s="39" t="s">
        <v>3329</v>
      </c>
    </row>
    <row r="260" spans="1:5" ht="12.75">
      <c r="A260" s="35" t="s">
        <v>57</v>
      </c>
      <c r="E260" s="40" t="s">
        <v>5</v>
      </c>
    </row>
    <row r="261" spans="1:5" ht="12.75">
      <c r="A261" t="s">
        <v>58</v>
      </c>
      <c r="E261" s="39" t="s">
        <v>5</v>
      </c>
    </row>
    <row r="262" spans="1:16" ht="25.5">
      <c r="A262" t="s">
        <v>50</v>
      </c>
      <c s="34" t="s">
        <v>450</v>
      </c>
      <c s="34" t="s">
        <v>3330</v>
      </c>
      <c s="35" t="s">
        <v>5</v>
      </c>
      <c s="6" t="s">
        <v>3331</v>
      </c>
      <c s="36" t="s">
        <v>139</v>
      </c>
      <c s="37">
        <v>1</v>
      </c>
      <c s="36">
        <v>0</v>
      </c>
      <c s="36">
        <f>ROUND(G262*H262,6)</f>
      </c>
      <c r="L262" s="38">
        <v>0</v>
      </c>
      <c s="32">
        <f>ROUND(ROUND(L262,2)*ROUND(G262,3),2)</f>
      </c>
      <c s="36" t="s">
        <v>122</v>
      </c>
      <c>
        <f>(M262*21)/100</f>
      </c>
      <c t="s">
        <v>28</v>
      </c>
    </row>
    <row r="263" spans="1:5" ht="51">
      <c r="A263" s="35" t="s">
        <v>56</v>
      </c>
      <c r="E263" s="39" t="s">
        <v>3332</v>
      </c>
    </row>
    <row r="264" spans="1:5" ht="12.75">
      <c r="A264" s="35" t="s">
        <v>57</v>
      </c>
      <c r="E264" s="40" t="s">
        <v>5</v>
      </c>
    </row>
    <row r="265" spans="1:5" ht="12.75">
      <c r="A265" t="s">
        <v>58</v>
      </c>
      <c r="E265" s="39" t="s">
        <v>5</v>
      </c>
    </row>
    <row r="266" spans="1:16" ht="25.5">
      <c r="A266" t="s">
        <v>50</v>
      </c>
      <c s="34" t="s">
        <v>453</v>
      </c>
      <c s="34" t="s">
        <v>3333</v>
      </c>
      <c s="35" t="s">
        <v>5</v>
      </c>
      <c s="6" t="s">
        <v>3334</v>
      </c>
      <c s="36" t="s">
        <v>139</v>
      </c>
      <c s="37">
        <v>1</v>
      </c>
      <c s="36">
        <v>0</v>
      </c>
      <c s="36">
        <f>ROUND(G266*H266,6)</f>
      </c>
      <c r="L266" s="38">
        <v>0</v>
      </c>
      <c s="32">
        <f>ROUND(ROUND(L266,2)*ROUND(G266,3),2)</f>
      </c>
      <c s="36" t="s">
        <v>122</v>
      </c>
      <c>
        <f>(M266*21)/100</f>
      </c>
      <c t="s">
        <v>28</v>
      </c>
    </row>
    <row r="267" spans="1:5" ht="51">
      <c r="A267" s="35" t="s">
        <v>56</v>
      </c>
      <c r="E267" s="39" t="s">
        <v>3335</v>
      </c>
    </row>
    <row r="268" spans="1:5" ht="12.75">
      <c r="A268" s="35" t="s">
        <v>57</v>
      </c>
      <c r="E268" s="40" t="s">
        <v>5</v>
      </c>
    </row>
    <row r="269" spans="1:5" ht="12.75">
      <c r="A269" t="s">
        <v>58</v>
      </c>
      <c r="E269" s="39" t="s">
        <v>5</v>
      </c>
    </row>
    <row r="270" spans="1:16" ht="12.75">
      <c r="A270" t="s">
        <v>50</v>
      </c>
      <c s="34" t="s">
        <v>457</v>
      </c>
      <c s="34" t="s">
        <v>3021</v>
      </c>
      <c s="35" t="s">
        <v>5</v>
      </c>
      <c s="6" t="s">
        <v>3022</v>
      </c>
      <c s="36" t="s">
        <v>139</v>
      </c>
      <c s="37">
        <v>1</v>
      </c>
      <c s="36">
        <v>0</v>
      </c>
      <c s="36">
        <f>ROUND(G270*H270,6)</f>
      </c>
      <c r="L270" s="38">
        <v>0</v>
      </c>
      <c s="32">
        <f>ROUND(ROUND(L270,2)*ROUND(G270,3),2)</f>
      </c>
      <c s="36" t="s">
        <v>122</v>
      </c>
      <c>
        <f>(M270*21)/100</f>
      </c>
      <c t="s">
        <v>28</v>
      </c>
    </row>
    <row r="271" spans="1:5" ht="25.5">
      <c r="A271" s="35" t="s">
        <v>56</v>
      </c>
      <c r="E271" s="39" t="s">
        <v>3023</v>
      </c>
    </row>
    <row r="272" spans="1:5" ht="12.75">
      <c r="A272" s="35" t="s">
        <v>57</v>
      </c>
      <c r="E272" s="40" t="s">
        <v>5</v>
      </c>
    </row>
    <row r="273" spans="1:5" ht="12.75">
      <c r="A273" t="s">
        <v>58</v>
      </c>
      <c r="E273" s="39" t="s">
        <v>5</v>
      </c>
    </row>
    <row r="274" spans="1:16" ht="12.75">
      <c r="A274" t="s">
        <v>50</v>
      </c>
      <c s="34" t="s">
        <v>461</v>
      </c>
      <c s="34" t="s">
        <v>3024</v>
      </c>
      <c s="35" t="s">
        <v>5</v>
      </c>
      <c s="6" t="s">
        <v>3025</v>
      </c>
      <c s="36" t="s">
        <v>139</v>
      </c>
      <c s="37">
        <v>1</v>
      </c>
      <c s="36">
        <v>0</v>
      </c>
      <c s="36">
        <f>ROUND(G274*H274,6)</f>
      </c>
      <c r="L274" s="38">
        <v>0</v>
      </c>
      <c s="32">
        <f>ROUND(ROUND(L274,2)*ROUND(G274,3),2)</f>
      </c>
      <c s="36" t="s">
        <v>122</v>
      </c>
      <c>
        <f>(M274*21)/100</f>
      </c>
      <c t="s">
        <v>28</v>
      </c>
    </row>
    <row r="275" spans="1:5" ht="25.5">
      <c r="A275" s="35" t="s">
        <v>56</v>
      </c>
      <c r="E275" s="39" t="s">
        <v>3026</v>
      </c>
    </row>
    <row r="276" spans="1:5" ht="12.75">
      <c r="A276" s="35" t="s">
        <v>57</v>
      </c>
      <c r="E276" s="40" t="s">
        <v>5</v>
      </c>
    </row>
    <row r="277" spans="1:5" ht="12.75">
      <c r="A277" t="s">
        <v>58</v>
      </c>
      <c r="E277" s="39" t="s">
        <v>5</v>
      </c>
    </row>
    <row r="278" spans="1:16" ht="25.5">
      <c r="A278" t="s">
        <v>50</v>
      </c>
      <c s="34" t="s">
        <v>464</v>
      </c>
      <c s="34" t="s">
        <v>3027</v>
      </c>
      <c s="35" t="s">
        <v>5</v>
      </c>
      <c s="6" t="s">
        <v>3028</v>
      </c>
      <c s="36" t="s">
        <v>139</v>
      </c>
      <c s="37">
        <v>1</v>
      </c>
      <c s="36">
        <v>0</v>
      </c>
      <c s="36">
        <f>ROUND(G278*H278,6)</f>
      </c>
      <c r="L278" s="38">
        <v>0</v>
      </c>
      <c s="32">
        <f>ROUND(ROUND(L278,2)*ROUND(G278,3),2)</f>
      </c>
      <c s="36" t="s">
        <v>122</v>
      </c>
      <c>
        <f>(M278*21)/100</f>
      </c>
      <c t="s">
        <v>28</v>
      </c>
    </row>
    <row r="279" spans="1:5" ht="38.25">
      <c r="A279" s="35" t="s">
        <v>56</v>
      </c>
      <c r="E279" s="39" t="s">
        <v>3029</v>
      </c>
    </row>
    <row r="280" spans="1:5" ht="12.75">
      <c r="A280" s="35" t="s">
        <v>57</v>
      </c>
      <c r="E280" s="40" t="s">
        <v>5</v>
      </c>
    </row>
    <row r="281" spans="1:5" ht="12.75">
      <c r="A281" t="s">
        <v>58</v>
      </c>
      <c r="E281" s="39" t="s">
        <v>5</v>
      </c>
    </row>
    <row r="282" spans="1:16" ht="12.75">
      <c r="A282" t="s">
        <v>50</v>
      </c>
      <c s="34" t="s">
        <v>468</v>
      </c>
      <c s="34" t="s">
        <v>2934</v>
      </c>
      <c s="35" t="s">
        <v>5</v>
      </c>
      <c s="6" t="s">
        <v>2935</v>
      </c>
      <c s="36" t="s">
        <v>139</v>
      </c>
      <c s="37">
        <v>1</v>
      </c>
      <c s="36">
        <v>0</v>
      </c>
      <c s="36">
        <f>ROUND(G282*H282,6)</f>
      </c>
      <c r="L282" s="38">
        <v>0</v>
      </c>
      <c s="32">
        <f>ROUND(ROUND(L282,2)*ROUND(G282,3),2)</f>
      </c>
      <c s="36" t="s">
        <v>122</v>
      </c>
      <c>
        <f>(M282*21)/100</f>
      </c>
      <c t="s">
        <v>28</v>
      </c>
    </row>
    <row r="283" spans="1:5" ht="25.5">
      <c r="A283" s="35" t="s">
        <v>56</v>
      </c>
      <c r="E283" s="39" t="s">
        <v>2936</v>
      </c>
    </row>
    <row r="284" spans="1:5" ht="12.75">
      <c r="A284" s="35" t="s">
        <v>57</v>
      </c>
      <c r="E284" s="40" t="s">
        <v>5</v>
      </c>
    </row>
    <row r="285" spans="1:5" ht="12.75">
      <c r="A285" t="s">
        <v>58</v>
      </c>
      <c r="E285" s="39" t="s">
        <v>5</v>
      </c>
    </row>
    <row r="286" spans="1:16" ht="12.75">
      <c r="A286" t="s">
        <v>50</v>
      </c>
      <c s="34" t="s">
        <v>473</v>
      </c>
      <c s="34" t="s">
        <v>2937</v>
      </c>
      <c s="35" t="s">
        <v>5</v>
      </c>
      <c s="6" t="s">
        <v>2938</v>
      </c>
      <c s="36" t="s">
        <v>139</v>
      </c>
      <c s="37">
        <v>1</v>
      </c>
      <c s="36">
        <v>0</v>
      </c>
      <c s="36">
        <f>ROUND(G286*H286,6)</f>
      </c>
      <c r="L286" s="38">
        <v>0</v>
      </c>
      <c s="32">
        <f>ROUND(ROUND(L286,2)*ROUND(G286,3),2)</f>
      </c>
      <c s="36" t="s">
        <v>122</v>
      </c>
      <c>
        <f>(M286*21)/100</f>
      </c>
      <c t="s">
        <v>28</v>
      </c>
    </row>
    <row r="287" spans="1:5" ht="25.5">
      <c r="A287" s="35" t="s">
        <v>56</v>
      </c>
      <c r="E287" s="39" t="s">
        <v>2939</v>
      </c>
    </row>
    <row r="288" spans="1:5" ht="12.75">
      <c r="A288" s="35" t="s">
        <v>57</v>
      </c>
      <c r="E288" s="40" t="s">
        <v>5</v>
      </c>
    </row>
    <row r="289" spans="1:5" ht="12.75">
      <c r="A289" t="s">
        <v>58</v>
      </c>
      <c r="E28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0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COUNTIFS(L8:L98,"=0",A8:A98,"P")+COUNTIFS(L8:L98,"",A8:A98,"P")+SUM(Q8:Q98)</f>
      </c>
    </row>
    <row r="8" spans="1:13" ht="12.75">
      <c r="A8" t="s">
        <v>45</v>
      </c>
      <c r="C8" s="28" t="s">
        <v>3338</v>
      </c>
      <c r="E8" s="30" t="s">
        <v>3337</v>
      </c>
      <c r="J8" s="29">
        <f>0+J9</f>
      </c>
      <c s="29">
        <f>0+K9</f>
      </c>
      <c s="29">
        <f>0+L9</f>
      </c>
      <c s="29">
        <f>0+M9</f>
      </c>
    </row>
    <row r="9" spans="1:13" ht="12.75">
      <c r="A9" t="s">
        <v>47</v>
      </c>
      <c r="C9" s="31" t="s">
        <v>2855</v>
      </c>
      <c r="E9" s="33" t="s">
        <v>2856</v>
      </c>
      <c r="J9" s="32">
        <f>0</f>
      </c>
      <c s="32">
        <f>0</f>
      </c>
      <c s="32">
        <f>0+L10+L14+L18+L22+L26+L30+L34+L38+L42+L46+L50+L54+L58+L62+L66+L70+L74+L78+L82+L86+L90+L94+L98</f>
      </c>
      <c s="32">
        <f>0+M10+M14+M18+M22+M26+M30+M34+M38+M42+M46+M50+M54+M58+M62+M66+M70+M74+M78+M82+M86+M90+M94+M98</f>
      </c>
    </row>
    <row r="10" spans="1:16" ht="25.5">
      <c r="A10" t="s">
        <v>50</v>
      </c>
      <c s="34" t="s">
        <v>51</v>
      </c>
      <c s="34" t="s">
        <v>3339</v>
      </c>
      <c s="35" t="s">
        <v>5</v>
      </c>
      <c s="6" t="s">
        <v>3340</v>
      </c>
      <c s="36" t="s">
        <v>139</v>
      </c>
      <c s="37">
        <v>2</v>
      </c>
      <c s="36">
        <v>0</v>
      </c>
      <c s="36">
        <f>ROUND(G10*H10,6)</f>
      </c>
      <c r="L10" s="38">
        <v>0</v>
      </c>
      <c s="32">
        <f>ROUND(ROUND(L10,2)*ROUND(G10,3),2)</f>
      </c>
      <c s="36" t="s">
        <v>122</v>
      </c>
      <c>
        <f>(M10*21)/100</f>
      </c>
      <c t="s">
        <v>28</v>
      </c>
    </row>
    <row r="11" spans="1:5" ht="25.5">
      <c r="A11" s="35" t="s">
        <v>56</v>
      </c>
      <c r="E11" s="39" t="s">
        <v>3340</v>
      </c>
    </row>
    <row r="12" spans="1:5" ht="12.75">
      <c r="A12" s="35" t="s">
        <v>57</v>
      </c>
      <c r="E12" s="40" t="s">
        <v>5</v>
      </c>
    </row>
    <row r="13" spans="1:5" ht="12.75">
      <c r="A13" t="s">
        <v>58</v>
      </c>
      <c r="E13" s="39" t="s">
        <v>5</v>
      </c>
    </row>
    <row r="14" spans="1:16" ht="25.5">
      <c r="A14" t="s">
        <v>50</v>
      </c>
      <c s="34" t="s">
        <v>28</v>
      </c>
      <c s="34" t="s">
        <v>3341</v>
      </c>
      <c s="35" t="s">
        <v>5</v>
      </c>
      <c s="6" t="s">
        <v>3342</v>
      </c>
      <c s="36" t="s">
        <v>139</v>
      </c>
      <c s="37">
        <v>2</v>
      </c>
      <c s="36">
        <v>0</v>
      </c>
      <c s="36">
        <f>ROUND(G14*H14,6)</f>
      </c>
      <c r="L14" s="38">
        <v>0</v>
      </c>
      <c s="32">
        <f>ROUND(ROUND(L14,2)*ROUND(G14,3),2)</f>
      </c>
      <c s="36" t="s">
        <v>122</v>
      </c>
      <c>
        <f>(M14*21)/100</f>
      </c>
      <c t="s">
        <v>28</v>
      </c>
    </row>
    <row r="15" spans="1:5" ht="25.5">
      <c r="A15" s="35" t="s">
        <v>56</v>
      </c>
      <c r="E15" s="39" t="s">
        <v>3343</v>
      </c>
    </row>
    <row r="16" spans="1:5" ht="12.75">
      <c r="A16" s="35" t="s">
        <v>57</v>
      </c>
      <c r="E16" s="40" t="s">
        <v>5</v>
      </c>
    </row>
    <row r="17" spans="1:5" ht="12.75">
      <c r="A17" t="s">
        <v>58</v>
      </c>
      <c r="E17" s="39" t="s">
        <v>5</v>
      </c>
    </row>
    <row r="18" spans="1:16" ht="12.75">
      <c r="A18" t="s">
        <v>50</v>
      </c>
      <c s="34" t="s">
        <v>26</v>
      </c>
      <c s="34" t="s">
        <v>3344</v>
      </c>
      <c s="35" t="s">
        <v>5</v>
      </c>
      <c s="6" t="s">
        <v>3345</v>
      </c>
      <c s="36" t="s">
        <v>139</v>
      </c>
      <c s="37">
        <v>1</v>
      </c>
      <c s="36">
        <v>0</v>
      </c>
      <c s="36">
        <f>ROUND(G18*H18,6)</f>
      </c>
      <c r="L18" s="38">
        <v>0</v>
      </c>
      <c s="32">
        <f>ROUND(ROUND(L18,2)*ROUND(G18,3),2)</f>
      </c>
      <c s="36" t="s">
        <v>122</v>
      </c>
      <c>
        <f>(M18*21)/100</f>
      </c>
      <c t="s">
        <v>28</v>
      </c>
    </row>
    <row r="19" spans="1:5" ht="12.75">
      <c r="A19" s="35" t="s">
        <v>56</v>
      </c>
      <c r="E19" s="39" t="s">
        <v>3345</v>
      </c>
    </row>
    <row r="20" spans="1:5" ht="12.75">
      <c r="A20" s="35" t="s">
        <v>57</v>
      </c>
      <c r="E20" s="40" t="s">
        <v>5</v>
      </c>
    </row>
    <row r="21" spans="1:5" ht="12.75">
      <c r="A21" t="s">
        <v>58</v>
      </c>
      <c r="E21" s="39" t="s">
        <v>5</v>
      </c>
    </row>
    <row r="22" spans="1:16" ht="12.75">
      <c r="A22" t="s">
        <v>50</v>
      </c>
      <c s="34" t="s">
        <v>66</v>
      </c>
      <c s="34" t="s">
        <v>3346</v>
      </c>
      <c s="35" t="s">
        <v>5</v>
      </c>
      <c s="6" t="s">
        <v>3347</v>
      </c>
      <c s="36" t="s">
        <v>139</v>
      </c>
      <c s="37">
        <v>1</v>
      </c>
      <c s="36">
        <v>0</v>
      </c>
      <c s="36">
        <f>ROUND(G22*H22,6)</f>
      </c>
      <c r="L22" s="38">
        <v>0</v>
      </c>
      <c s="32">
        <f>ROUND(ROUND(L22,2)*ROUND(G22,3),2)</f>
      </c>
      <c s="36" t="s">
        <v>122</v>
      </c>
      <c>
        <f>(M22*21)/100</f>
      </c>
      <c t="s">
        <v>28</v>
      </c>
    </row>
    <row r="23" spans="1:5" ht="12.75">
      <c r="A23" s="35" t="s">
        <v>56</v>
      </c>
      <c r="E23" s="39" t="s">
        <v>3347</v>
      </c>
    </row>
    <row r="24" spans="1:5" ht="12.75">
      <c r="A24" s="35" t="s">
        <v>57</v>
      </c>
      <c r="E24" s="40" t="s">
        <v>5</v>
      </c>
    </row>
    <row r="25" spans="1:5" ht="12.75">
      <c r="A25" t="s">
        <v>58</v>
      </c>
      <c r="E25" s="39" t="s">
        <v>5</v>
      </c>
    </row>
    <row r="26" spans="1:16" ht="38.25">
      <c r="A26" t="s">
        <v>50</v>
      </c>
      <c s="34" t="s">
        <v>71</v>
      </c>
      <c s="34" t="s">
        <v>3327</v>
      </c>
      <c s="35" t="s">
        <v>5</v>
      </c>
      <c s="6" t="s">
        <v>3328</v>
      </c>
      <c s="36" t="s">
        <v>139</v>
      </c>
      <c s="37">
        <v>1</v>
      </c>
      <c s="36">
        <v>0</v>
      </c>
      <c s="36">
        <f>ROUND(G26*H26,6)</f>
      </c>
      <c r="L26" s="38">
        <v>0</v>
      </c>
      <c s="32">
        <f>ROUND(ROUND(L26,2)*ROUND(G26,3),2)</f>
      </c>
      <c s="36" t="s">
        <v>122</v>
      </c>
      <c>
        <f>(M26*21)/100</f>
      </c>
      <c t="s">
        <v>28</v>
      </c>
    </row>
    <row r="27" spans="1:5" ht="38.25">
      <c r="A27" s="35" t="s">
        <v>56</v>
      </c>
      <c r="E27" s="39" t="s">
        <v>3329</v>
      </c>
    </row>
    <row r="28" spans="1:5" ht="12.75">
      <c r="A28" s="35" t="s">
        <v>57</v>
      </c>
      <c r="E28" s="40" t="s">
        <v>5</v>
      </c>
    </row>
    <row r="29" spans="1:5" ht="12.75">
      <c r="A29" t="s">
        <v>58</v>
      </c>
      <c r="E29" s="39" t="s">
        <v>5</v>
      </c>
    </row>
    <row r="30" spans="1:16" ht="12.75">
      <c r="A30" t="s">
        <v>50</v>
      </c>
      <c s="34" t="s">
        <v>27</v>
      </c>
      <c s="34" t="s">
        <v>3348</v>
      </c>
      <c s="35" t="s">
        <v>5</v>
      </c>
      <c s="6" t="s">
        <v>2904</v>
      </c>
      <c s="36" t="s">
        <v>139</v>
      </c>
      <c s="37">
        <v>1</v>
      </c>
      <c s="36">
        <v>0</v>
      </c>
      <c s="36">
        <f>ROUND(G30*H30,6)</f>
      </c>
      <c r="L30" s="38">
        <v>0</v>
      </c>
      <c s="32">
        <f>ROUND(ROUND(L30,2)*ROUND(G30,3),2)</f>
      </c>
      <c s="36" t="s">
        <v>55</v>
      </c>
      <c>
        <f>(M30*21)/100</f>
      </c>
      <c t="s">
        <v>28</v>
      </c>
    </row>
    <row r="31" spans="1:5" ht="25.5">
      <c r="A31" s="35" t="s">
        <v>56</v>
      </c>
      <c r="E31" s="39" t="s">
        <v>2905</v>
      </c>
    </row>
    <row r="32" spans="1:5" ht="12.75">
      <c r="A32" s="35" t="s">
        <v>57</v>
      </c>
      <c r="E32" s="40" t="s">
        <v>5</v>
      </c>
    </row>
    <row r="33" spans="1:5" ht="12.75">
      <c r="A33" t="s">
        <v>58</v>
      </c>
      <c r="E33" s="39" t="s">
        <v>5</v>
      </c>
    </row>
    <row r="34" spans="1:16" ht="12.75">
      <c r="A34" t="s">
        <v>50</v>
      </c>
      <c s="34" t="s">
        <v>108</v>
      </c>
      <c s="34" t="s">
        <v>3349</v>
      </c>
      <c s="35" t="s">
        <v>5</v>
      </c>
      <c s="6" t="s">
        <v>3350</v>
      </c>
      <c s="36" t="s">
        <v>133</v>
      </c>
      <c s="37">
        <v>1</v>
      </c>
      <c s="36">
        <v>0</v>
      </c>
      <c s="36">
        <f>ROUND(G34*H34,6)</f>
      </c>
      <c r="L34" s="38">
        <v>0</v>
      </c>
      <c s="32">
        <f>ROUND(ROUND(L34,2)*ROUND(G34,3),2)</f>
      </c>
      <c s="36" t="s">
        <v>122</v>
      </c>
      <c>
        <f>(M34*21)/100</f>
      </c>
      <c t="s">
        <v>28</v>
      </c>
    </row>
    <row r="35" spans="1:5" ht="12.75">
      <c r="A35" s="35" t="s">
        <v>56</v>
      </c>
      <c r="E35" s="39" t="s">
        <v>3350</v>
      </c>
    </row>
    <row r="36" spans="1:5" ht="12.75">
      <c r="A36" s="35" t="s">
        <v>57</v>
      </c>
      <c r="E36" s="40" t="s">
        <v>5</v>
      </c>
    </row>
    <row r="37" spans="1:5" ht="12.75">
      <c r="A37" t="s">
        <v>58</v>
      </c>
      <c r="E37" s="39" t="s">
        <v>5</v>
      </c>
    </row>
    <row r="38" spans="1:16" ht="12.75">
      <c r="A38" t="s">
        <v>50</v>
      </c>
      <c s="34" t="s">
        <v>113</v>
      </c>
      <c s="34" t="s">
        <v>3351</v>
      </c>
      <c s="35" t="s">
        <v>5</v>
      </c>
      <c s="6" t="s">
        <v>3352</v>
      </c>
      <c s="36" t="s">
        <v>139</v>
      </c>
      <c s="37">
        <v>1</v>
      </c>
      <c s="36">
        <v>0</v>
      </c>
      <c s="36">
        <f>ROUND(G38*H38,6)</f>
      </c>
      <c r="L38" s="38">
        <v>0</v>
      </c>
      <c s="32">
        <f>ROUND(ROUND(L38,2)*ROUND(G38,3),2)</f>
      </c>
      <c s="36" t="s">
        <v>122</v>
      </c>
      <c>
        <f>(M38*21)/100</f>
      </c>
      <c t="s">
        <v>28</v>
      </c>
    </row>
    <row r="39" spans="1:5" ht="25.5">
      <c r="A39" s="35" t="s">
        <v>56</v>
      </c>
      <c r="E39" s="39" t="s">
        <v>3353</v>
      </c>
    </row>
    <row r="40" spans="1:5" ht="12.75">
      <c r="A40" s="35" t="s">
        <v>57</v>
      </c>
      <c r="E40" s="40" t="s">
        <v>5</v>
      </c>
    </row>
    <row r="41" spans="1:5" ht="12.75">
      <c r="A41" t="s">
        <v>58</v>
      </c>
      <c r="E41" s="39" t="s">
        <v>5</v>
      </c>
    </row>
    <row r="42" spans="1:16" ht="38.25">
      <c r="A42" t="s">
        <v>50</v>
      </c>
      <c s="34" t="s">
        <v>118</v>
      </c>
      <c s="34" t="s">
        <v>3354</v>
      </c>
      <c s="35" t="s">
        <v>5</v>
      </c>
      <c s="6" t="s">
        <v>3355</v>
      </c>
      <c s="36" t="s">
        <v>139</v>
      </c>
      <c s="37">
        <v>1</v>
      </c>
      <c s="36">
        <v>0</v>
      </c>
      <c s="36">
        <f>ROUND(G42*H42,6)</f>
      </c>
      <c r="L42" s="38">
        <v>0</v>
      </c>
      <c s="32">
        <f>ROUND(ROUND(L42,2)*ROUND(G42,3),2)</f>
      </c>
      <c s="36" t="s">
        <v>122</v>
      </c>
      <c>
        <f>(M42*21)/100</f>
      </c>
      <c t="s">
        <v>28</v>
      </c>
    </row>
    <row r="43" spans="1:5" ht="38.25">
      <c r="A43" s="35" t="s">
        <v>56</v>
      </c>
      <c r="E43" s="39" t="s">
        <v>3356</v>
      </c>
    </row>
    <row r="44" spans="1:5" ht="12.75">
      <c r="A44" s="35" t="s">
        <v>57</v>
      </c>
      <c r="E44" s="40" t="s">
        <v>5</v>
      </c>
    </row>
    <row r="45" spans="1:5" ht="12.75">
      <c r="A45" t="s">
        <v>58</v>
      </c>
      <c r="E45" s="39" t="s">
        <v>5</v>
      </c>
    </row>
    <row r="46" spans="1:16" ht="25.5">
      <c r="A46" t="s">
        <v>50</v>
      </c>
      <c s="34" t="s">
        <v>142</v>
      </c>
      <c s="34" t="s">
        <v>2908</v>
      </c>
      <c s="35" t="s">
        <v>5</v>
      </c>
      <c s="6" t="s">
        <v>2909</v>
      </c>
      <c s="36" t="s">
        <v>139</v>
      </c>
      <c s="37">
        <v>1</v>
      </c>
      <c s="36">
        <v>0</v>
      </c>
      <c s="36">
        <f>ROUND(G46*H46,6)</f>
      </c>
      <c r="L46" s="38">
        <v>0</v>
      </c>
      <c s="32">
        <f>ROUND(ROUND(L46,2)*ROUND(G46,3),2)</f>
      </c>
      <c s="36" t="s">
        <v>122</v>
      </c>
      <c>
        <f>(M46*21)/100</f>
      </c>
      <c t="s">
        <v>28</v>
      </c>
    </row>
    <row r="47" spans="1:5" ht="25.5">
      <c r="A47" s="35" t="s">
        <v>56</v>
      </c>
      <c r="E47" s="39" t="s">
        <v>2910</v>
      </c>
    </row>
    <row r="48" spans="1:5" ht="12.75">
      <c r="A48" s="35" t="s">
        <v>57</v>
      </c>
      <c r="E48" s="40" t="s">
        <v>5</v>
      </c>
    </row>
    <row r="49" spans="1:5" ht="12.75">
      <c r="A49" t="s">
        <v>58</v>
      </c>
      <c r="E49" s="39" t="s">
        <v>5</v>
      </c>
    </row>
    <row r="50" spans="1:16" ht="25.5">
      <c r="A50" t="s">
        <v>50</v>
      </c>
      <c s="34" t="s">
        <v>147</v>
      </c>
      <c s="34" t="s">
        <v>2911</v>
      </c>
      <c s="35" t="s">
        <v>5</v>
      </c>
      <c s="6" t="s">
        <v>2912</v>
      </c>
      <c s="36" t="s">
        <v>139</v>
      </c>
      <c s="37">
        <v>1</v>
      </c>
      <c s="36">
        <v>0</v>
      </c>
      <c s="36">
        <f>ROUND(G50*H50,6)</f>
      </c>
      <c r="L50" s="38">
        <v>0</v>
      </c>
      <c s="32">
        <f>ROUND(ROUND(L50,2)*ROUND(G50,3),2)</f>
      </c>
      <c s="36" t="s">
        <v>122</v>
      </c>
      <c>
        <f>(M50*21)/100</f>
      </c>
      <c t="s">
        <v>28</v>
      </c>
    </row>
    <row r="51" spans="1:5" ht="25.5">
      <c r="A51" s="35" t="s">
        <v>56</v>
      </c>
      <c r="E51" s="39" t="s">
        <v>2912</v>
      </c>
    </row>
    <row r="52" spans="1:5" ht="12.75">
      <c r="A52" s="35" t="s">
        <v>57</v>
      </c>
      <c r="E52" s="40" t="s">
        <v>5</v>
      </c>
    </row>
    <row r="53" spans="1:5" ht="12.75">
      <c r="A53" t="s">
        <v>58</v>
      </c>
      <c r="E53" s="39" t="s">
        <v>5</v>
      </c>
    </row>
    <row r="54" spans="1:16" ht="12.75">
      <c r="A54" t="s">
        <v>50</v>
      </c>
      <c s="34" t="s">
        <v>150</v>
      </c>
      <c s="34" t="s">
        <v>2953</v>
      </c>
      <c s="35" t="s">
        <v>5</v>
      </c>
      <c s="6" t="s">
        <v>2954</v>
      </c>
      <c s="36" t="s">
        <v>162</v>
      </c>
      <c s="37">
        <v>150</v>
      </c>
      <c s="36">
        <v>0</v>
      </c>
      <c s="36">
        <f>ROUND(G54*H54,6)</f>
      </c>
      <c r="L54" s="38">
        <v>0</v>
      </c>
      <c s="32">
        <f>ROUND(ROUND(L54,2)*ROUND(G54,3),2)</f>
      </c>
      <c s="36" t="s">
        <v>122</v>
      </c>
      <c>
        <f>(M54*21)/100</f>
      </c>
      <c t="s">
        <v>28</v>
      </c>
    </row>
    <row r="55" spans="1:5" ht="38.25">
      <c r="A55" s="35" t="s">
        <v>56</v>
      </c>
      <c r="E55" s="39" t="s">
        <v>2955</v>
      </c>
    </row>
    <row r="56" spans="1:5" ht="12.75">
      <c r="A56" s="35" t="s">
        <v>57</v>
      </c>
      <c r="E56" s="40" t="s">
        <v>5</v>
      </c>
    </row>
    <row r="57" spans="1:5" ht="12.75">
      <c r="A57" t="s">
        <v>58</v>
      </c>
      <c r="E57" s="39" t="s">
        <v>5</v>
      </c>
    </row>
    <row r="58" spans="1:16" ht="25.5">
      <c r="A58" t="s">
        <v>50</v>
      </c>
      <c s="34" t="s">
        <v>155</v>
      </c>
      <c s="34" t="s">
        <v>3357</v>
      </c>
      <c s="35" t="s">
        <v>5</v>
      </c>
      <c s="6" t="s">
        <v>3358</v>
      </c>
      <c s="36" t="s">
        <v>162</v>
      </c>
      <c s="37">
        <v>150</v>
      </c>
      <c s="36">
        <v>7E-05</v>
      </c>
      <c s="36">
        <f>ROUND(G58*H58,6)</f>
      </c>
      <c r="L58" s="38">
        <v>0</v>
      </c>
      <c s="32">
        <f>ROUND(ROUND(L58,2)*ROUND(G58,3),2)</f>
      </c>
      <c s="36" t="s">
        <v>55</v>
      </c>
      <c>
        <f>(M58*21)/100</f>
      </c>
      <c t="s">
        <v>28</v>
      </c>
    </row>
    <row r="59" spans="1:5" ht="25.5">
      <c r="A59" s="35" t="s">
        <v>56</v>
      </c>
      <c r="E59" s="39" t="s">
        <v>3358</v>
      </c>
    </row>
    <row r="60" spans="1:5" ht="12.75">
      <c r="A60" s="35" t="s">
        <v>57</v>
      </c>
      <c r="E60" s="40" t="s">
        <v>5</v>
      </c>
    </row>
    <row r="61" spans="1:5" ht="12.75">
      <c r="A61" t="s">
        <v>58</v>
      </c>
      <c r="E61" s="39" t="s">
        <v>5</v>
      </c>
    </row>
    <row r="62" spans="1:16" ht="25.5">
      <c r="A62" t="s">
        <v>50</v>
      </c>
      <c s="34" t="s">
        <v>159</v>
      </c>
      <c s="34" t="s">
        <v>3359</v>
      </c>
      <c s="35" t="s">
        <v>5</v>
      </c>
      <c s="6" t="s">
        <v>3360</v>
      </c>
      <c s="36" t="s">
        <v>139</v>
      </c>
      <c s="37">
        <v>1</v>
      </c>
      <c s="36">
        <v>0</v>
      </c>
      <c s="36">
        <f>ROUND(G62*H62,6)</f>
      </c>
      <c r="L62" s="38">
        <v>0</v>
      </c>
      <c s="32">
        <f>ROUND(ROUND(L62,2)*ROUND(G62,3),2)</f>
      </c>
      <c s="36" t="s">
        <v>122</v>
      </c>
      <c>
        <f>(M62*21)/100</f>
      </c>
      <c t="s">
        <v>28</v>
      </c>
    </row>
    <row r="63" spans="1:5" ht="25.5">
      <c r="A63" s="35" t="s">
        <v>56</v>
      </c>
      <c r="E63" s="39" t="s">
        <v>3360</v>
      </c>
    </row>
    <row r="64" spans="1:5" ht="12.75">
      <c r="A64" s="35" t="s">
        <v>57</v>
      </c>
      <c r="E64" s="40" t="s">
        <v>5</v>
      </c>
    </row>
    <row r="65" spans="1:5" ht="12.75">
      <c r="A65" t="s">
        <v>58</v>
      </c>
      <c r="E65" s="39" t="s">
        <v>5</v>
      </c>
    </row>
    <row r="66" spans="1:16" ht="25.5">
      <c r="A66" t="s">
        <v>50</v>
      </c>
      <c s="34" t="s">
        <v>165</v>
      </c>
      <c s="34" t="s">
        <v>2959</v>
      </c>
      <c s="35" t="s">
        <v>5</v>
      </c>
      <c s="6" t="s">
        <v>2914</v>
      </c>
      <c s="36" t="s">
        <v>162</v>
      </c>
      <c s="37">
        <v>100</v>
      </c>
      <c s="36">
        <v>0</v>
      </c>
      <c s="36">
        <f>ROUND(G66*H66,6)</f>
      </c>
      <c r="L66" s="38">
        <v>0</v>
      </c>
      <c s="32">
        <f>ROUND(ROUND(L66,2)*ROUND(G66,3),2)</f>
      </c>
      <c s="36" t="s">
        <v>55</v>
      </c>
      <c>
        <f>(M66*21)/100</f>
      </c>
      <c t="s">
        <v>28</v>
      </c>
    </row>
    <row r="67" spans="1:5" ht="25.5">
      <c r="A67" s="35" t="s">
        <v>56</v>
      </c>
      <c r="E67" s="39" t="s">
        <v>2915</v>
      </c>
    </row>
    <row r="68" spans="1:5" ht="12.75">
      <c r="A68" s="35" t="s">
        <v>57</v>
      </c>
      <c r="E68" s="40" t="s">
        <v>5</v>
      </c>
    </row>
    <row r="69" spans="1:5" ht="12.75">
      <c r="A69" t="s">
        <v>58</v>
      </c>
      <c r="E69" s="39" t="s">
        <v>5</v>
      </c>
    </row>
    <row r="70" spans="1:16" ht="12.75">
      <c r="A70" t="s">
        <v>50</v>
      </c>
      <c s="34" t="s">
        <v>173</v>
      </c>
      <c s="34" t="s">
        <v>2662</v>
      </c>
      <c s="35" t="s">
        <v>5</v>
      </c>
      <c s="6" t="s">
        <v>2663</v>
      </c>
      <c s="36" t="s">
        <v>162</v>
      </c>
      <c s="37">
        <v>100</v>
      </c>
      <c s="36">
        <v>7E-05</v>
      </c>
      <c s="36">
        <f>ROUND(G70*H70,6)</f>
      </c>
      <c r="L70" s="38">
        <v>0</v>
      </c>
      <c s="32">
        <f>ROUND(ROUND(L70,2)*ROUND(G70,3),2)</f>
      </c>
      <c s="36" t="s">
        <v>55</v>
      </c>
      <c>
        <f>(M70*21)/100</f>
      </c>
      <c t="s">
        <v>28</v>
      </c>
    </row>
    <row r="71" spans="1:5" ht="12.75">
      <c r="A71" s="35" t="s">
        <v>56</v>
      </c>
      <c r="E71" s="39" t="s">
        <v>2663</v>
      </c>
    </row>
    <row r="72" spans="1:5" ht="12.75">
      <c r="A72" s="35" t="s">
        <v>57</v>
      </c>
      <c r="E72" s="40" t="s">
        <v>5</v>
      </c>
    </row>
    <row r="73" spans="1:5" ht="12.75">
      <c r="A73" t="s">
        <v>58</v>
      </c>
      <c r="E73" s="39" t="s">
        <v>5</v>
      </c>
    </row>
    <row r="74" spans="1:16" ht="25.5">
      <c r="A74" t="s">
        <v>50</v>
      </c>
      <c s="34" t="s">
        <v>178</v>
      </c>
      <c s="34" t="s">
        <v>2960</v>
      </c>
      <c s="35" t="s">
        <v>5</v>
      </c>
      <c s="6" t="s">
        <v>2961</v>
      </c>
      <c s="36" t="s">
        <v>162</v>
      </c>
      <c s="37">
        <v>100</v>
      </c>
      <c s="36">
        <v>0</v>
      </c>
      <c s="36">
        <f>ROUND(G74*H74,6)</f>
      </c>
      <c r="L74" s="38">
        <v>0</v>
      </c>
      <c s="32">
        <f>ROUND(ROUND(L74,2)*ROUND(G74,3),2)</f>
      </c>
      <c s="36" t="s">
        <v>55</v>
      </c>
      <c>
        <f>(M74*21)/100</f>
      </c>
      <c t="s">
        <v>28</v>
      </c>
    </row>
    <row r="75" spans="1:5" ht="25.5">
      <c r="A75" s="35" t="s">
        <v>56</v>
      </c>
      <c r="E75" s="39" t="s">
        <v>2962</v>
      </c>
    </row>
    <row r="76" spans="1:5" ht="12.75">
      <c r="A76" s="35" t="s">
        <v>57</v>
      </c>
      <c r="E76" s="40" t="s">
        <v>5</v>
      </c>
    </row>
    <row r="77" spans="1:5" ht="12.75">
      <c r="A77" t="s">
        <v>58</v>
      </c>
      <c r="E77" s="39" t="s">
        <v>5</v>
      </c>
    </row>
    <row r="78" spans="1:16" ht="12.75">
      <c r="A78" t="s">
        <v>50</v>
      </c>
      <c s="34" t="s">
        <v>181</v>
      </c>
      <c s="34" t="s">
        <v>2654</v>
      </c>
      <c s="35" t="s">
        <v>5</v>
      </c>
      <c s="6" t="s">
        <v>2655</v>
      </c>
      <c s="36" t="s">
        <v>162</v>
      </c>
      <c s="37">
        <v>100</v>
      </c>
      <c s="36">
        <v>0.00031</v>
      </c>
      <c s="36">
        <f>ROUND(G78*H78,6)</f>
      </c>
      <c r="L78" s="38">
        <v>0</v>
      </c>
      <c s="32">
        <f>ROUND(ROUND(L78,2)*ROUND(G78,3),2)</f>
      </c>
      <c s="36" t="s">
        <v>55</v>
      </c>
      <c>
        <f>(M78*21)/100</f>
      </c>
      <c t="s">
        <v>28</v>
      </c>
    </row>
    <row r="79" spans="1:5" ht="12.75">
      <c r="A79" s="35" t="s">
        <v>56</v>
      </c>
      <c r="E79" s="39" t="s">
        <v>2655</v>
      </c>
    </row>
    <row r="80" spans="1:5" ht="12.75">
      <c r="A80" s="35" t="s">
        <v>57</v>
      </c>
      <c r="E80" s="40" t="s">
        <v>5</v>
      </c>
    </row>
    <row r="81" spans="1:5" ht="12.75">
      <c r="A81" t="s">
        <v>58</v>
      </c>
      <c r="E81" s="39" t="s">
        <v>5</v>
      </c>
    </row>
    <row r="82" spans="1:16" ht="12.75">
      <c r="A82" t="s">
        <v>50</v>
      </c>
      <c s="34" t="s">
        <v>184</v>
      </c>
      <c s="34" t="s">
        <v>3361</v>
      </c>
      <c s="35" t="s">
        <v>5</v>
      </c>
      <c s="6" t="s">
        <v>3362</v>
      </c>
      <c s="36" t="s">
        <v>139</v>
      </c>
      <c s="37">
        <v>1</v>
      </c>
      <c s="36">
        <v>0</v>
      </c>
      <c s="36">
        <f>ROUND(G82*H82,6)</f>
      </c>
      <c r="L82" s="38">
        <v>0</v>
      </c>
      <c s="32">
        <f>ROUND(ROUND(L82,2)*ROUND(G82,3),2)</f>
      </c>
      <c s="36" t="s">
        <v>122</v>
      </c>
      <c>
        <f>(M82*21)/100</f>
      </c>
      <c t="s">
        <v>28</v>
      </c>
    </row>
    <row r="83" spans="1:5" ht="12.75">
      <c r="A83" s="35" t="s">
        <v>56</v>
      </c>
      <c r="E83" s="39" t="s">
        <v>3362</v>
      </c>
    </row>
    <row r="84" spans="1:5" ht="12.75">
      <c r="A84" s="35" t="s">
        <v>57</v>
      </c>
      <c r="E84" s="40" t="s">
        <v>5</v>
      </c>
    </row>
    <row r="85" spans="1:5" ht="12.75">
      <c r="A85" t="s">
        <v>58</v>
      </c>
      <c r="E85" s="39" t="s">
        <v>5</v>
      </c>
    </row>
    <row r="86" spans="1:16" ht="12.75">
      <c r="A86" t="s">
        <v>50</v>
      </c>
      <c s="34" t="s">
        <v>191</v>
      </c>
      <c s="34" t="s">
        <v>2934</v>
      </c>
      <c s="35" t="s">
        <v>5</v>
      </c>
      <c s="6" t="s">
        <v>2935</v>
      </c>
      <c s="36" t="s">
        <v>139</v>
      </c>
      <c s="37">
        <v>2</v>
      </c>
      <c s="36">
        <v>0</v>
      </c>
      <c s="36">
        <f>ROUND(G86*H86,6)</f>
      </c>
      <c r="L86" s="38">
        <v>0</v>
      </c>
      <c s="32">
        <f>ROUND(ROUND(L86,2)*ROUND(G86,3),2)</f>
      </c>
      <c s="36" t="s">
        <v>122</v>
      </c>
      <c>
        <f>(M86*21)/100</f>
      </c>
      <c t="s">
        <v>28</v>
      </c>
    </row>
    <row r="87" spans="1:5" ht="25.5">
      <c r="A87" s="35" t="s">
        <v>56</v>
      </c>
      <c r="E87" s="39" t="s">
        <v>2936</v>
      </c>
    </row>
    <row r="88" spans="1:5" ht="12.75">
      <c r="A88" s="35" t="s">
        <v>57</v>
      </c>
      <c r="E88" s="40" t="s">
        <v>5</v>
      </c>
    </row>
    <row r="89" spans="1:5" ht="12.75">
      <c r="A89" t="s">
        <v>58</v>
      </c>
      <c r="E89" s="39" t="s">
        <v>5</v>
      </c>
    </row>
    <row r="90" spans="1:16" ht="12.75">
      <c r="A90" t="s">
        <v>50</v>
      </c>
      <c s="34" t="s">
        <v>196</v>
      </c>
      <c s="34" t="s">
        <v>2937</v>
      </c>
      <c s="35" t="s">
        <v>5</v>
      </c>
      <c s="6" t="s">
        <v>2938</v>
      </c>
      <c s="36" t="s">
        <v>139</v>
      </c>
      <c s="37">
        <v>1</v>
      </c>
      <c s="36">
        <v>0</v>
      </c>
      <c s="36">
        <f>ROUND(G90*H90,6)</f>
      </c>
      <c r="L90" s="38">
        <v>0</v>
      </c>
      <c s="32">
        <f>ROUND(ROUND(L90,2)*ROUND(G90,3),2)</f>
      </c>
      <c s="36" t="s">
        <v>122</v>
      </c>
      <c>
        <f>(M90*21)/100</f>
      </c>
      <c t="s">
        <v>28</v>
      </c>
    </row>
    <row r="91" spans="1:5" ht="25.5">
      <c r="A91" s="35" t="s">
        <v>56</v>
      </c>
      <c r="E91" s="39" t="s">
        <v>2939</v>
      </c>
    </row>
    <row r="92" spans="1:5" ht="12.75">
      <c r="A92" s="35" t="s">
        <v>57</v>
      </c>
      <c r="E92" s="40" t="s">
        <v>5</v>
      </c>
    </row>
    <row r="93" spans="1:5" ht="12.75">
      <c r="A93" t="s">
        <v>58</v>
      </c>
      <c r="E93" s="39" t="s">
        <v>5</v>
      </c>
    </row>
    <row r="94" spans="1:16" ht="12.75">
      <c r="A94" t="s">
        <v>50</v>
      </c>
      <c s="34" t="s">
        <v>201</v>
      </c>
      <c s="34" t="s">
        <v>3363</v>
      </c>
      <c s="35" t="s">
        <v>5</v>
      </c>
      <c s="6" t="s">
        <v>3364</v>
      </c>
      <c s="36" t="s">
        <v>139</v>
      </c>
      <c s="37">
        <v>2</v>
      </c>
      <c s="36">
        <v>0</v>
      </c>
      <c s="36">
        <f>ROUND(G94*H94,6)</f>
      </c>
      <c r="L94" s="38">
        <v>0</v>
      </c>
      <c s="32">
        <f>ROUND(ROUND(L94,2)*ROUND(G94,3),2)</f>
      </c>
      <c s="36" t="s">
        <v>122</v>
      </c>
      <c>
        <f>(M94*21)/100</f>
      </c>
      <c t="s">
        <v>28</v>
      </c>
    </row>
    <row r="95" spans="1:5" ht="12.75">
      <c r="A95" s="35" t="s">
        <v>56</v>
      </c>
      <c r="E95" s="39" t="s">
        <v>3364</v>
      </c>
    </row>
    <row r="96" spans="1:5" ht="12.75">
      <c r="A96" s="35" t="s">
        <v>57</v>
      </c>
      <c r="E96" s="40" t="s">
        <v>5</v>
      </c>
    </row>
    <row r="97" spans="1:5" ht="12.75">
      <c r="A97" t="s">
        <v>58</v>
      </c>
      <c r="E97" s="39" t="s">
        <v>5</v>
      </c>
    </row>
    <row r="98" spans="1:16" ht="25.5">
      <c r="A98" t="s">
        <v>50</v>
      </c>
      <c s="34" t="s">
        <v>206</v>
      </c>
      <c s="34" t="s">
        <v>3365</v>
      </c>
      <c s="35" t="s">
        <v>5</v>
      </c>
      <c s="6" t="s">
        <v>3366</v>
      </c>
      <c s="36" t="s">
        <v>139</v>
      </c>
      <c s="37">
        <v>2</v>
      </c>
      <c s="36">
        <v>0.008</v>
      </c>
      <c s="36">
        <f>ROUND(G98*H98,6)</f>
      </c>
      <c r="L98" s="38">
        <v>0</v>
      </c>
      <c s="32">
        <f>ROUND(ROUND(L98,2)*ROUND(G98,3),2)</f>
      </c>
      <c s="36" t="s">
        <v>122</v>
      </c>
      <c>
        <f>(M98*21)/100</f>
      </c>
      <c t="s">
        <v>28</v>
      </c>
    </row>
    <row r="99" spans="1:5" ht="25.5">
      <c r="A99" s="35" t="s">
        <v>56</v>
      </c>
      <c r="E99" s="39" t="s">
        <v>3366</v>
      </c>
    </row>
    <row r="100" spans="1:5" ht="12.75">
      <c r="A100" s="35" t="s">
        <v>57</v>
      </c>
      <c r="E100" s="40" t="s">
        <v>5</v>
      </c>
    </row>
    <row r="101" spans="1:5" ht="12.75">
      <c r="A101" t="s">
        <v>58</v>
      </c>
      <c r="E10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COUNTIFS(L8:L77,"=0",A8:A77,"P")+COUNTIFS(L8:L77,"",A8:A77,"P")+SUM(Q8:Q77)</f>
      </c>
    </row>
    <row r="8" spans="1:13" ht="12.75">
      <c r="A8" t="s">
        <v>45</v>
      </c>
      <c r="C8" s="28" t="s">
        <v>3369</v>
      </c>
      <c r="E8" s="30" t="s">
        <v>3368</v>
      </c>
      <c r="J8" s="29">
        <f>0+J9+J26+J55+J72</f>
      </c>
      <c s="29">
        <f>0+K9+K26+K55+K72</f>
      </c>
      <c s="29">
        <f>0+L9+L26+L55+L72</f>
      </c>
      <c s="29">
        <f>0+M9+M26+M55+M72</f>
      </c>
    </row>
    <row r="9" spans="1:13" ht="12.75">
      <c r="A9" t="s">
        <v>47</v>
      </c>
      <c r="C9" s="31" t="s">
        <v>1881</v>
      </c>
      <c r="E9" s="33" t="s">
        <v>1882</v>
      </c>
      <c r="J9" s="32">
        <f>0</f>
      </c>
      <c s="32">
        <f>0</f>
      </c>
      <c s="32">
        <f>0+L10+L14+L18+L22</f>
      </c>
      <c s="32">
        <f>0+M10+M14+M18+M22</f>
      </c>
    </row>
    <row r="10" spans="1:16" ht="12.75">
      <c r="A10" t="s">
        <v>50</v>
      </c>
      <c s="34" t="s">
        <v>142</v>
      </c>
      <c s="34" t="s">
        <v>2871</v>
      </c>
      <c s="35" t="s">
        <v>5</v>
      </c>
      <c s="6" t="s">
        <v>3370</v>
      </c>
      <c s="36" t="s">
        <v>1616</v>
      </c>
      <c s="37">
        <v>80</v>
      </c>
      <c s="36">
        <v>0</v>
      </c>
      <c s="36">
        <f>ROUND(G10*H10,6)</f>
      </c>
      <c r="L10" s="38">
        <v>0</v>
      </c>
      <c s="32">
        <f>ROUND(ROUND(L10,2)*ROUND(G10,3),2)</f>
      </c>
      <c s="36" t="s">
        <v>55</v>
      </c>
      <c>
        <f>(M10*21)/100</f>
      </c>
      <c t="s">
        <v>28</v>
      </c>
    </row>
    <row r="11" spans="1:5" ht="25.5">
      <c r="A11" s="35" t="s">
        <v>56</v>
      </c>
      <c r="E11" s="39" t="s">
        <v>3371</v>
      </c>
    </row>
    <row r="12" spans="1:5" ht="12.75">
      <c r="A12" s="35" t="s">
        <v>57</v>
      </c>
      <c r="E12" s="40" t="s">
        <v>5</v>
      </c>
    </row>
    <row r="13" spans="1:5" ht="12.75">
      <c r="A13" t="s">
        <v>58</v>
      </c>
      <c r="E13" s="39" t="s">
        <v>5</v>
      </c>
    </row>
    <row r="14" spans="1:16" ht="12.75">
      <c r="A14" t="s">
        <v>50</v>
      </c>
      <c s="34" t="s">
        <v>147</v>
      </c>
      <c s="34" t="s">
        <v>3372</v>
      </c>
      <c s="35" t="s">
        <v>5</v>
      </c>
      <c s="6" t="s">
        <v>3373</v>
      </c>
      <c s="36" t="s">
        <v>1616</v>
      </c>
      <c s="37">
        <v>80</v>
      </c>
      <c s="36">
        <v>0</v>
      </c>
      <c s="36">
        <f>ROUND(G14*H14,6)</f>
      </c>
      <c r="L14" s="38">
        <v>0</v>
      </c>
      <c s="32">
        <f>ROUND(ROUND(L14,2)*ROUND(G14,3),2)</f>
      </c>
      <c s="36" t="s">
        <v>55</v>
      </c>
      <c>
        <f>(M14*21)/100</f>
      </c>
      <c t="s">
        <v>28</v>
      </c>
    </row>
    <row r="15" spans="1:5" ht="25.5">
      <c r="A15" s="35" t="s">
        <v>56</v>
      </c>
      <c r="E15" s="39" t="s">
        <v>3374</v>
      </c>
    </row>
    <row r="16" spans="1:5" ht="12.75">
      <c r="A16" s="35" t="s">
        <v>57</v>
      </c>
      <c r="E16" s="40" t="s">
        <v>5</v>
      </c>
    </row>
    <row r="17" spans="1:5" ht="12.75">
      <c r="A17" t="s">
        <v>58</v>
      </c>
      <c r="E17" s="39" t="s">
        <v>5</v>
      </c>
    </row>
    <row r="18" spans="1:16" ht="12.75">
      <c r="A18" t="s">
        <v>50</v>
      </c>
      <c s="34" t="s">
        <v>150</v>
      </c>
      <c s="34" t="s">
        <v>3375</v>
      </c>
      <c s="35" t="s">
        <v>5</v>
      </c>
      <c s="6" t="s">
        <v>3376</v>
      </c>
      <c s="36" t="s">
        <v>1616</v>
      </c>
      <c s="37">
        <v>80</v>
      </c>
      <c s="36">
        <v>0</v>
      </c>
      <c s="36">
        <f>ROUND(G18*H18,6)</f>
      </c>
      <c r="L18" s="38">
        <v>0</v>
      </c>
      <c s="32">
        <f>ROUND(ROUND(L18,2)*ROUND(G18,3),2)</f>
      </c>
      <c s="36" t="s">
        <v>55</v>
      </c>
      <c>
        <f>(M18*21)/100</f>
      </c>
      <c t="s">
        <v>28</v>
      </c>
    </row>
    <row r="19" spans="1:5" ht="25.5">
      <c r="A19" s="35" t="s">
        <v>56</v>
      </c>
      <c r="E19" s="39" t="s">
        <v>3377</v>
      </c>
    </row>
    <row r="20" spans="1:5" ht="12.75">
      <c r="A20" s="35" t="s">
        <v>57</v>
      </c>
      <c r="E20" s="40" t="s">
        <v>5</v>
      </c>
    </row>
    <row r="21" spans="1:5" ht="12.75">
      <c r="A21" t="s">
        <v>58</v>
      </c>
      <c r="E21" s="39" t="s">
        <v>5</v>
      </c>
    </row>
    <row r="22" spans="1:16" ht="25.5">
      <c r="A22" t="s">
        <v>50</v>
      </c>
      <c s="34" t="s">
        <v>155</v>
      </c>
      <c s="34" t="s">
        <v>3378</v>
      </c>
      <c s="35" t="s">
        <v>5</v>
      </c>
      <c s="6" t="s">
        <v>3379</v>
      </c>
      <c s="36" t="s">
        <v>1616</v>
      </c>
      <c s="37">
        <v>120</v>
      </c>
      <c s="36">
        <v>0</v>
      </c>
      <c s="36">
        <f>ROUND(G22*H22,6)</f>
      </c>
      <c r="L22" s="38">
        <v>0</v>
      </c>
      <c s="32">
        <f>ROUND(ROUND(L22,2)*ROUND(G22,3),2)</f>
      </c>
      <c s="36" t="s">
        <v>122</v>
      </c>
      <c>
        <f>(M22*21)/100</f>
      </c>
      <c t="s">
        <v>28</v>
      </c>
    </row>
    <row r="23" spans="1:5" ht="25.5">
      <c r="A23" s="35" t="s">
        <v>56</v>
      </c>
      <c r="E23" s="39" t="s">
        <v>3379</v>
      </c>
    </row>
    <row r="24" spans="1:5" ht="12.75">
      <c r="A24" s="35" t="s">
        <v>57</v>
      </c>
      <c r="E24" s="40" t="s">
        <v>5</v>
      </c>
    </row>
    <row r="25" spans="1:5" ht="12.75">
      <c r="A25" t="s">
        <v>58</v>
      </c>
      <c r="E25" s="39" t="s">
        <v>5</v>
      </c>
    </row>
    <row r="26" spans="1:13" ht="12.75">
      <c r="A26" t="s">
        <v>47</v>
      </c>
      <c r="C26" s="31" t="s">
        <v>162</v>
      </c>
      <c r="E26" s="33" t="s">
        <v>3380</v>
      </c>
      <c r="J26" s="32">
        <f>0</f>
      </c>
      <c s="32">
        <f>0</f>
      </c>
      <c s="32">
        <f>0+L27+L31+L35+L39+L43+L47+L51</f>
      </c>
      <c s="32">
        <f>0+M27+M31+M35+M39+M43+M47+M51</f>
      </c>
    </row>
    <row r="27" spans="1:16" ht="25.5">
      <c r="A27" t="s">
        <v>50</v>
      </c>
      <c s="34" t="s">
        <v>26</v>
      </c>
      <c s="34" t="s">
        <v>3381</v>
      </c>
      <c s="35" t="s">
        <v>5</v>
      </c>
      <c s="6" t="s">
        <v>3382</v>
      </c>
      <c s="36" t="s">
        <v>139</v>
      </c>
      <c s="37">
        <v>10</v>
      </c>
      <c s="36">
        <v>0</v>
      </c>
      <c s="36">
        <f>ROUND(G27*H27,6)</f>
      </c>
      <c r="L27" s="38">
        <v>0</v>
      </c>
      <c s="32">
        <f>ROUND(ROUND(L27,2)*ROUND(G27,3),2)</f>
      </c>
      <c s="36" t="s">
        <v>55</v>
      </c>
      <c>
        <f>(M27*21)/100</f>
      </c>
      <c t="s">
        <v>28</v>
      </c>
    </row>
    <row r="28" spans="1:5" ht="25.5">
      <c r="A28" s="35" t="s">
        <v>56</v>
      </c>
      <c r="E28" s="39" t="s">
        <v>3383</v>
      </c>
    </row>
    <row r="29" spans="1:5" ht="12.75">
      <c r="A29" s="35" t="s">
        <v>57</v>
      </c>
      <c r="E29" s="40" t="s">
        <v>5</v>
      </c>
    </row>
    <row r="30" spans="1:5" ht="12.75">
      <c r="A30" t="s">
        <v>58</v>
      </c>
      <c r="E30" s="39" t="s">
        <v>5</v>
      </c>
    </row>
    <row r="31" spans="1:16" ht="25.5">
      <c r="A31" t="s">
        <v>50</v>
      </c>
      <c s="34" t="s">
        <v>66</v>
      </c>
      <c s="34" t="s">
        <v>3384</v>
      </c>
      <c s="35" t="s">
        <v>5</v>
      </c>
      <c s="6" t="s">
        <v>3385</v>
      </c>
      <c s="36" t="s">
        <v>139</v>
      </c>
      <c s="37">
        <v>5</v>
      </c>
      <c s="36">
        <v>0</v>
      </c>
      <c s="36">
        <f>ROUND(G31*H31,6)</f>
      </c>
      <c r="L31" s="38">
        <v>0</v>
      </c>
      <c s="32">
        <f>ROUND(ROUND(L31,2)*ROUND(G31,3),2)</f>
      </c>
      <c s="36" t="s">
        <v>55</v>
      </c>
      <c>
        <f>(M31*21)/100</f>
      </c>
      <c t="s">
        <v>28</v>
      </c>
    </row>
    <row r="32" spans="1:5" ht="25.5">
      <c r="A32" s="35" t="s">
        <v>56</v>
      </c>
      <c r="E32" s="39" t="s">
        <v>3386</v>
      </c>
    </row>
    <row r="33" spans="1:5" ht="12.75">
      <c r="A33" s="35" t="s">
        <v>57</v>
      </c>
      <c r="E33" s="40" t="s">
        <v>5</v>
      </c>
    </row>
    <row r="34" spans="1:5" ht="12.75">
      <c r="A34" t="s">
        <v>58</v>
      </c>
      <c r="E34" s="39" t="s">
        <v>5</v>
      </c>
    </row>
    <row r="35" spans="1:16" ht="25.5">
      <c r="A35" t="s">
        <v>50</v>
      </c>
      <c s="34" t="s">
        <v>71</v>
      </c>
      <c s="34" t="s">
        <v>3387</v>
      </c>
      <c s="35" t="s">
        <v>5</v>
      </c>
      <c s="6" t="s">
        <v>3388</v>
      </c>
      <c s="36" t="s">
        <v>139</v>
      </c>
      <c s="37">
        <v>2</v>
      </c>
      <c s="36">
        <v>0</v>
      </c>
      <c s="36">
        <f>ROUND(G35*H35,6)</f>
      </c>
      <c r="L35" s="38">
        <v>0</v>
      </c>
      <c s="32">
        <f>ROUND(ROUND(L35,2)*ROUND(G35,3),2)</f>
      </c>
      <c s="36" t="s">
        <v>55</v>
      </c>
      <c>
        <f>(M35*21)/100</f>
      </c>
      <c t="s">
        <v>28</v>
      </c>
    </row>
    <row r="36" spans="1:5" ht="25.5">
      <c r="A36" s="35" t="s">
        <v>56</v>
      </c>
      <c r="E36" s="39" t="s">
        <v>3389</v>
      </c>
    </row>
    <row r="37" spans="1:5" ht="12.75">
      <c r="A37" s="35" t="s">
        <v>57</v>
      </c>
      <c r="E37" s="40" t="s">
        <v>5</v>
      </c>
    </row>
    <row r="38" spans="1:5" ht="12.75">
      <c r="A38" t="s">
        <v>58</v>
      </c>
      <c r="E38" s="39" t="s">
        <v>5</v>
      </c>
    </row>
    <row r="39" spans="1:16" ht="12.75">
      <c r="A39" t="s">
        <v>50</v>
      </c>
      <c s="34" t="s">
        <v>27</v>
      </c>
      <c s="34" t="s">
        <v>3390</v>
      </c>
      <c s="35" t="s">
        <v>5</v>
      </c>
      <c s="6" t="s">
        <v>3391</v>
      </c>
      <c s="36" t="s">
        <v>162</v>
      </c>
      <c s="37">
        <v>30</v>
      </c>
      <c s="36">
        <v>1E-05</v>
      </c>
      <c s="36">
        <f>ROUND(G39*H39,6)</f>
      </c>
      <c r="L39" s="38">
        <v>0</v>
      </c>
      <c s="32">
        <f>ROUND(ROUND(L39,2)*ROUND(G39,3),2)</f>
      </c>
      <c s="36" t="s">
        <v>55</v>
      </c>
      <c>
        <f>(M39*21)/100</f>
      </c>
      <c t="s">
        <v>28</v>
      </c>
    </row>
    <row r="40" spans="1:5" ht="12.75">
      <c r="A40" s="35" t="s">
        <v>56</v>
      </c>
      <c r="E40" s="39" t="s">
        <v>3392</v>
      </c>
    </row>
    <row r="41" spans="1:5" ht="12.75">
      <c r="A41" s="35" t="s">
        <v>57</v>
      </c>
      <c r="E41" s="40" t="s">
        <v>5</v>
      </c>
    </row>
    <row r="42" spans="1:5" ht="12.75">
      <c r="A42" t="s">
        <v>58</v>
      </c>
      <c r="E42" s="39" t="s">
        <v>5</v>
      </c>
    </row>
    <row r="43" spans="1:16" ht="12.75">
      <c r="A43" t="s">
        <v>50</v>
      </c>
      <c s="34" t="s">
        <v>108</v>
      </c>
      <c s="34" t="s">
        <v>3393</v>
      </c>
      <c s="35" t="s">
        <v>5</v>
      </c>
      <c s="6" t="s">
        <v>3394</v>
      </c>
      <c s="36" t="s">
        <v>162</v>
      </c>
      <c s="37">
        <v>30</v>
      </c>
      <c s="36">
        <v>2E-05</v>
      </c>
      <c s="36">
        <f>ROUND(G43*H43,6)</f>
      </c>
      <c r="L43" s="38">
        <v>0</v>
      </c>
      <c s="32">
        <f>ROUND(ROUND(L43,2)*ROUND(G43,3),2)</f>
      </c>
      <c s="36" t="s">
        <v>55</v>
      </c>
      <c>
        <f>(M43*21)/100</f>
      </c>
      <c t="s">
        <v>28</v>
      </c>
    </row>
    <row r="44" spans="1:5" ht="12.75">
      <c r="A44" s="35" t="s">
        <v>56</v>
      </c>
      <c r="E44" s="39" t="s">
        <v>3395</v>
      </c>
    </row>
    <row r="45" spans="1:5" ht="12.75">
      <c r="A45" s="35" t="s">
        <v>57</v>
      </c>
      <c r="E45" s="40" t="s">
        <v>5</v>
      </c>
    </row>
    <row r="46" spans="1:5" ht="12.75">
      <c r="A46" t="s">
        <v>58</v>
      </c>
      <c r="E46" s="39" t="s">
        <v>5</v>
      </c>
    </row>
    <row r="47" spans="1:16" ht="12.75">
      <c r="A47" t="s">
        <v>50</v>
      </c>
      <c s="34" t="s">
        <v>113</v>
      </c>
      <c s="34" t="s">
        <v>3396</v>
      </c>
      <c s="35" t="s">
        <v>5</v>
      </c>
      <c s="6" t="s">
        <v>3397</v>
      </c>
      <c s="36" t="s">
        <v>162</v>
      </c>
      <c s="37">
        <v>10</v>
      </c>
      <c s="36">
        <v>1E-05</v>
      </c>
      <c s="36">
        <f>ROUND(G47*H47,6)</f>
      </c>
      <c r="L47" s="38">
        <v>0</v>
      </c>
      <c s="32">
        <f>ROUND(ROUND(L47,2)*ROUND(G47,3),2)</f>
      </c>
      <c s="36" t="s">
        <v>55</v>
      </c>
      <c>
        <f>(M47*21)/100</f>
      </c>
      <c t="s">
        <v>28</v>
      </c>
    </row>
    <row r="48" spans="1:5" ht="25.5">
      <c r="A48" s="35" t="s">
        <v>56</v>
      </c>
      <c r="E48" s="39" t="s">
        <v>3398</v>
      </c>
    </row>
    <row r="49" spans="1:5" ht="12.75">
      <c r="A49" s="35" t="s">
        <v>57</v>
      </c>
      <c r="E49" s="40" t="s">
        <v>5</v>
      </c>
    </row>
    <row r="50" spans="1:5" ht="12.75">
      <c r="A50" t="s">
        <v>58</v>
      </c>
      <c r="E50" s="39" t="s">
        <v>5</v>
      </c>
    </row>
    <row r="51" spans="1:16" ht="12.75">
      <c r="A51" t="s">
        <v>50</v>
      </c>
      <c s="34" t="s">
        <v>118</v>
      </c>
      <c s="34" t="s">
        <v>3399</v>
      </c>
      <c s="35" t="s">
        <v>5</v>
      </c>
      <c s="6" t="s">
        <v>3400</v>
      </c>
      <c s="36" t="s">
        <v>162</v>
      </c>
      <c s="37">
        <v>10</v>
      </c>
      <c s="36">
        <v>5E-05</v>
      </c>
      <c s="36">
        <f>ROUND(G51*H51,6)</f>
      </c>
      <c r="L51" s="38">
        <v>0</v>
      </c>
      <c s="32">
        <f>ROUND(ROUND(L51,2)*ROUND(G51,3),2)</f>
      </c>
      <c s="36" t="s">
        <v>55</v>
      </c>
      <c>
        <f>(M51*21)/100</f>
      </c>
      <c t="s">
        <v>28</v>
      </c>
    </row>
    <row r="52" spans="1:5" ht="12.75">
      <c r="A52" s="35" t="s">
        <v>56</v>
      </c>
      <c r="E52" s="39" t="s">
        <v>3401</v>
      </c>
    </row>
    <row r="53" spans="1:5" ht="12.75">
      <c r="A53" s="35" t="s">
        <v>57</v>
      </c>
      <c r="E53" s="40" t="s">
        <v>5</v>
      </c>
    </row>
    <row r="54" spans="1:5" ht="12.75">
      <c r="A54" t="s">
        <v>58</v>
      </c>
      <c r="E54" s="39" t="s">
        <v>5</v>
      </c>
    </row>
    <row r="55" spans="1:13" ht="12.75">
      <c r="A55" t="s">
        <v>47</v>
      </c>
      <c r="C55" s="31" t="s">
        <v>46</v>
      </c>
      <c r="E55" s="33" t="s">
        <v>2512</v>
      </c>
      <c r="J55" s="32">
        <f>0</f>
      </c>
      <c s="32">
        <f>0</f>
      </c>
      <c s="32">
        <f>0+L56+L60+L64+L68</f>
      </c>
      <c s="32">
        <f>0+M56+M60+M64+M68</f>
      </c>
    </row>
    <row r="56" spans="1:16" ht="25.5">
      <c r="A56" t="s">
        <v>50</v>
      </c>
      <c s="34" t="s">
        <v>159</v>
      </c>
      <c s="34" t="s">
        <v>3402</v>
      </c>
      <c s="35" t="s">
        <v>5</v>
      </c>
      <c s="6" t="s">
        <v>3403</v>
      </c>
      <c s="36" t="s">
        <v>84</v>
      </c>
      <c s="37">
        <v>1</v>
      </c>
      <c s="36">
        <v>0</v>
      </c>
      <c s="36">
        <f>ROUND(G56*H56,6)</f>
      </c>
      <c r="L56" s="38">
        <v>0</v>
      </c>
      <c s="32">
        <f>ROUND(ROUND(L56,2)*ROUND(G56,3),2)</f>
      </c>
      <c s="36" t="s">
        <v>122</v>
      </c>
      <c>
        <f>(M56*21)/100</f>
      </c>
      <c t="s">
        <v>28</v>
      </c>
    </row>
    <row r="57" spans="1:5" ht="38.25">
      <c r="A57" s="35" t="s">
        <v>56</v>
      </c>
      <c r="E57" s="39" t="s">
        <v>3404</v>
      </c>
    </row>
    <row r="58" spans="1:5" ht="12.75">
      <c r="A58" s="35" t="s">
        <v>57</v>
      </c>
      <c r="E58" s="40" t="s">
        <v>5</v>
      </c>
    </row>
    <row r="59" spans="1:5" ht="12.75">
      <c r="A59" t="s">
        <v>58</v>
      </c>
      <c r="E59" s="39" t="s">
        <v>5</v>
      </c>
    </row>
    <row r="60" spans="1:16" ht="25.5">
      <c r="A60" t="s">
        <v>50</v>
      </c>
      <c s="34" t="s">
        <v>165</v>
      </c>
      <c s="34" t="s">
        <v>3405</v>
      </c>
      <c s="35" t="s">
        <v>5</v>
      </c>
      <c s="6" t="s">
        <v>3406</v>
      </c>
      <c s="36" t="s">
        <v>84</v>
      </c>
      <c s="37">
        <v>5</v>
      </c>
      <c s="36">
        <v>0</v>
      </c>
      <c s="36">
        <f>ROUND(G60*H60,6)</f>
      </c>
      <c r="L60" s="38">
        <v>0</v>
      </c>
      <c s="32">
        <f>ROUND(ROUND(L60,2)*ROUND(G60,3),2)</f>
      </c>
      <c s="36" t="s">
        <v>122</v>
      </c>
      <c>
        <f>(M60*21)/100</f>
      </c>
      <c t="s">
        <v>28</v>
      </c>
    </row>
    <row r="61" spans="1:5" ht="38.25">
      <c r="A61" s="35" t="s">
        <v>56</v>
      </c>
      <c r="E61" s="39" t="s">
        <v>3407</v>
      </c>
    </row>
    <row r="62" spans="1:5" ht="12.75">
      <c r="A62" s="35" t="s">
        <v>57</v>
      </c>
      <c r="E62" s="40" t="s">
        <v>5</v>
      </c>
    </row>
    <row r="63" spans="1:5" ht="12.75">
      <c r="A63" t="s">
        <v>58</v>
      </c>
      <c r="E63" s="39" t="s">
        <v>5</v>
      </c>
    </row>
    <row r="64" spans="1:16" ht="12.75">
      <c r="A64" t="s">
        <v>50</v>
      </c>
      <c s="34" t="s">
        <v>173</v>
      </c>
      <c s="34" t="s">
        <v>3408</v>
      </c>
      <c s="35" t="s">
        <v>5</v>
      </c>
      <c s="6" t="s">
        <v>3409</v>
      </c>
      <c s="36" t="s">
        <v>139</v>
      </c>
      <c s="37">
        <v>10</v>
      </c>
      <c s="36">
        <v>0</v>
      </c>
      <c s="36">
        <f>ROUND(G64*H64,6)</f>
      </c>
      <c r="L64" s="38">
        <v>0</v>
      </c>
      <c s="32">
        <f>ROUND(ROUND(L64,2)*ROUND(G64,3),2)</f>
      </c>
      <c s="36" t="s">
        <v>122</v>
      </c>
      <c>
        <f>(M64*21)/100</f>
      </c>
      <c t="s">
        <v>28</v>
      </c>
    </row>
    <row r="65" spans="1:5" ht="25.5">
      <c r="A65" s="35" t="s">
        <v>56</v>
      </c>
      <c r="E65" s="39" t="s">
        <v>3410</v>
      </c>
    </row>
    <row r="66" spans="1:5" ht="12.75">
      <c r="A66" s="35" t="s">
        <v>57</v>
      </c>
      <c r="E66" s="40" t="s">
        <v>5</v>
      </c>
    </row>
    <row r="67" spans="1:5" ht="12.75">
      <c r="A67" t="s">
        <v>58</v>
      </c>
      <c r="E67" s="39" t="s">
        <v>5</v>
      </c>
    </row>
    <row r="68" spans="1:16" ht="25.5">
      <c r="A68" t="s">
        <v>50</v>
      </c>
      <c s="34" t="s">
        <v>178</v>
      </c>
      <c s="34" t="s">
        <v>3411</v>
      </c>
      <c s="35" t="s">
        <v>5</v>
      </c>
      <c s="6" t="s">
        <v>3412</v>
      </c>
      <c s="36" t="s">
        <v>139</v>
      </c>
      <c s="37">
        <v>10</v>
      </c>
      <c s="36">
        <v>0</v>
      </c>
      <c s="36">
        <f>ROUND(G68*H68,6)</f>
      </c>
      <c r="L68" s="38">
        <v>0</v>
      </c>
      <c s="32">
        <f>ROUND(ROUND(L68,2)*ROUND(G68,3),2)</f>
      </c>
      <c s="36" t="s">
        <v>122</v>
      </c>
      <c>
        <f>(M68*21)/100</f>
      </c>
      <c t="s">
        <v>28</v>
      </c>
    </row>
    <row r="69" spans="1:5" ht="25.5">
      <c r="A69" s="35" t="s">
        <v>56</v>
      </c>
      <c r="E69" s="39" t="s">
        <v>3413</v>
      </c>
    </row>
    <row r="70" spans="1:5" ht="12.75">
      <c r="A70" s="35" t="s">
        <v>57</v>
      </c>
      <c r="E70" s="40" t="s">
        <v>5</v>
      </c>
    </row>
    <row r="71" spans="1:5" ht="12.75">
      <c r="A71" t="s">
        <v>58</v>
      </c>
      <c r="E71" s="39" t="s">
        <v>5</v>
      </c>
    </row>
    <row r="72" spans="1:13" ht="12.75">
      <c r="A72" t="s">
        <v>47</v>
      </c>
      <c r="C72" s="31" t="s">
        <v>3414</v>
      </c>
      <c r="E72" s="33" t="s">
        <v>3415</v>
      </c>
      <c r="J72" s="32">
        <f>0</f>
      </c>
      <c s="32">
        <f>0</f>
      </c>
      <c s="32">
        <f>0+L73+L77</f>
      </c>
      <c s="32">
        <f>0+M73+M77</f>
      </c>
    </row>
    <row r="73" spans="1:16" ht="12.75">
      <c r="A73" t="s">
        <v>50</v>
      </c>
      <c s="34" t="s">
        <v>51</v>
      </c>
      <c s="34" t="s">
        <v>3416</v>
      </c>
      <c s="35" t="s">
        <v>5</v>
      </c>
      <c s="6" t="s">
        <v>3417</v>
      </c>
      <c s="36" t="s">
        <v>139</v>
      </c>
      <c s="37">
        <v>100</v>
      </c>
      <c s="36">
        <v>0</v>
      </c>
      <c s="36">
        <f>ROUND(G73*H73,6)</f>
      </c>
      <c r="L73" s="38">
        <v>0</v>
      </c>
      <c s="32">
        <f>ROUND(ROUND(L73,2)*ROUND(G73,3),2)</f>
      </c>
      <c s="36" t="s">
        <v>55</v>
      </c>
      <c>
        <f>(M73*21)/100</f>
      </c>
      <c t="s">
        <v>28</v>
      </c>
    </row>
    <row r="74" spans="1:5" ht="25.5">
      <c r="A74" s="35" t="s">
        <v>56</v>
      </c>
      <c r="E74" s="39" t="s">
        <v>3418</v>
      </c>
    </row>
    <row r="75" spans="1:5" ht="12.75">
      <c r="A75" s="35" t="s">
        <v>57</v>
      </c>
      <c r="E75" s="40" t="s">
        <v>5</v>
      </c>
    </row>
    <row r="76" spans="1:5" ht="12.75">
      <c r="A76" t="s">
        <v>58</v>
      </c>
      <c r="E76" s="39" t="s">
        <v>3419</v>
      </c>
    </row>
    <row r="77" spans="1:16" ht="12.75">
      <c r="A77" t="s">
        <v>50</v>
      </c>
      <c s="34" t="s">
        <v>28</v>
      </c>
      <c s="34" t="s">
        <v>3420</v>
      </c>
      <c s="35" t="s">
        <v>5</v>
      </c>
      <c s="6" t="s">
        <v>3421</v>
      </c>
      <c s="36" t="s">
        <v>121</v>
      </c>
      <c s="37">
        <v>1</v>
      </c>
      <c s="36">
        <v>0</v>
      </c>
      <c s="36">
        <f>ROUND(G77*H77,6)</f>
      </c>
      <c r="L77" s="38">
        <v>0</v>
      </c>
      <c s="32">
        <f>ROUND(ROUND(L77,2)*ROUND(G77,3),2)</f>
      </c>
      <c s="36" t="s">
        <v>55</v>
      </c>
      <c>
        <f>(M77*21)/100</f>
      </c>
      <c t="s">
        <v>28</v>
      </c>
    </row>
    <row r="78" spans="1:5" ht="25.5">
      <c r="A78" s="35" t="s">
        <v>56</v>
      </c>
      <c r="E78" s="39" t="s">
        <v>3422</v>
      </c>
    </row>
    <row r="79" spans="1:5" ht="12.75">
      <c r="A79" s="35" t="s">
        <v>57</v>
      </c>
      <c r="E79" s="40" t="s">
        <v>5</v>
      </c>
    </row>
    <row r="80" spans="1:5" ht="114.75">
      <c r="A80" t="s">
        <v>58</v>
      </c>
      <c r="E80" s="39" t="s">
        <v>804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COUNTIFS(L8:L125,"=0",A8:A125,"P")+COUNTIFS(L8:L125,"",A8:A125,"P")+SUM(Q8:Q125)</f>
      </c>
    </row>
    <row r="8" spans="1:13" ht="12.75">
      <c r="A8" t="s">
        <v>45</v>
      </c>
      <c r="C8" s="28" t="s">
        <v>3425</v>
      </c>
      <c r="E8" s="30" t="s">
        <v>3424</v>
      </c>
      <c r="J8" s="29">
        <f>0+J9+J46+J99+J108</f>
      </c>
      <c s="29">
        <f>0+K9+K46+K99+K108</f>
      </c>
      <c s="29">
        <f>0+L9+L46+L99+L108</f>
      </c>
      <c s="29">
        <f>0+M9+M46+M99+M108</f>
      </c>
    </row>
    <row r="9" spans="1:13" ht="12.75">
      <c r="A9" t="s">
        <v>47</v>
      </c>
      <c r="C9" s="31" t="s">
        <v>3426</v>
      </c>
      <c r="E9" s="33" t="s">
        <v>3427</v>
      </c>
      <c r="J9" s="32">
        <f>0</f>
      </c>
      <c s="32">
        <f>0</f>
      </c>
      <c s="32">
        <f>0+L10+L14+L18+L22+L26+L30+L34+L38+L42</f>
      </c>
      <c s="32">
        <f>0+M10+M14+M18+M22+M26+M30+M34+M38+M42</f>
      </c>
    </row>
    <row r="10" spans="1:16" ht="12.75">
      <c r="A10" t="s">
        <v>50</v>
      </c>
      <c s="34" t="s">
        <v>51</v>
      </c>
      <c s="34" t="s">
        <v>3428</v>
      </c>
      <c s="35" t="s">
        <v>5</v>
      </c>
      <c s="6" t="s">
        <v>3429</v>
      </c>
      <c s="36" t="s">
        <v>162</v>
      </c>
      <c s="37">
        <v>500</v>
      </c>
      <c s="36">
        <v>0</v>
      </c>
      <c s="36">
        <f>ROUND(G10*H10,6)</f>
      </c>
      <c r="L10" s="38">
        <v>0</v>
      </c>
      <c s="32">
        <f>ROUND(ROUND(L10,2)*ROUND(G10,3),2)</f>
      </c>
      <c s="36" t="s">
        <v>122</v>
      </c>
      <c>
        <f>(M10*21)/100</f>
      </c>
      <c t="s">
        <v>28</v>
      </c>
    </row>
    <row r="11" spans="1:5" ht="12.75">
      <c r="A11" s="35" t="s">
        <v>56</v>
      </c>
      <c r="E11" s="39" t="s">
        <v>3429</v>
      </c>
    </row>
    <row r="12" spans="1:5" ht="12.75">
      <c r="A12" s="35" t="s">
        <v>57</v>
      </c>
      <c r="E12" s="40" t="s">
        <v>5</v>
      </c>
    </row>
    <row r="13" spans="1:5" ht="12.75">
      <c r="A13" t="s">
        <v>58</v>
      </c>
      <c r="E13" s="39" t="s">
        <v>5</v>
      </c>
    </row>
    <row r="14" spans="1:16" ht="25.5">
      <c r="A14" t="s">
        <v>50</v>
      </c>
      <c s="34" t="s">
        <v>28</v>
      </c>
      <c s="34" t="s">
        <v>3430</v>
      </c>
      <c s="35" t="s">
        <v>5</v>
      </c>
      <c s="6" t="s">
        <v>3431</v>
      </c>
      <c s="36" t="s">
        <v>162</v>
      </c>
      <c s="37">
        <v>300</v>
      </c>
      <c s="36">
        <v>0</v>
      </c>
      <c s="36">
        <f>ROUND(G14*H14,6)</f>
      </c>
      <c r="L14" s="38">
        <v>0</v>
      </c>
      <c s="32">
        <f>ROUND(ROUND(L14,2)*ROUND(G14,3),2)</f>
      </c>
      <c s="36" t="s">
        <v>122</v>
      </c>
      <c>
        <f>(M14*21)/100</f>
      </c>
      <c t="s">
        <v>28</v>
      </c>
    </row>
    <row r="15" spans="1:5" ht="25.5">
      <c r="A15" s="35" t="s">
        <v>56</v>
      </c>
      <c r="E15" s="39" t="s">
        <v>3431</v>
      </c>
    </row>
    <row r="16" spans="1:5" ht="12.75">
      <c r="A16" s="35" t="s">
        <v>57</v>
      </c>
      <c r="E16" s="40" t="s">
        <v>5</v>
      </c>
    </row>
    <row r="17" spans="1:5" ht="12.75">
      <c r="A17" t="s">
        <v>58</v>
      </c>
      <c r="E17" s="39" t="s">
        <v>5</v>
      </c>
    </row>
    <row r="18" spans="1:16" ht="25.5">
      <c r="A18" t="s">
        <v>50</v>
      </c>
      <c s="34" t="s">
        <v>26</v>
      </c>
      <c s="34" t="s">
        <v>3432</v>
      </c>
      <c s="35" t="s">
        <v>5</v>
      </c>
      <c s="6" t="s">
        <v>3433</v>
      </c>
      <c s="36" t="s">
        <v>162</v>
      </c>
      <c s="37">
        <v>300</v>
      </c>
      <c s="36">
        <v>0</v>
      </c>
      <c s="36">
        <f>ROUND(G18*H18,6)</f>
      </c>
      <c r="L18" s="38">
        <v>0</v>
      </c>
      <c s="32">
        <f>ROUND(ROUND(L18,2)*ROUND(G18,3),2)</f>
      </c>
      <c s="36" t="s">
        <v>122</v>
      </c>
      <c>
        <f>(M18*21)/100</f>
      </c>
      <c t="s">
        <v>28</v>
      </c>
    </row>
    <row r="19" spans="1:5" ht="25.5">
      <c r="A19" s="35" t="s">
        <v>56</v>
      </c>
      <c r="E19" s="39" t="s">
        <v>3433</v>
      </c>
    </row>
    <row r="20" spans="1:5" ht="12.75">
      <c r="A20" s="35" t="s">
        <v>57</v>
      </c>
      <c r="E20" s="40" t="s">
        <v>5</v>
      </c>
    </row>
    <row r="21" spans="1:5" ht="12.75">
      <c r="A21" t="s">
        <v>58</v>
      </c>
      <c r="E21" s="39" t="s">
        <v>5</v>
      </c>
    </row>
    <row r="22" spans="1:16" ht="25.5">
      <c r="A22" t="s">
        <v>50</v>
      </c>
      <c s="34" t="s">
        <v>66</v>
      </c>
      <c s="34" t="s">
        <v>3434</v>
      </c>
      <c s="35" t="s">
        <v>5</v>
      </c>
      <c s="6" t="s">
        <v>3435</v>
      </c>
      <c s="36" t="s">
        <v>162</v>
      </c>
      <c s="37">
        <v>300</v>
      </c>
      <c s="36">
        <v>0</v>
      </c>
      <c s="36">
        <f>ROUND(G22*H22,6)</f>
      </c>
      <c r="L22" s="38">
        <v>0</v>
      </c>
      <c s="32">
        <f>ROUND(ROUND(L22,2)*ROUND(G22,3),2)</f>
      </c>
      <c s="36" t="s">
        <v>122</v>
      </c>
      <c>
        <f>(M22*21)/100</f>
      </c>
      <c t="s">
        <v>28</v>
      </c>
    </row>
    <row r="23" spans="1:5" ht="25.5">
      <c r="A23" s="35" t="s">
        <v>56</v>
      </c>
      <c r="E23" s="39" t="s">
        <v>3435</v>
      </c>
    </row>
    <row r="24" spans="1:5" ht="12.75">
      <c r="A24" s="35" t="s">
        <v>57</v>
      </c>
      <c r="E24" s="40" t="s">
        <v>5</v>
      </c>
    </row>
    <row r="25" spans="1:5" ht="12.75">
      <c r="A25" t="s">
        <v>58</v>
      </c>
      <c r="E25" s="39" t="s">
        <v>5</v>
      </c>
    </row>
    <row r="26" spans="1:16" ht="25.5">
      <c r="A26" t="s">
        <v>50</v>
      </c>
      <c s="34" t="s">
        <v>71</v>
      </c>
      <c s="34" t="s">
        <v>3436</v>
      </c>
      <c s="35" t="s">
        <v>5</v>
      </c>
      <c s="6" t="s">
        <v>3437</v>
      </c>
      <c s="36" t="s">
        <v>162</v>
      </c>
      <c s="37">
        <v>200</v>
      </c>
      <c s="36">
        <v>0</v>
      </c>
      <c s="36">
        <f>ROUND(G26*H26,6)</f>
      </c>
      <c r="L26" s="38">
        <v>0</v>
      </c>
      <c s="32">
        <f>ROUND(ROUND(L26,2)*ROUND(G26,3),2)</f>
      </c>
      <c s="36" t="s">
        <v>122</v>
      </c>
      <c>
        <f>(M26*21)/100</f>
      </c>
      <c t="s">
        <v>28</v>
      </c>
    </row>
    <row r="27" spans="1:5" ht="25.5">
      <c r="A27" s="35" t="s">
        <v>56</v>
      </c>
      <c r="E27" s="39" t="s">
        <v>3437</v>
      </c>
    </row>
    <row r="28" spans="1:5" ht="12.75">
      <c r="A28" s="35" t="s">
        <v>57</v>
      </c>
      <c r="E28" s="40" t="s">
        <v>5</v>
      </c>
    </row>
    <row r="29" spans="1:5" ht="12.75">
      <c r="A29" t="s">
        <v>58</v>
      </c>
      <c r="E29" s="39" t="s">
        <v>5</v>
      </c>
    </row>
    <row r="30" spans="1:16" ht="25.5">
      <c r="A30" t="s">
        <v>50</v>
      </c>
      <c s="34" t="s">
        <v>27</v>
      </c>
      <c s="34" t="s">
        <v>3438</v>
      </c>
      <c s="35" t="s">
        <v>5</v>
      </c>
      <c s="6" t="s">
        <v>3439</v>
      </c>
      <c s="36" t="s">
        <v>139</v>
      </c>
      <c s="37">
        <v>2</v>
      </c>
      <c s="36">
        <v>0</v>
      </c>
      <c s="36">
        <f>ROUND(G30*H30,6)</f>
      </c>
      <c r="L30" s="38">
        <v>0</v>
      </c>
      <c s="32">
        <f>ROUND(ROUND(L30,2)*ROUND(G30,3),2)</f>
      </c>
      <c s="36" t="s">
        <v>122</v>
      </c>
      <c>
        <f>(M30*21)/100</f>
      </c>
      <c t="s">
        <v>28</v>
      </c>
    </row>
    <row r="31" spans="1:5" ht="25.5">
      <c r="A31" s="35" t="s">
        <v>56</v>
      </c>
      <c r="E31" s="39" t="s">
        <v>3439</v>
      </c>
    </row>
    <row r="32" spans="1:5" ht="12.75">
      <c r="A32" s="35" t="s">
        <v>57</v>
      </c>
      <c r="E32" s="40" t="s">
        <v>5</v>
      </c>
    </row>
    <row r="33" spans="1:5" ht="12.75">
      <c r="A33" t="s">
        <v>58</v>
      </c>
      <c r="E33" s="39" t="s">
        <v>5</v>
      </c>
    </row>
    <row r="34" spans="1:16" ht="12.75">
      <c r="A34" t="s">
        <v>50</v>
      </c>
      <c s="34" t="s">
        <v>108</v>
      </c>
      <c s="34" t="s">
        <v>3440</v>
      </c>
      <c s="35" t="s">
        <v>5</v>
      </c>
      <c s="6" t="s">
        <v>3441</v>
      </c>
      <c s="36" t="s">
        <v>162</v>
      </c>
      <c s="37">
        <v>166</v>
      </c>
      <c s="36">
        <v>0</v>
      </c>
      <c s="36">
        <f>ROUND(G34*H34,6)</f>
      </c>
      <c r="L34" s="38">
        <v>0</v>
      </c>
      <c s="32">
        <f>ROUND(ROUND(L34,2)*ROUND(G34,3),2)</f>
      </c>
      <c s="36" t="s">
        <v>122</v>
      </c>
      <c>
        <f>(M34*21)/100</f>
      </c>
      <c t="s">
        <v>28</v>
      </c>
    </row>
    <row r="35" spans="1:5" ht="12.75">
      <c r="A35" s="35" t="s">
        <v>56</v>
      </c>
      <c r="E35" s="39" t="s">
        <v>3441</v>
      </c>
    </row>
    <row r="36" spans="1:5" ht="12.75">
      <c r="A36" s="35" t="s">
        <v>57</v>
      </c>
      <c r="E36" s="40" t="s">
        <v>5</v>
      </c>
    </row>
    <row r="37" spans="1:5" ht="12.75">
      <c r="A37" t="s">
        <v>58</v>
      </c>
      <c r="E37" s="39" t="s">
        <v>5</v>
      </c>
    </row>
    <row r="38" spans="1:16" ht="25.5">
      <c r="A38" t="s">
        <v>50</v>
      </c>
      <c s="34" t="s">
        <v>113</v>
      </c>
      <c s="34" t="s">
        <v>3442</v>
      </c>
      <c s="35" t="s">
        <v>5</v>
      </c>
      <c s="6" t="s">
        <v>3443</v>
      </c>
      <c s="36" t="s">
        <v>139</v>
      </c>
      <c s="37">
        <v>195</v>
      </c>
      <c s="36">
        <v>0</v>
      </c>
      <c s="36">
        <f>ROUND(G38*H38,6)</f>
      </c>
      <c r="L38" s="38">
        <v>0</v>
      </c>
      <c s="32">
        <f>ROUND(ROUND(L38,2)*ROUND(G38,3),2)</f>
      </c>
      <c s="36" t="s">
        <v>122</v>
      </c>
      <c>
        <f>(M38*21)/100</f>
      </c>
      <c t="s">
        <v>28</v>
      </c>
    </row>
    <row r="39" spans="1:5" ht="25.5">
      <c r="A39" s="35" t="s">
        <v>56</v>
      </c>
      <c r="E39" s="39" t="s">
        <v>3443</v>
      </c>
    </row>
    <row r="40" spans="1:5" ht="12.75">
      <c r="A40" s="35" t="s">
        <v>57</v>
      </c>
      <c r="E40" s="40" t="s">
        <v>5</v>
      </c>
    </row>
    <row r="41" spans="1:5" ht="12.75">
      <c r="A41" t="s">
        <v>58</v>
      </c>
      <c r="E41" s="39" t="s">
        <v>5</v>
      </c>
    </row>
    <row r="42" spans="1:16" ht="25.5">
      <c r="A42" t="s">
        <v>50</v>
      </c>
      <c s="34" t="s">
        <v>118</v>
      </c>
      <c s="34" t="s">
        <v>3444</v>
      </c>
      <c s="35" t="s">
        <v>5</v>
      </c>
      <c s="6" t="s">
        <v>3445</v>
      </c>
      <c s="36" t="s">
        <v>139</v>
      </c>
      <c s="37">
        <v>12</v>
      </c>
      <c s="36">
        <v>0</v>
      </c>
      <c s="36">
        <f>ROUND(G42*H42,6)</f>
      </c>
      <c r="L42" s="38">
        <v>0</v>
      </c>
      <c s="32">
        <f>ROUND(ROUND(L42,2)*ROUND(G42,3),2)</f>
      </c>
      <c s="36" t="s">
        <v>122</v>
      </c>
      <c>
        <f>(M42*21)/100</f>
      </c>
      <c t="s">
        <v>28</v>
      </c>
    </row>
    <row r="43" spans="1:5" ht="25.5">
      <c r="A43" s="35" t="s">
        <v>56</v>
      </c>
      <c r="E43" s="39" t="s">
        <v>3445</v>
      </c>
    </row>
    <row r="44" spans="1:5" ht="12.75">
      <c r="A44" s="35" t="s">
        <v>57</v>
      </c>
      <c r="E44" s="40" t="s">
        <v>5</v>
      </c>
    </row>
    <row r="45" spans="1:5" ht="12.75">
      <c r="A45" t="s">
        <v>58</v>
      </c>
      <c r="E45" s="39" t="s">
        <v>5</v>
      </c>
    </row>
    <row r="46" spans="1:13" ht="12.75">
      <c r="A46" t="s">
        <v>47</v>
      </c>
      <c r="C46" s="31" t="s">
        <v>3446</v>
      </c>
      <c r="E46" s="33" t="s">
        <v>3447</v>
      </c>
      <c r="J46" s="32">
        <f>0</f>
      </c>
      <c s="32">
        <f>0</f>
      </c>
      <c s="32">
        <f>0+L47+L51+L55+L59+L63+L67+L71+L75+L79+L83+L87+L91+L95</f>
      </c>
      <c s="32">
        <f>0+M47+M51+M55+M59+M63+M67+M71+M75+M79+M83+M87+M91+M95</f>
      </c>
    </row>
    <row r="47" spans="1:16" ht="25.5">
      <c r="A47" t="s">
        <v>50</v>
      </c>
      <c s="34" t="s">
        <v>142</v>
      </c>
      <c s="34" t="s">
        <v>3448</v>
      </c>
      <c s="35" t="s">
        <v>5</v>
      </c>
      <c s="6" t="s">
        <v>3449</v>
      </c>
      <c s="36" t="s">
        <v>162</v>
      </c>
      <c s="37">
        <v>200</v>
      </c>
      <c s="36">
        <v>0</v>
      </c>
      <c s="36">
        <f>ROUND(G47*H47,6)</f>
      </c>
      <c r="L47" s="38">
        <v>0</v>
      </c>
      <c s="32">
        <f>ROUND(ROUND(L47,2)*ROUND(G47,3),2)</f>
      </c>
      <c s="36" t="s">
        <v>122</v>
      </c>
      <c>
        <f>(M47*21)/100</f>
      </c>
      <c t="s">
        <v>28</v>
      </c>
    </row>
    <row r="48" spans="1:5" ht="89.25">
      <c r="A48" s="35" t="s">
        <v>56</v>
      </c>
      <c r="E48" s="39" t="s">
        <v>3450</v>
      </c>
    </row>
    <row r="49" spans="1:5" ht="12.75">
      <c r="A49" s="35" t="s">
        <v>57</v>
      </c>
      <c r="E49" s="40" t="s">
        <v>5</v>
      </c>
    </row>
    <row r="50" spans="1:5" ht="12.75">
      <c r="A50" t="s">
        <v>58</v>
      </c>
      <c r="E50" s="39" t="s">
        <v>5</v>
      </c>
    </row>
    <row r="51" spans="1:16" ht="12.75">
      <c r="A51" t="s">
        <v>50</v>
      </c>
      <c s="34" t="s">
        <v>147</v>
      </c>
      <c s="34" t="s">
        <v>3451</v>
      </c>
      <c s="35" t="s">
        <v>5</v>
      </c>
      <c s="6" t="s">
        <v>3452</v>
      </c>
      <c s="36" t="s">
        <v>162</v>
      </c>
      <c s="37">
        <v>400</v>
      </c>
      <c s="36">
        <v>0</v>
      </c>
      <c s="36">
        <f>ROUND(G51*H51,6)</f>
      </c>
      <c r="L51" s="38">
        <v>0</v>
      </c>
      <c s="32">
        <f>ROUND(ROUND(L51,2)*ROUND(G51,3),2)</f>
      </c>
      <c s="36" t="s">
        <v>55</v>
      </c>
      <c>
        <f>(M51*21)/100</f>
      </c>
      <c t="s">
        <v>28</v>
      </c>
    </row>
    <row r="52" spans="1:5" ht="12.75">
      <c r="A52" s="35" t="s">
        <v>56</v>
      </c>
      <c r="E52" s="39" t="s">
        <v>3453</v>
      </c>
    </row>
    <row r="53" spans="1:5" ht="12.75">
      <c r="A53" s="35" t="s">
        <v>57</v>
      </c>
      <c r="E53" s="40" t="s">
        <v>5</v>
      </c>
    </row>
    <row r="54" spans="1:5" ht="12.75">
      <c r="A54" t="s">
        <v>58</v>
      </c>
      <c r="E54" s="39" t="s">
        <v>5</v>
      </c>
    </row>
    <row r="55" spans="1:16" ht="12.75">
      <c r="A55" t="s">
        <v>50</v>
      </c>
      <c s="34" t="s">
        <v>150</v>
      </c>
      <c s="34" t="s">
        <v>3378</v>
      </c>
      <c s="35" t="s">
        <v>5</v>
      </c>
      <c s="6" t="s">
        <v>3454</v>
      </c>
      <c s="36" t="s">
        <v>162</v>
      </c>
      <c s="37">
        <v>166</v>
      </c>
      <c s="36">
        <v>0</v>
      </c>
      <c s="36">
        <f>ROUND(G55*H55,6)</f>
      </c>
      <c r="L55" s="38">
        <v>0</v>
      </c>
      <c s="32">
        <f>ROUND(ROUND(L55,2)*ROUND(G55,3),2)</f>
      </c>
      <c s="36" t="s">
        <v>122</v>
      </c>
      <c>
        <f>(M55*21)/100</f>
      </c>
      <c t="s">
        <v>28</v>
      </c>
    </row>
    <row r="56" spans="1:5" ht="12.75">
      <c r="A56" s="35" t="s">
        <v>56</v>
      </c>
      <c r="E56" s="39" t="s">
        <v>3455</v>
      </c>
    </row>
    <row r="57" spans="1:5" ht="12.75">
      <c r="A57" s="35" t="s">
        <v>57</v>
      </c>
      <c r="E57" s="40" t="s">
        <v>5</v>
      </c>
    </row>
    <row r="58" spans="1:5" ht="12.75">
      <c r="A58" t="s">
        <v>58</v>
      </c>
      <c r="E58" s="39" t="s">
        <v>5</v>
      </c>
    </row>
    <row r="59" spans="1:16" ht="12.75">
      <c r="A59" t="s">
        <v>50</v>
      </c>
      <c s="34" t="s">
        <v>155</v>
      </c>
      <c s="34" t="s">
        <v>3106</v>
      </c>
      <c s="35" t="s">
        <v>5</v>
      </c>
      <c s="6" t="s">
        <v>3107</v>
      </c>
      <c s="36" t="s">
        <v>1670</v>
      </c>
      <c s="37">
        <v>0.2</v>
      </c>
      <c s="36">
        <v>0</v>
      </c>
      <c s="36">
        <f>ROUND(G59*H59,6)</f>
      </c>
      <c r="L59" s="38">
        <v>0</v>
      </c>
      <c s="32">
        <f>ROUND(ROUND(L59,2)*ROUND(G59,3),2)</f>
      </c>
      <c s="36" t="s">
        <v>122</v>
      </c>
      <c>
        <f>(M59*21)/100</f>
      </c>
      <c t="s">
        <v>28</v>
      </c>
    </row>
    <row r="60" spans="1:5" ht="12.75">
      <c r="A60" s="35" t="s">
        <v>56</v>
      </c>
      <c r="E60" s="39" t="s">
        <v>3107</v>
      </c>
    </row>
    <row r="61" spans="1:5" ht="12.75">
      <c r="A61" s="35" t="s">
        <v>57</v>
      </c>
      <c r="E61" s="40" t="s">
        <v>5</v>
      </c>
    </row>
    <row r="62" spans="1:5" ht="12.75">
      <c r="A62" t="s">
        <v>58</v>
      </c>
      <c r="E62" s="39" t="s">
        <v>5</v>
      </c>
    </row>
    <row r="63" spans="1:16" ht="12.75">
      <c r="A63" t="s">
        <v>50</v>
      </c>
      <c s="34" t="s">
        <v>159</v>
      </c>
      <c s="34" t="s">
        <v>3456</v>
      </c>
      <c s="35" t="s">
        <v>5</v>
      </c>
      <c s="6" t="s">
        <v>3457</v>
      </c>
      <c s="36" t="s">
        <v>162</v>
      </c>
      <c s="37">
        <v>200</v>
      </c>
      <c s="36">
        <v>0</v>
      </c>
      <c s="36">
        <f>ROUND(G63*H63,6)</f>
      </c>
      <c r="L63" s="38">
        <v>0</v>
      </c>
      <c s="32">
        <f>ROUND(ROUND(L63,2)*ROUND(G63,3),2)</f>
      </c>
      <c s="36" t="s">
        <v>122</v>
      </c>
      <c>
        <f>(M63*21)/100</f>
      </c>
      <c t="s">
        <v>28</v>
      </c>
    </row>
    <row r="64" spans="1:5" ht="12.75">
      <c r="A64" s="35" t="s">
        <v>56</v>
      </c>
      <c r="E64" s="39" t="s">
        <v>3457</v>
      </c>
    </row>
    <row r="65" spans="1:5" ht="12.75">
      <c r="A65" s="35" t="s">
        <v>57</v>
      </c>
      <c r="E65" s="40" t="s">
        <v>5</v>
      </c>
    </row>
    <row r="66" spans="1:5" ht="12.75">
      <c r="A66" t="s">
        <v>58</v>
      </c>
      <c r="E66" s="39" t="s">
        <v>5</v>
      </c>
    </row>
    <row r="67" spans="1:16" ht="12.75">
      <c r="A67" t="s">
        <v>50</v>
      </c>
      <c s="34" t="s">
        <v>165</v>
      </c>
      <c s="34" t="s">
        <v>3458</v>
      </c>
      <c s="35" t="s">
        <v>5</v>
      </c>
      <c s="6" t="s">
        <v>3459</v>
      </c>
      <c s="36" t="s">
        <v>162</v>
      </c>
      <c s="37">
        <v>250</v>
      </c>
      <c s="36">
        <v>0</v>
      </c>
      <c s="36">
        <f>ROUND(G67*H67,6)</f>
      </c>
      <c r="L67" s="38">
        <v>0</v>
      </c>
      <c s="32">
        <f>ROUND(ROUND(L67,2)*ROUND(G67,3),2)</f>
      </c>
      <c s="36" t="s">
        <v>122</v>
      </c>
      <c>
        <f>(M67*21)/100</f>
      </c>
      <c t="s">
        <v>28</v>
      </c>
    </row>
    <row r="68" spans="1:5" ht="12.75">
      <c r="A68" s="35" t="s">
        <v>56</v>
      </c>
      <c r="E68" s="39" t="s">
        <v>3459</v>
      </c>
    </row>
    <row r="69" spans="1:5" ht="12.75">
      <c r="A69" s="35" t="s">
        <v>57</v>
      </c>
      <c r="E69" s="40" t="s">
        <v>5</v>
      </c>
    </row>
    <row r="70" spans="1:5" ht="12.75">
      <c r="A70" t="s">
        <v>58</v>
      </c>
      <c r="E70" s="39" t="s">
        <v>5</v>
      </c>
    </row>
    <row r="71" spans="1:16" ht="12.75">
      <c r="A71" t="s">
        <v>50</v>
      </c>
      <c s="34" t="s">
        <v>173</v>
      </c>
      <c s="34" t="s">
        <v>3460</v>
      </c>
      <c s="35" t="s">
        <v>5</v>
      </c>
      <c s="6" t="s">
        <v>3461</v>
      </c>
      <c s="36" t="s">
        <v>162</v>
      </c>
      <c s="37">
        <v>166</v>
      </c>
      <c s="36">
        <v>0</v>
      </c>
      <c s="36">
        <f>ROUND(G71*H71,6)</f>
      </c>
      <c r="L71" s="38">
        <v>0</v>
      </c>
      <c s="32">
        <f>ROUND(ROUND(L71,2)*ROUND(G71,3),2)</f>
      </c>
      <c s="36" t="s">
        <v>122</v>
      </c>
      <c>
        <f>(M71*21)/100</f>
      </c>
      <c t="s">
        <v>28</v>
      </c>
    </row>
    <row r="72" spans="1:5" ht="12.75">
      <c r="A72" s="35" t="s">
        <v>56</v>
      </c>
      <c r="E72" s="39" t="s">
        <v>3462</v>
      </c>
    </row>
    <row r="73" spans="1:5" ht="12.75">
      <c r="A73" s="35" t="s">
        <v>57</v>
      </c>
      <c r="E73" s="40" t="s">
        <v>5</v>
      </c>
    </row>
    <row r="74" spans="1:5" ht="12.75">
      <c r="A74" t="s">
        <v>58</v>
      </c>
      <c r="E74" s="39" t="s">
        <v>5</v>
      </c>
    </row>
    <row r="75" spans="1:16" ht="12.75">
      <c r="A75" t="s">
        <v>50</v>
      </c>
      <c s="34" t="s">
        <v>178</v>
      </c>
      <c s="34" t="s">
        <v>3463</v>
      </c>
      <c s="35" t="s">
        <v>5</v>
      </c>
      <c s="6" t="s">
        <v>3464</v>
      </c>
      <c s="36" t="s">
        <v>162</v>
      </c>
      <c s="37">
        <v>210</v>
      </c>
      <c s="36">
        <v>0</v>
      </c>
      <c s="36">
        <f>ROUND(G75*H75,6)</f>
      </c>
      <c r="L75" s="38">
        <v>0</v>
      </c>
      <c s="32">
        <f>ROUND(ROUND(L75,2)*ROUND(G75,3),2)</f>
      </c>
      <c s="36" t="s">
        <v>55</v>
      </c>
      <c>
        <f>(M75*21)/100</f>
      </c>
      <c t="s">
        <v>28</v>
      </c>
    </row>
    <row r="76" spans="1:5" ht="12.75">
      <c r="A76" s="35" t="s">
        <v>56</v>
      </c>
      <c r="E76" s="39" t="s">
        <v>3464</v>
      </c>
    </row>
    <row r="77" spans="1:5" ht="12.75">
      <c r="A77" s="35" t="s">
        <v>57</v>
      </c>
      <c r="E77" s="40" t="s">
        <v>5</v>
      </c>
    </row>
    <row r="78" spans="1:5" ht="12.75">
      <c r="A78" t="s">
        <v>58</v>
      </c>
      <c r="E78" s="39" t="s">
        <v>5</v>
      </c>
    </row>
    <row r="79" spans="1:16" ht="12.75">
      <c r="A79" t="s">
        <v>50</v>
      </c>
      <c s="34" t="s">
        <v>181</v>
      </c>
      <c s="34" t="s">
        <v>3465</v>
      </c>
      <c s="35" t="s">
        <v>5</v>
      </c>
      <c s="6" t="s">
        <v>3466</v>
      </c>
      <c s="36" t="s">
        <v>139</v>
      </c>
      <c s="37">
        <v>2</v>
      </c>
      <c s="36">
        <v>0</v>
      </c>
      <c s="36">
        <f>ROUND(G79*H79,6)</f>
      </c>
      <c r="L79" s="38">
        <v>0</v>
      </c>
      <c s="32">
        <f>ROUND(ROUND(L79,2)*ROUND(G79,3),2)</f>
      </c>
      <c s="36" t="s">
        <v>122</v>
      </c>
      <c>
        <f>(M79*21)/100</f>
      </c>
      <c t="s">
        <v>28</v>
      </c>
    </row>
    <row r="80" spans="1:5" ht="12.75">
      <c r="A80" s="35" t="s">
        <v>56</v>
      </c>
      <c r="E80" s="39" t="s">
        <v>3466</v>
      </c>
    </row>
    <row r="81" spans="1:5" ht="12.75">
      <c r="A81" s="35" t="s">
        <v>57</v>
      </c>
      <c r="E81" s="40" t="s">
        <v>5</v>
      </c>
    </row>
    <row r="82" spans="1:5" ht="12.75">
      <c r="A82" t="s">
        <v>58</v>
      </c>
      <c r="E82" s="39" t="s">
        <v>5</v>
      </c>
    </row>
    <row r="83" spans="1:16" ht="12.75">
      <c r="A83" t="s">
        <v>50</v>
      </c>
      <c s="34" t="s">
        <v>184</v>
      </c>
      <c s="34" t="s">
        <v>3467</v>
      </c>
      <c s="35" t="s">
        <v>5</v>
      </c>
      <c s="6" t="s">
        <v>3468</v>
      </c>
      <c s="36" t="s">
        <v>1670</v>
      </c>
      <c s="37">
        <v>0.4</v>
      </c>
      <c s="36">
        <v>0</v>
      </c>
      <c s="36">
        <f>ROUND(G83*H83,6)</f>
      </c>
      <c r="L83" s="38">
        <v>0</v>
      </c>
      <c s="32">
        <f>ROUND(ROUND(L83,2)*ROUND(G83,3),2)</f>
      </c>
      <c s="36" t="s">
        <v>122</v>
      </c>
      <c>
        <f>(M83*21)/100</f>
      </c>
      <c t="s">
        <v>28</v>
      </c>
    </row>
    <row r="84" spans="1:5" ht="12.75">
      <c r="A84" s="35" t="s">
        <v>56</v>
      </c>
      <c r="E84" s="39" t="s">
        <v>3468</v>
      </c>
    </row>
    <row r="85" spans="1:5" ht="12.75">
      <c r="A85" s="35" t="s">
        <v>57</v>
      </c>
      <c r="E85" s="40" t="s">
        <v>5</v>
      </c>
    </row>
    <row r="86" spans="1:5" ht="12.75">
      <c r="A86" t="s">
        <v>58</v>
      </c>
      <c r="E86" s="39" t="s">
        <v>5</v>
      </c>
    </row>
    <row r="87" spans="1:16" ht="25.5">
      <c r="A87" t="s">
        <v>50</v>
      </c>
      <c s="34" t="s">
        <v>191</v>
      </c>
      <c s="34" t="s">
        <v>3192</v>
      </c>
      <c s="35" t="s">
        <v>5</v>
      </c>
      <c s="6" t="s">
        <v>3193</v>
      </c>
      <c s="36" t="s">
        <v>3194</v>
      </c>
      <c s="37">
        <v>48</v>
      </c>
      <c s="36">
        <v>0</v>
      </c>
      <c s="36">
        <f>ROUND(G87*H87,6)</f>
      </c>
      <c r="L87" s="38">
        <v>0</v>
      </c>
      <c s="32">
        <f>ROUND(ROUND(L87,2)*ROUND(G87,3),2)</f>
      </c>
      <c s="36" t="s">
        <v>122</v>
      </c>
      <c>
        <f>(M87*21)/100</f>
      </c>
      <c t="s">
        <v>28</v>
      </c>
    </row>
    <row r="88" spans="1:5" ht="38.25">
      <c r="A88" s="35" t="s">
        <v>56</v>
      </c>
      <c r="E88" s="39" t="s">
        <v>3195</v>
      </c>
    </row>
    <row r="89" spans="1:5" ht="12.75">
      <c r="A89" s="35" t="s">
        <v>57</v>
      </c>
      <c r="E89" s="40" t="s">
        <v>5</v>
      </c>
    </row>
    <row r="90" spans="1:5" ht="12.75">
      <c r="A90" t="s">
        <v>58</v>
      </c>
      <c r="E90" s="39" t="s">
        <v>5</v>
      </c>
    </row>
    <row r="91" spans="1:16" ht="25.5">
      <c r="A91" t="s">
        <v>50</v>
      </c>
      <c s="34" t="s">
        <v>196</v>
      </c>
      <c s="34" t="s">
        <v>3206</v>
      </c>
      <c s="35" t="s">
        <v>5</v>
      </c>
      <c s="6" t="s">
        <v>3207</v>
      </c>
      <c s="36" t="s">
        <v>139</v>
      </c>
      <c s="37">
        <v>1</v>
      </c>
      <c s="36">
        <v>0</v>
      </c>
      <c s="36">
        <f>ROUND(G91*H91,6)</f>
      </c>
      <c r="L91" s="38">
        <v>0</v>
      </c>
      <c s="32">
        <f>ROUND(ROUND(L91,2)*ROUND(G91,3),2)</f>
      </c>
      <c s="36" t="s">
        <v>122</v>
      </c>
      <c>
        <f>(M91*21)/100</f>
      </c>
      <c t="s">
        <v>28</v>
      </c>
    </row>
    <row r="92" spans="1:5" ht="38.25">
      <c r="A92" s="35" t="s">
        <v>56</v>
      </c>
      <c r="E92" s="39" t="s">
        <v>3208</v>
      </c>
    </row>
    <row r="93" spans="1:5" ht="12.75">
      <c r="A93" s="35" t="s">
        <v>57</v>
      </c>
      <c r="E93" s="40" t="s">
        <v>5</v>
      </c>
    </row>
    <row r="94" spans="1:5" ht="12.75">
      <c r="A94" t="s">
        <v>58</v>
      </c>
      <c r="E94" s="39" t="s">
        <v>5</v>
      </c>
    </row>
    <row r="95" spans="1:16" ht="12.75">
      <c r="A95" t="s">
        <v>50</v>
      </c>
      <c s="34" t="s">
        <v>201</v>
      </c>
      <c s="34" t="s">
        <v>3469</v>
      </c>
      <c s="35" t="s">
        <v>5</v>
      </c>
      <c s="6" t="s">
        <v>3470</v>
      </c>
      <c s="36" t="s">
        <v>139</v>
      </c>
      <c s="37">
        <v>195</v>
      </c>
      <c s="36">
        <v>0</v>
      </c>
      <c s="36">
        <f>ROUND(G95*H95,6)</f>
      </c>
      <c r="L95" s="38">
        <v>0</v>
      </c>
      <c s="32">
        <f>ROUND(ROUND(L95,2)*ROUND(G95,3),2)</f>
      </c>
      <c s="36" t="s">
        <v>122</v>
      </c>
      <c>
        <f>(M95*21)/100</f>
      </c>
      <c t="s">
        <v>28</v>
      </c>
    </row>
    <row r="96" spans="1:5" ht="25.5">
      <c r="A96" s="35" t="s">
        <v>56</v>
      </c>
      <c r="E96" s="39" t="s">
        <v>3471</v>
      </c>
    </row>
    <row r="97" spans="1:5" ht="12.75">
      <c r="A97" s="35" t="s">
        <v>57</v>
      </c>
      <c r="E97" s="40" t="s">
        <v>5</v>
      </c>
    </row>
    <row r="98" spans="1:5" ht="12.75">
      <c r="A98" t="s">
        <v>58</v>
      </c>
      <c r="E98" s="39" t="s">
        <v>5</v>
      </c>
    </row>
    <row r="99" spans="1:13" ht="12.75">
      <c r="A99" t="s">
        <v>47</v>
      </c>
      <c r="C99" s="31" t="s">
        <v>3472</v>
      </c>
      <c r="E99" s="33" t="s">
        <v>3473</v>
      </c>
      <c r="J99" s="32">
        <f>0</f>
      </c>
      <c s="32">
        <f>0</f>
      </c>
      <c s="32">
        <f>0+L100+L104</f>
      </c>
      <c s="32">
        <f>0+M100+M104</f>
      </c>
    </row>
    <row r="100" spans="1:16" ht="12.75">
      <c r="A100" t="s">
        <v>50</v>
      </c>
      <c s="34" t="s">
        <v>206</v>
      </c>
      <c s="34" t="s">
        <v>2934</v>
      </c>
      <c s="35" t="s">
        <v>5</v>
      </c>
      <c s="6" t="s">
        <v>2935</v>
      </c>
      <c s="36" t="s">
        <v>139</v>
      </c>
      <c s="37">
        <v>1</v>
      </c>
      <c s="36">
        <v>0</v>
      </c>
      <c s="36">
        <f>ROUND(G100*H100,6)</f>
      </c>
      <c r="L100" s="38">
        <v>0</v>
      </c>
      <c s="32">
        <f>ROUND(ROUND(L100,2)*ROUND(G100,3),2)</f>
      </c>
      <c s="36" t="s">
        <v>122</v>
      </c>
      <c>
        <f>(M100*21)/100</f>
      </c>
      <c t="s">
        <v>28</v>
      </c>
    </row>
    <row r="101" spans="1:5" ht="25.5">
      <c r="A101" s="35" t="s">
        <v>56</v>
      </c>
      <c r="E101" s="39" t="s">
        <v>2936</v>
      </c>
    </row>
    <row r="102" spans="1:5" ht="12.75">
      <c r="A102" s="35" t="s">
        <v>57</v>
      </c>
      <c r="E102" s="40" t="s">
        <v>5</v>
      </c>
    </row>
    <row r="103" spans="1:5" ht="12.75">
      <c r="A103" t="s">
        <v>58</v>
      </c>
      <c r="E103" s="39" t="s">
        <v>5</v>
      </c>
    </row>
    <row r="104" spans="1:16" ht="12.75">
      <c r="A104" t="s">
        <v>50</v>
      </c>
      <c s="34" t="s">
        <v>212</v>
      </c>
      <c s="34" t="s">
        <v>2937</v>
      </c>
      <c s="35" t="s">
        <v>5</v>
      </c>
      <c s="6" t="s">
        <v>2938</v>
      </c>
      <c s="36" t="s">
        <v>139</v>
      </c>
      <c s="37">
        <v>1</v>
      </c>
      <c s="36">
        <v>0</v>
      </c>
      <c s="36">
        <f>ROUND(G104*H104,6)</f>
      </c>
      <c r="L104" s="38">
        <v>0</v>
      </c>
      <c s="32">
        <f>ROUND(ROUND(L104,2)*ROUND(G104,3),2)</f>
      </c>
      <c s="36" t="s">
        <v>122</v>
      </c>
      <c>
        <f>(M104*21)/100</f>
      </c>
      <c t="s">
        <v>28</v>
      </c>
    </row>
    <row r="105" spans="1:5" ht="25.5">
      <c r="A105" s="35" t="s">
        <v>56</v>
      </c>
      <c r="E105" s="39" t="s">
        <v>2939</v>
      </c>
    </row>
    <row r="106" spans="1:5" ht="12.75">
      <c r="A106" s="35" t="s">
        <v>57</v>
      </c>
      <c r="E106" s="40" t="s">
        <v>5</v>
      </c>
    </row>
    <row r="107" spans="1:5" ht="12.75">
      <c r="A107" t="s">
        <v>58</v>
      </c>
      <c r="E107" s="39" t="s">
        <v>5</v>
      </c>
    </row>
    <row r="108" spans="1:13" ht="12.75">
      <c r="A108" t="s">
        <v>47</v>
      </c>
      <c r="C108" s="31" t="s">
        <v>3474</v>
      </c>
      <c r="E108" s="33" t="s">
        <v>3475</v>
      </c>
      <c r="J108" s="32">
        <f>0</f>
      </c>
      <c s="32">
        <f>0</f>
      </c>
      <c s="32">
        <f>0+L109+L113+L117+L121+L125</f>
      </c>
      <c s="32">
        <f>0+M109+M113+M117+M121+M125</f>
      </c>
    </row>
    <row r="109" spans="1:16" ht="12.75">
      <c r="A109" t="s">
        <v>50</v>
      </c>
      <c s="34" t="s">
        <v>218</v>
      </c>
      <c s="34" t="s">
        <v>3476</v>
      </c>
      <c s="35" t="s">
        <v>5</v>
      </c>
      <c s="6" t="s">
        <v>3477</v>
      </c>
      <c s="36" t="s">
        <v>162</v>
      </c>
      <c s="37">
        <v>40</v>
      </c>
      <c s="36">
        <v>0</v>
      </c>
      <c s="36">
        <f>ROUND(G109*H109,6)</f>
      </c>
      <c r="L109" s="38">
        <v>0</v>
      </c>
      <c s="32">
        <f>ROUND(ROUND(L109,2)*ROUND(G109,3),2)</f>
      </c>
      <c s="36" t="s">
        <v>55</v>
      </c>
      <c>
        <f>(M109*21)/100</f>
      </c>
      <c t="s">
        <v>28</v>
      </c>
    </row>
    <row r="110" spans="1:5" ht="51">
      <c r="A110" s="35" t="s">
        <v>56</v>
      </c>
      <c r="E110" s="39" t="s">
        <v>3478</v>
      </c>
    </row>
    <row r="111" spans="1:5" ht="12.75">
      <c r="A111" s="35" t="s">
        <v>57</v>
      </c>
      <c r="E111" s="40" t="s">
        <v>5</v>
      </c>
    </row>
    <row r="112" spans="1:5" ht="12.75">
      <c r="A112" t="s">
        <v>58</v>
      </c>
      <c r="E112" s="39" t="s">
        <v>5</v>
      </c>
    </row>
    <row r="113" spans="1:16" ht="12.75">
      <c r="A113" t="s">
        <v>50</v>
      </c>
      <c s="34" t="s">
        <v>224</v>
      </c>
      <c s="34" t="s">
        <v>3479</v>
      </c>
      <c s="35" t="s">
        <v>5</v>
      </c>
      <c s="6" t="s">
        <v>3480</v>
      </c>
      <c s="36" t="s">
        <v>162</v>
      </c>
      <c s="37">
        <v>40</v>
      </c>
      <c s="36">
        <v>0</v>
      </c>
      <c s="36">
        <f>ROUND(G113*H113,6)</f>
      </c>
      <c r="L113" s="38">
        <v>0</v>
      </c>
      <c s="32">
        <f>ROUND(ROUND(L113,2)*ROUND(G113,3),2)</f>
      </c>
      <c s="36" t="s">
        <v>55</v>
      </c>
      <c>
        <f>(M113*21)/100</f>
      </c>
      <c t="s">
        <v>28</v>
      </c>
    </row>
    <row r="114" spans="1:5" ht="38.25">
      <c r="A114" s="35" t="s">
        <v>56</v>
      </c>
      <c r="E114" s="39" t="s">
        <v>3481</v>
      </c>
    </row>
    <row r="115" spans="1:5" ht="12.75">
      <c r="A115" s="35" t="s">
        <v>57</v>
      </c>
      <c r="E115" s="40" t="s">
        <v>5</v>
      </c>
    </row>
    <row r="116" spans="1:5" ht="25.5">
      <c r="A116" t="s">
        <v>58</v>
      </c>
      <c r="E116" s="39" t="s">
        <v>3482</v>
      </c>
    </row>
    <row r="117" spans="1:16" ht="12.75">
      <c r="A117" t="s">
        <v>50</v>
      </c>
      <c s="34" t="s">
        <v>126</v>
      </c>
      <c s="34" t="s">
        <v>3483</v>
      </c>
      <c s="35" t="s">
        <v>5</v>
      </c>
      <c s="6" t="s">
        <v>3484</v>
      </c>
      <c s="36" t="s">
        <v>162</v>
      </c>
      <c s="37">
        <v>180</v>
      </c>
      <c s="36">
        <v>0</v>
      </c>
      <c s="36">
        <f>ROUND(G117*H117,6)</f>
      </c>
      <c r="L117" s="38">
        <v>0</v>
      </c>
      <c s="32">
        <f>ROUND(ROUND(L117,2)*ROUND(G117,3),2)</f>
      </c>
      <c s="36" t="s">
        <v>55</v>
      </c>
      <c>
        <f>(M117*21)/100</f>
      </c>
      <c t="s">
        <v>28</v>
      </c>
    </row>
    <row r="118" spans="1:5" ht="51">
      <c r="A118" s="35" t="s">
        <v>56</v>
      </c>
      <c r="E118" s="39" t="s">
        <v>3485</v>
      </c>
    </row>
    <row r="119" spans="1:5" ht="12.75">
      <c r="A119" s="35" t="s">
        <v>57</v>
      </c>
      <c r="E119" s="40" t="s">
        <v>5</v>
      </c>
    </row>
    <row r="120" spans="1:5" ht="12.75">
      <c r="A120" t="s">
        <v>58</v>
      </c>
      <c r="E120" s="39" t="s">
        <v>5</v>
      </c>
    </row>
    <row r="121" spans="1:16" ht="12.75">
      <c r="A121" t="s">
        <v>50</v>
      </c>
      <c s="34" t="s">
        <v>130</v>
      </c>
      <c s="34" t="s">
        <v>3486</v>
      </c>
      <c s="35" t="s">
        <v>5</v>
      </c>
      <c s="6" t="s">
        <v>3487</v>
      </c>
      <c s="36" t="s">
        <v>162</v>
      </c>
      <c s="37">
        <v>180</v>
      </c>
      <c s="36">
        <v>0</v>
      </c>
      <c s="36">
        <f>ROUND(G121*H121,6)</f>
      </c>
      <c r="L121" s="38">
        <v>0</v>
      </c>
      <c s="32">
        <f>ROUND(ROUND(L121,2)*ROUND(G121,3),2)</f>
      </c>
      <c s="36" t="s">
        <v>55</v>
      </c>
      <c>
        <f>(M121*21)/100</f>
      </c>
      <c t="s">
        <v>28</v>
      </c>
    </row>
    <row r="122" spans="1:5" ht="38.25">
      <c r="A122" s="35" t="s">
        <v>56</v>
      </c>
      <c r="E122" s="39" t="s">
        <v>3488</v>
      </c>
    </row>
    <row r="123" spans="1:5" ht="12.75">
      <c r="A123" s="35" t="s">
        <v>57</v>
      </c>
      <c r="E123" s="40" t="s">
        <v>5</v>
      </c>
    </row>
    <row r="124" spans="1:5" ht="25.5">
      <c r="A124" t="s">
        <v>58</v>
      </c>
      <c r="E124" s="39" t="s">
        <v>3482</v>
      </c>
    </row>
    <row r="125" spans="1:16" ht="12.75">
      <c r="A125" t="s">
        <v>50</v>
      </c>
      <c s="34" t="s">
        <v>136</v>
      </c>
      <c s="34" t="s">
        <v>3489</v>
      </c>
      <c s="35" t="s">
        <v>5</v>
      </c>
      <c s="6" t="s">
        <v>3490</v>
      </c>
      <c s="36" t="s">
        <v>162</v>
      </c>
      <c s="37">
        <v>195</v>
      </c>
      <c s="36">
        <v>0</v>
      </c>
      <c s="36">
        <f>ROUND(G125*H125,6)</f>
      </c>
      <c r="L125" s="38">
        <v>0</v>
      </c>
      <c s="32">
        <f>ROUND(ROUND(L125,2)*ROUND(G125,3),2)</f>
      </c>
      <c s="36" t="s">
        <v>55</v>
      </c>
      <c>
        <f>(M125*21)/100</f>
      </c>
      <c t="s">
        <v>28</v>
      </c>
    </row>
    <row r="126" spans="1:5" ht="25.5">
      <c r="A126" s="35" t="s">
        <v>56</v>
      </c>
      <c r="E126" s="39" t="s">
        <v>3491</v>
      </c>
    </row>
    <row r="127" spans="1:5" ht="12.75">
      <c r="A127" s="35" t="s">
        <v>57</v>
      </c>
      <c r="E127" s="40" t="s">
        <v>5</v>
      </c>
    </row>
    <row r="128" spans="1:5" ht="25.5">
      <c r="A128" t="s">
        <v>58</v>
      </c>
      <c r="E128" s="39" t="s">
        <v>2648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COUNTIFS(L8:L33,"=0",A8:A33,"P")+COUNTIFS(L8:L33,"",A8:A33,"P")+SUM(Q8:Q33)</f>
      </c>
    </row>
    <row r="8" spans="1:13" ht="12.75">
      <c r="A8" t="s">
        <v>45</v>
      </c>
      <c r="C8" s="28" t="s">
        <v>46</v>
      </c>
      <c r="E8" s="30" t="s">
        <v>17</v>
      </c>
      <c r="J8" s="29">
        <f>0+J9+J18+J27+J32</f>
      </c>
      <c s="29">
        <f>0+K9+K18+K27+K32</f>
      </c>
      <c s="29">
        <f>0+L9+L18+L27+L32</f>
      </c>
      <c s="29">
        <f>0+M9+M18+M27+M32</f>
      </c>
    </row>
    <row r="9" spans="1:13" ht="12.75">
      <c r="A9" t="s">
        <v>47</v>
      </c>
      <c r="C9" s="31" t="s">
        <v>48</v>
      </c>
      <c r="E9" s="33" t="s">
        <v>49</v>
      </c>
      <c r="J9" s="32">
        <f>0</f>
      </c>
      <c s="32">
        <f>0</f>
      </c>
      <c s="32">
        <f>0+L10+L14</f>
      </c>
      <c s="32">
        <f>0+M10+M14</f>
      </c>
    </row>
    <row r="10" spans="1:16" ht="12.75">
      <c r="A10" t="s">
        <v>50</v>
      </c>
      <c s="34" t="s">
        <v>51</v>
      </c>
      <c s="34" t="s">
        <v>52</v>
      </c>
      <c s="35" t="s">
        <v>5</v>
      </c>
      <c s="6" t="s">
        <v>53</v>
      </c>
      <c s="36" t="s">
        <v>54</v>
      </c>
      <c s="37">
        <v>1</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12.75">
      <c r="A13" t="s">
        <v>58</v>
      </c>
      <c r="E13" s="39" t="s">
        <v>5</v>
      </c>
    </row>
    <row r="14" spans="1:16" ht="12.75">
      <c r="A14" t="s">
        <v>50</v>
      </c>
      <c s="34" t="s">
        <v>28</v>
      </c>
      <c s="34" t="s">
        <v>59</v>
      </c>
      <c s="35" t="s">
        <v>5</v>
      </c>
      <c s="6" t="s">
        <v>60</v>
      </c>
      <c s="36" t="s">
        <v>54</v>
      </c>
      <c s="37">
        <v>1</v>
      </c>
      <c s="36">
        <v>0</v>
      </c>
      <c s="36">
        <f>ROUND(G14*H14,6)</f>
      </c>
      <c r="L14" s="38">
        <v>0</v>
      </c>
      <c s="32">
        <f>ROUND(ROUND(L14,2)*ROUND(G14,3),2)</f>
      </c>
      <c s="36" t="s">
        <v>55</v>
      </c>
      <c>
        <f>(M14*21)/100</f>
      </c>
      <c t="s">
        <v>28</v>
      </c>
    </row>
    <row r="15" spans="1:5" ht="12.75">
      <c r="A15" s="35" t="s">
        <v>56</v>
      </c>
      <c r="E15" s="39" t="s">
        <v>60</v>
      </c>
    </row>
    <row r="16" spans="1:5" ht="12.75">
      <c r="A16" s="35" t="s">
        <v>57</v>
      </c>
      <c r="E16" s="40" t="s">
        <v>5</v>
      </c>
    </row>
    <row r="17" spans="1:5" ht="25.5">
      <c r="A17" t="s">
        <v>58</v>
      </c>
      <c r="E17" s="39" t="s">
        <v>61</v>
      </c>
    </row>
    <row r="18" spans="1:13" ht="12.75">
      <c r="A18" t="s">
        <v>47</v>
      </c>
      <c r="C18" s="31" t="s">
        <v>62</v>
      </c>
      <c r="E18" s="33" t="s">
        <v>63</v>
      </c>
      <c r="J18" s="32">
        <f>0</f>
      </c>
      <c s="32">
        <f>0</f>
      </c>
      <c s="32">
        <f>0+L19+L23</f>
      </c>
      <c s="32">
        <f>0+M19+M23</f>
      </c>
    </row>
    <row r="19" spans="1:16" ht="12.75">
      <c r="A19" t="s">
        <v>50</v>
      </c>
      <c s="34" t="s">
        <v>26</v>
      </c>
      <c s="34" t="s">
        <v>64</v>
      </c>
      <c s="35" t="s">
        <v>5</v>
      </c>
      <c s="6" t="s">
        <v>65</v>
      </c>
      <c s="36" t="s">
        <v>54</v>
      </c>
      <c s="37">
        <v>1</v>
      </c>
      <c s="36">
        <v>0</v>
      </c>
      <c s="36">
        <f>ROUND(G19*H19,6)</f>
      </c>
      <c r="L19" s="38">
        <v>0</v>
      </c>
      <c s="32">
        <f>ROUND(ROUND(L19,2)*ROUND(G19,3),2)</f>
      </c>
      <c s="36" t="s">
        <v>55</v>
      </c>
      <c>
        <f>(M19*21)/100</f>
      </c>
      <c t="s">
        <v>28</v>
      </c>
    </row>
    <row r="20" spans="1:5" ht="12.75">
      <c r="A20" s="35" t="s">
        <v>56</v>
      </c>
      <c r="E20" s="39" t="s">
        <v>65</v>
      </c>
    </row>
    <row r="21" spans="1:5" ht="12.75">
      <c r="A21" s="35" t="s">
        <v>57</v>
      </c>
      <c r="E21" s="40" t="s">
        <v>5</v>
      </c>
    </row>
    <row r="22" spans="1:5" ht="12.75">
      <c r="A22" t="s">
        <v>58</v>
      </c>
      <c r="E22" s="39" t="s">
        <v>5</v>
      </c>
    </row>
    <row r="23" spans="1:16" ht="12.75">
      <c r="A23" t="s">
        <v>50</v>
      </c>
      <c s="34" t="s">
        <v>66</v>
      </c>
      <c s="34" t="s">
        <v>67</v>
      </c>
      <c s="35" t="s">
        <v>5</v>
      </c>
      <c s="6" t="s">
        <v>68</v>
      </c>
      <c s="36" t="s">
        <v>54</v>
      </c>
      <c s="37">
        <v>1</v>
      </c>
      <c s="36">
        <v>0</v>
      </c>
      <c s="36">
        <f>ROUND(G23*H23,6)</f>
      </c>
      <c r="L23" s="38">
        <v>0</v>
      </c>
      <c s="32">
        <f>ROUND(ROUND(L23,2)*ROUND(G23,3),2)</f>
      </c>
      <c s="36" t="s">
        <v>55</v>
      </c>
      <c>
        <f>(M23*21)/100</f>
      </c>
      <c t="s">
        <v>28</v>
      </c>
    </row>
    <row r="24" spans="1:5" ht="12.75">
      <c r="A24" s="35" t="s">
        <v>56</v>
      </c>
      <c r="E24" s="39" t="s">
        <v>68</v>
      </c>
    </row>
    <row r="25" spans="1:5" ht="12.75">
      <c r="A25" s="35" t="s">
        <v>57</v>
      </c>
      <c r="E25" s="40" t="s">
        <v>5</v>
      </c>
    </row>
    <row r="26" spans="1:5" ht="12.75">
      <c r="A26" t="s">
        <v>58</v>
      </c>
      <c r="E26" s="39" t="s">
        <v>5</v>
      </c>
    </row>
    <row r="27" spans="1:13" ht="12.75">
      <c r="A27" t="s">
        <v>47</v>
      </c>
      <c r="C27" s="31" t="s">
        <v>69</v>
      </c>
      <c r="E27" s="33" t="s">
        <v>70</v>
      </c>
      <c r="J27" s="32">
        <f>0</f>
      </c>
      <c s="32">
        <f>0</f>
      </c>
      <c s="32">
        <f>0+L28</f>
      </c>
      <c s="32">
        <f>0+M28</f>
      </c>
    </row>
    <row r="28" spans="1:16" ht="12.75">
      <c r="A28" t="s">
        <v>50</v>
      </c>
      <c s="34" t="s">
        <v>71</v>
      </c>
      <c s="34" t="s">
        <v>72</v>
      </c>
      <c s="35" t="s">
        <v>5</v>
      </c>
      <c s="6" t="s">
        <v>73</v>
      </c>
      <c s="36" t="s">
        <v>54</v>
      </c>
      <c s="37">
        <v>1</v>
      </c>
      <c s="36">
        <v>0</v>
      </c>
      <c s="36">
        <f>ROUND(G28*H28,6)</f>
      </c>
      <c r="L28" s="38">
        <v>0</v>
      </c>
      <c s="32">
        <f>ROUND(ROUND(L28,2)*ROUND(G28,3),2)</f>
      </c>
      <c s="36" t="s">
        <v>55</v>
      </c>
      <c>
        <f>(M28*21)/100</f>
      </c>
      <c t="s">
        <v>28</v>
      </c>
    </row>
    <row r="29" spans="1:5" ht="12.75">
      <c r="A29" s="35" t="s">
        <v>56</v>
      </c>
      <c r="E29" s="39" t="s">
        <v>73</v>
      </c>
    </row>
    <row r="30" spans="1:5" ht="12.75">
      <c r="A30" s="35" t="s">
        <v>57</v>
      </c>
      <c r="E30" s="40" t="s">
        <v>5</v>
      </c>
    </row>
    <row r="31" spans="1:5" ht="76.5">
      <c r="A31" t="s">
        <v>58</v>
      </c>
      <c r="E31" s="39" t="s">
        <v>74</v>
      </c>
    </row>
    <row r="32" spans="1:13" ht="12.75">
      <c r="A32" t="s">
        <v>47</v>
      </c>
      <c r="C32" s="31" t="s">
        <v>75</v>
      </c>
      <c r="E32" s="33" t="s">
        <v>17</v>
      </c>
      <c r="J32" s="32">
        <f>0</f>
      </c>
      <c s="32">
        <f>0</f>
      </c>
      <c s="32">
        <f>0+L33</f>
      </c>
      <c s="32">
        <f>0+M33</f>
      </c>
    </row>
    <row r="33" spans="1:16" ht="12.75">
      <c r="A33" t="s">
        <v>50</v>
      </c>
      <c s="34" t="s">
        <v>27</v>
      </c>
      <c s="34" t="s">
        <v>76</v>
      </c>
      <c s="35" t="s">
        <v>5</v>
      </c>
      <c s="6" t="s">
        <v>17</v>
      </c>
      <c s="36" t="s">
        <v>54</v>
      </c>
      <c s="37">
        <v>1</v>
      </c>
      <c s="36">
        <v>0</v>
      </c>
      <c s="36">
        <f>ROUND(G33*H33,6)</f>
      </c>
      <c r="L33" s="38">
        <v>0</v>
      </c>
      <c s="32">
        <f>ROUND(ROUND(L33,2)*ROUND(G33,3),2)</f>
      </c>
      <c s="36" t="s">
        <v>55</v>
      </c>
      <c>
        <f>(M33*21)/100</f>
      </c>
      <c t="s">
        <v>28</v>
      </c>
    </row>
    <row r="34" spans="1:5" ht="12.75">
      <c r="A34" s="35" t="s">
        <v>56</v>
      </c>
      <c r="E34" s="39" t="s">
        <v>17</v>
      </c>
    </row>
    <row r="35" spans="1:5" ht="12.75">
      <c r="A35" s="35" t="s">
        <v>57</v>
      </c>
      <c r="E35" s="40" t="s">
        <v>5</v>
      </c>
    </row>
    <row r="36" spans="1:5" ht="63.75">
      <c r="A36" t="s">
        <v>58</v>
      </c>
      <c r="E36" s="39" t="s">
        <v>77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5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COUNTIFS(L8:L513,"=0",A8:A513,"P")+COUNTIFS(L8:L513,"",A8:A513,"P")+SUM(Q8:Q513)</f>
      </c>
    </row>
    <row r="8" spans="1:13" ht="12.75">
      <c r="A8" t="s">
        <v>45</v>
      </c>
      <c r="C8" s="28" t="s">
        <v>3494</v>
      </c>
      <c r="E8" s="30" t="s">
        <v>3493</v>
      </c>
      <c r="J8" s="29">
        <f>0+J9+J134+J183+J208+J265+J278+J287+J464+J485+J494+J503+J508</f>
      </c>
      <c s="29">
        <f>0+K9+K134+K183+K208+K265+K278+K287+K464+K485+K494+K503+K508</f>
      </c>
      <c s="29">
        <f>0+L9+L134+L183+L208+L265+L278+L287+L464+L485+L494+L503+L508</f>
      </c>
      <c s="29">
        <f>0+M9+M134+M183+M208+M265+M278+M287+M464+M485+M494+M503+M508</f>
      </c>
    </row>
    <row r="9" spans="1:13" ht="12.75">
      <c r="A9" t="s">
        <v>47</v>
      </c>
      <c r="C9" s="31" t="s">
        <v>51</v>
      </c>
      <c r="E9" s="33" t="s">
        <v>81</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25.5">
      <c r="A10" t="s">
        <v>50</v>
      </c>
      <c s="34" t="s">
        <v>51</v>
      </c>
      <c s="34" t="s">
        <v>3495</v>
      </c>
      <c s="35" t="s">
        <v>5</v>
      </c>
      <c s="6" t="s">
        <v>3496</v>
      </c>
      <c s="36" t="s">
        <v>84</v>
      </c>
      <c s="37">
        <v>586</v>
      </c>
      <c s="36">
        <v>0</v>
      </c>
      <c s="36">
        <f>ROUND(G10*H10,6)</f>
      </c>
      <c r="L10" s="38">
        <v>0</v>
      </c>
      <c s="32">
        <f>ROUND(ROUND(L10,2)*ROUND(G10,3),2)</f>
      </c>
      <c s="36" t="s">
        <v>55</v>
      </c>
      <c>
        <f>(M10*21)/100</f>
      </c>
      <c t="s">
        <v>28</v>
      </c>
    </row>
    <row r="11" spans="1:5" ht="25.5">
      <c r="A11" s="35" t="s">
        <v>56</v>
      </c>
      <c r="E11" s="39" t="s">
        <v>3496</v>
      </c>
    </row>
    <row r="12" spans="1:5" ht="51">
      <c r="A12" s="35" t="s">
        <v>57</v>
      </c>
      <c r="E12" s="42" t="s">
        <v>3497</v>
      </c>
    </row>
    <row r="13" spans="1:5" ht="102">
      <c r="A13" t="s">
        <v>58</v>
      </c>
      <c r="E13" s="39" t="s">
        <v>3498</v>
      </c>
    </row>
    <row r="14" spans="1:16" ht="12.75">
      <c r="A14" t="s">
        <v>50</v>
      </c>
      <c s="34" t="s">
        <v>28</v>
      </c>
      <c s="34" t="s">
        <v>3499</v>
      </c>
      <c s="35" t="s">
        <v>5</v>
      </c>
      <c s="6" t="s">
        <v>3500</v>
      </c>
      <c s="36" t="s">
        <v>84</v>
      </c>
      <c s="37">
        <v>586</v>
      </c>
      <c s="36">
        <v>3E-05</v>
      </c>
      <c s="36">
        <f>ROUND(G14*H14,6)</f>
      </c>
      <c r="L14" s="38">
        <v>0</v>
      </c>
      <c s="32">
        <f>ROUND(ROUND(L14,2)*ROUND(G14,3),2)</f>
      </c>
      <c s="36" t="s">
        <v>55</v>
      </c>
      <c>
        <f>(M14*21)/100</f>
      </c>
      <c t="s">
        <v>28</v>
      </c>
    </row>
    <row r="15" spans="1:5" ht="12.75">
      <c r="A15" s="35" t="s">
        <v>56</v>
      </c>
      <c r="E15" s="39" t="s">
        <v>3500</v>
      </c>
    </row>
    <row r="16" spans="1:5" ht="12.75">
      <c r="A16" s="35" t="s">
        <v>57</v>
      </c>
      <c r="E16" s="40" t="s">
        <v>5</v>
      </c>
    </row>
    <row r="17" spans="1:5" ht="12.75">
      <c r="A17" t="s">
        <v>58</v>
      </c>
      <c r="E17" s="39" t="s">
        <v>5</v>
      </c>
    </row>
    <row r="18" spans="1:16" ht="25.5">
      <c r="A18" t="s">
        <v>50</v>
      </c>
      <c s="34" t="s">
        <v>26</v>
      </c>
      <c s="34" t="s">
        <v>3501</v>
      </c>
      <c s="35" t="s">
        <v>5</v>
      </c>
      <c s="6" t="s">
        <v>3502</v>
      </c>
      <c s="36" t="s">
        <v>139</v>
      </c>
      <c s="37">
        <v>5</v>
      </c>
      <c s="36">
        <v>0</v>
      </c>
      <c s="36">
        <f>ROUND(G18*H18,6)</f>
      </c>
      <c r="L18" s="38">
        <v>0</v>
      </c>
      <c s="32">
        <f>ROUND(ROUND(L18,2)*ROUND(G18,3),2)</f>
      </c>
      <c s="36" t="s">
        <v>55</v>
      </c>
      <c>
        <f>(M18*21)/100</f>
      </c>
      <c t="s">
        <v>28</v>
      </c>
    </row>
    <row r="19" spans="1:5" ht="25.5">
      <c r="A19" s="35" t="s">
        <v>56</v>
      </c>
      <c r="E19" s="39" t="s">
        <v>3502</v>
      </c>
    </row>
    <row r="20" spans="1:5" ht="76.5">
      <c r="A20" s="35" t="s">
        <v>57</v>
      </c>
      <c r="E20" s="40" t="s">
        <v>3503</v>
      </c>
    </row>
    <row r="21" spans="1:5" ht="127.5">
      <c r="A21" t="s">
        <v>58</v>
      </c>
      <c r="E21" s="39" t="s">
        <v>3504</v>
      </c>
    </row>
    <row r="22" spans="1:16" ht="25.5">
      <c r="A22" t="s">
        <v>50</v>
      </c>
      <c s="34" t="s">
        <v>66</v>
      </c>
      <c s="34" t="s">
        <v>3505</v>
      </c>
      <c s="35" t="s">
        <v>5</v>
      </c>
      <c s="6" t="s">
        <v>3506</v>
      </c>
      <c s="36" t="s">
        <v>139</v>
      </c>
      <c s="37">
        <v>3</v>
      </c>
      <c s="36">
        <v>0</v>
      </c>
      <c s="36">
        <f>ROUND(G22*H22,6)</f>
      </c>
      <c r="L22" s="38">
        <v>0</v>
      </c>
      <c s="32">
        <f>ROUND(ROUND(L22,2)*ROUND(G22,3),2)</f>
      </c>
      <c s="36" t="s">
        <v>55</v>
      </c>
      <c>
        <f>(M22*21)/100</f>
      </c>
      <c t="s">
        <v>28</v>
      </c>
    </row>
    <row r="23" spans="1:5" ht="25.5">
      <c r="A23" s="35" t="s">
        <v>56</v>
      </c>
      <c r="E23" s="39" t="s">
        <v>3506</v>
      </c>
    </row>
    <row r="24" spans="1:5" ht="51">
      <c r="A24" s="35" t="s">
        <v>57</v>
      </c>
      <c r="E24" s="40" t="s">
        <v>3507</v>
      </c>
    </row>
    <row r="25" spans="1:5" ht="127.5">
      <c r="A25" t="s">
        <v>58</v>
      </c>
      <c r="E25" s="39" t="s">
        <v>3504</v>
      </c>
    </row>
    <row r="26" spans="1:16" ht="25.5">
      <c r="A26" t="s">
        <v>50</v>
      </c>
      <c s="34" t="s">
        <v>71</v>
      </c>
      <c s="34" t="s">
        <v>3508</v>
      </c>
      <c s="35" t="s">
        <v>5</v>
      </c>
      <c s="6" t="s">
        <v>3509</v>
      </c>
      <c s="36" t="s">
        <v>139</v>
      </c>
      <c s="37">
        <v>5</v>
      </c>
      <c s="36">
        <v>0</v>
      </c>
      <c s="36">
        <f>ROUND(G26*H26,6)</f>
      </c>
      <c r="L26" s="38">
        <v>0</v>
      </c>
      <c s="32">
        <f>ROUND(ROUND(L26,2)*ROUND(G26,3),2)</f>
      </c>
      <c s="36" t="s">
        <v>55</v>
      </c>
      <c>
        <f>(M26*21)/100</f>
      </c>
      <c t="s">
        <v>28</v>
      </c>
    </row>
    <row r="27" spans="1:5" ht="25.5">
      <c r="A27" s="35" t="s">
        <v>56</v>
      </c>
      <c r="E27" s="39" t="s">
        <v>3509</v>
      </c>
    </row>
    <row r="28" spans="1:5" ht="76.5">
      <c r="A28" s="35" t="s">
        <v>57</v>
      </c>
      <c r="E28" s="40" t="s">
        <v>3503</v>
      </c>
    </row>
    <row r="29" spans="1:5" ht="114.75">
      <c r="A29" t="s">
        <v>58</v>
      </c>
      <c r="E29" s="39" t="s">
        <v>3510</v>
      </c>
    </row>
    <row r="30" spans="1:16" ht="25.5">
      <c r="A30" t="s">
        <v>50</v>
      </c>
      <c s="34" t="s">
        <v>27</v>
      </c>
      <c s="34" t="s">
        <v>3511</v>
      </c>
      <c s="35" t="s">
        <v>5</v>
      </c>
      <c s="6" t="s">
        <v>3512</v>
      </c>
      <c s="36" t="s">
        <v>139</v>
      </c>
      <c s="37">
        <v>3</v>
      </c>
      <c s="36">
        <v>0</v>
      </c>
      <c s="36">
        <f>ROUND(G30*H30,6)</f>
      </c>
      <c r="L30" s="38">
        <v>0</v>
      </c>
      <c s="32">
        <f>ROUND(ROUND(L30,2)*ROUND(G30,3),2)</f>
      </c>
      <c s="36" t="s">
        <v>55</v>
      </c>
      <c>
        <f>(M30*21)/100</f>
      </c>
      <c t="s">
        <v>28</v>
      </c>
    </row>
    <row r="31" spans="1:5" ht="25.5">
      <c r="A31" s="35" t="s">
        <v>56</v>
      </c>
      <c r="E31" s="39" t="s">
        <v>3512</v>
      </c>
    </row>
    <row r="32" spans="1:5" ht="51">
      <c r="A32" s="35" t="s">
        <v>57</v>
      </c>
      <c r="E32" s="40" t="s">
        <v>3507</v>
      </c>
    </row>
    <row r="33" spans="1:5" ht="114.75">
      <c r="A33" t="s">
        <v>58</v>
      </c>
      <c r="E33" s="39" t="s">
        <v>3510</v>
      </c>
    </row>
    <row r="34" spans="1:16" ht="12.75">
      <c r="A34" t="s">
        <v>50</v>
      </c>
      <c s="34" t="s">
        <v>108</v>
      </c>
      <c s="34" t="s">
        <v>3513</v>
      </c>
      <c s="35" t="s">
        <v>3514</v>
      </c>
      <c s="6" t="s">
        <v>3515</v>
      </c>
      <c s="36" t="s">
        <v>121</v>
      </c>
      <c s="37">
        <v>4.4</v>
      </c>
      <c s="36">
        <v>0</v>
      </c>
      <c s="36">
        <f>ROUND(G34*H34,6)</f>
      </c>
      <c r="L34" s="38">
        <v>0</v>
      </c>
      <c s="32">
        <f>ROUND(ROUND(L34,2)*ROUND(G34,3),2)</f>
      </c>
      <c s="36" t="s">
        <v>122</v>
      </c>
      <c>
        <f>(M34*21)/100</f>
      </c>
      <c t="s">
        <v>28</v>
      </c>
    </row>
    <row r="35" spans="1:5" ht="38.25">
      <c r="A35" s="35" t="s">
        <v>56</v>
      </c>
      <c r="E35" s="39" t="s">
        <v>3516</v>
      </c>
    </row>
    <row r="36" spans="1:5" ht="25.5">
      <c r="A36" s="35" t="s">
        <v>57</v>
      </c>
      <c r="E36" s="40" t="s">
        <v>3517</v>
      </c>
    </row>
    <row r="37" spans="1:5" ht="409.5">
      <c r="A37" t="s">
        <v>58</v>
      </c>
      <c r="E37" s="39" t="s">
        <v>190</v>
      </c>
    </row>
    <row r="38" spans="1:16" ht="25.5">
      <c r="A38" t="s">
        <v>50</v>
      </c>
      <c s="34" t="s">
        <v>113</v>
      </c>
      <c s="34" t="s">
        <v>3518</v>
      </c>
      <c s="35" t="s">
        <v>5</v>
      </c>
      <c s="6" t="s">
        <v>1621</v>
      </c>
      <c s="36" t="s">
        <v>162</v>
      </c>
      <c s="37">
        <v>50</v>
      </c>
      <c s="36">
        <v>0.00868</v>
      </c>
      <c s="36">
        <f>ROUND(G38*H38,6)</f>
      </c>
      <c r="L38" s="38">
        <v>0</v>
      </c>
      <c s="32">
        <f>ROUND(ROUND(L38,2)*ROUND(G38,3),2)</f>
      </c>
      <c s="36" t="s">
        <v>55</v>
      </c>
      <c>
        <f>(M38*21)/100</f>
      </c>
      <c t="s">
        <v>28</v>
      </c>
    </row>
    <row r="39" spans="1:5" ht="63.75">
      <c r="A39" s="35" t="s">
        <v>56</v>
      </c>
      <c r="E39" s="39" t="s">
        <v>3519</v>
      </c>
    </row>
    <row r="40" spans="1:5" ht="12.75">
      <c r="A40" s="35" t="s">
        <v>57</v>
      </c>
      <c r="E40" s="40" t="s">
        <v>5</v>
      </c>
    </row>
    <row r="41" spans="1:5" ht="76.5">
      <c r="A41" t="s">
        <v>58</v>
      </c>
      <c r="E41" s="39" t="s">
        <v>3520</v>
      </c>
    </row>
    <row r="42" spans="1:16" ht="25.5">
      <c r="A42" t="s">
        <v>50</v>
      </c>
      <c s="34" t="s">
        <v>118</v>
      </c>
      <c s="34" t="s">
        <v>3521</v>
      </c>
      <c s="35" t="s">
        <v>5</v>
      </c>
      <c s="6" t="s">
        <v>1621</v>
      </c>
      <c s="36" t="s">
        <v>162</v>
      </c>
      <c s="37">
        <v>50</v>
      </c>
      <c s="36">
        <v>0.0369</v>
      </c>
      <c s="36">
        <f>ROUND(G42*H42,6)</f>
      </c>
      <c r="L42" s="38">
        <v>0</v>
      </c>
      <c s="32">
        <f>ROUND(ROUND(L42,2)*ROUND(G42,3),2)</f>
      </c>
      <c s="36" t="s">
        <v>55</v>
      </c>
      <c>
        <f>(M42*21)/100</f>
      </c>
      <c t="s">
        <v>28</v>
      </c>
    </row>
    <row r="43" spans="1:5" ht="63.75">
      <c r="A43" s="35" t="s">
        <v>56</v>
      </c>
      <c r="E43" s="39" t="s">
        <v>3522</v>
      </c>
    </row>
    <row r="44" spans="1:5" ht="12.75">
      <c r="A44" s="35" t="s">
        <v>57</v>
      </c>
      <c r="E44" s="40" t="s">
        <v>5</v>
      </c>
    </row>
    <row r="45" spans="1:5" ht="76.5">
      <c r="A45" t="s">
        <v>58</v>
      </c>
      <c r="E45" s="39" t="s">
        <v>3520</v>
      </c>
    </row>
    <row r="46" spans="1:16" ht="12.75">
      <c r="A46" t="s">
        <v>50</v>
      </c>
      <c s="34" t="s">
        <v>142</v>
      </c>
      <c s="34" t="s">
        <v>3523</v>
      </c>
      <c s="35" t="s">
        <v>5</v>
      </c>
      <c s="6" t="s">
        <v>3524</v>
      </c>
      <c s="36" t="s">
        <v>84</v>
      </c>
      <c s="37">
        <v>4316.829</v>
      </c>
      <c s="36">
        <v>0</v>
      </c>
      <c s="36">
        <f>ROUND(G46*H46,6)</f>
      </c>
      <c r="L46" s="38">
        <v>0</v>
      </c>
      <c s="32">
        <f>ROUND(ROUND(L46,2)*ROUND(G46,3),2)</f>
      </c>
      <c s="36" t="s">
        <v>55</v>
      </c>
      <c>
        <f>(M46*21)/100</f>
      </c>
      <c t="s">
        <v>28</v>
      </c>
    </row>
    <row r="47" spans="1:5" ht="12.75">
      <c r="A47" s="35" t="s">
        <v>56</v>
      </c>
      <c r="E47" s="39" t="s">
        <v>3524</v>
      </c>
    </row>
    <row r="48" spans="1:5" ht="331.5">
      <c r="A48" s="35" t="s">
        <v>57</v>
      </c>
      <c r="E48" s="42" t="s">
        <v>3525</v>
      </c>
    </row>
    <row r="49" spans="1:5" ht="89.25">
      <c r="A49" t="s">
        <v>58</v>
      </c>
      <c r="E49" s="39" t="s">
        <v>236</v>
      </c>
    </row>
    <row r="50" spans="1:16" ht="25.5">
      <c r="A50" t="s">
        <v>50</v>
      </c>
      <c s="34" t="s">
        <v>147</v>
      </c>
      <c s="34" t="s">
        <v>3526</v>
      </c>
      <c s="35" t="s">
        <v>5</v>
      </c>
      <c s="6" t="s">
        <v>3527</v>
      </c>
      <c s="36" t="s">
        <v>92</v>
      </c>
      <c s="37">
        <v>3251</v>
      </c>
      <c s="36">
        <v>0</v>
      </c>
      <c s="36">
        <f>ROUND(G50*H50,6)</f>
      </c>
      <c r="L50" s="38">
        <v>0</v>
      </c>
      <c s="32">
        <f>ROUND(ROUND(L50,2)*ROUND(G50,3),2)</f>
      </c>
      <c s="36" t="s">
        <v>55</v>
      </c>
      <c>
        <f>(M50*21)/100</f>
      </c>
      <c t="s">
        <v>28</v>
      </c>
    </row>
    <row r="51" spans="1:5" ht="25.5">
      <c r="A51" s="35" t="s">
        <v>56</v>
      </c>
      <c r="E51" s="39" t="s">
        <v>3527</v>
      </c>
    </row>
    <row r="52" spans="1:5" ht="63.75">
      <c r="A52" s="35" t="s">
        <v>57</v>
      </c>
      <c r="E52" s="42" t="s">
        <v>3528</v>
      </c>
    </row>
    <row r="53" spans="1:5" ht="25.5">
      <c r="A53" t="s">
        <v>58</v>
      </c>
      <c r="E53" s="39" t="s">
        <v>1549</v>
      </c>
    </row>
    <row r="54" spans="1:16" ht="38.25">
      <c r="A54" t="s">
        <v>50</v>
      </c>
      <c s="34" t="s">
        <v>150</v>
      </c>
      <c s="34" t="s">
        <v>241</v>
      </c>
      <c s="35" t="s">
        <v>5</v>
      </c>
      <c s="6" t="s">
        <v>242</v>
      </c>
      <c s="36" t="s">
        <v>92</v>
      </c>
      <c s="37">
        <v>31.573</v>
      </c>
      <c s="36">
        <v>0</v>
      </c>
      <c s="36">
        <f>ROUND(G54*H54,6)</f>
      </c>
      <c r="L54" s="38">
        <v>0</v>
      </c>
      <c s="32">
        <f>ROUND(ROUND(L54,2)*ROUND(G54,3),2)</f>
      </c>
      <c s="36" t="s">
        <v>55</v>
      </c>
      <c>
        <f>(M54*21)/100</f>
      </c>
      <c t="s">
        <v>28</v>
      </c>
    </row>
    <row r="55" spans="1:5" ht="38.25">
      <c r="A55" s="35" t="s">
        <v>56</v>
      </c>
      <c r="E55" s="39" t="s">
        <v>242</v>
      </c>
    </row>
    <row r="56" spans="1:5" ht="63.75">
      <c r="A56" s="35" t="s">
        <v>57</v>
      </c>
      <c r="E56" s="42" t="s">
        <v>3529</v>
      </c>
    </row>
    <row r="57" spans="1:5" ht="25.5">
      <c r="A57" t="s">
        <v>58</v>
      </c>
      <c r="E57" s="39" t="s">
        <v>94</v>
      </c>
    </row>
    <row r="58" spans="1:16" ht="25.5">
      <c r="A58" t="s">
        <v>50</v>
      </c>
      <c s="34" t="s">
        <v>155</v>
      </c>
      <c s="34" t="s">
        <v>3530</v>
      </c>
      <c s="35" t="s">
        <v>5</v>
      </c>
      <c s="6" t="s">
        <v>3531</v>
      </c>
      <c s="36" t="s">
        <v>92</v>
      </c>
      <c s="37">
        <v>51.875</v>
      </c>
      <c s="36">
        <v>0</v>
      </c>
      <c s="36">
        <f>ROUND(G58*H58,6)</f>
      </c>
      <c r="L58" s="38">
        <v>0</v>
      </c>
      <c s="32">
        <f>ROUND(ROUND(L58,2)*ROUND(G58,3),2)</f>
      </c>
      <c s="36" t="s">
        <v>55</v>
      </c>
      <c>
        <f>(M58*21)/100</f>
      </c>
      <c t="s">
        <v>28</v>
      </c>
    </row>
    <row r="59" spans="1:5" ht="38.25">
      <c r="A59" s="35" t="s">
        <v>56</v>
      </c>
      <c r="E59" s="39" t="s">
        <v>3532</v>
      </c>
    </row>
    <row r="60" spans="1:5" ht="63.75">
      <c r="A60" s="35" t="s">
        <v>57</v>
      </c>
      <c r="E60" s="42" t="s">
        <v>3533</v>
      </c>
    </row>
    <row r="61" spans="1:5" ht="38.25">
      <c r="A61" t="s">
        <v>58</v>
      </c>
      <c r="E61" s="39" t="s">
        <v>248</v>
      </c>
    </row>
    <row r="62" spans="1:16" ht="25.5">
      <c r="A62" t="s">
        <v>50</v>
      </c>
      <c s="34" t="s">
        <v>159</v>
      </c>
      <c s="34" t="s">
        <v>253</v>
      </c>
      <c s="35" t="s">
        <v>254</v>
      </c>
      <c s="6" t="s">
        <v>255</v>
      </c>
      <c s="36" t="s">
        <v>121</v>
      </c>
      <c s="37">
        <v>5508.081</v>
      </c>
      <c s="36">
        <v>0</v>
      </c>
      <c s="36">
        <f>ROUND(G62*H62,6)</f>
      </c>
      <c r="L62" s="38">
        <v>0</v>
      </c>
      <c s="32">
        <f>ROUND(ROUND(L62,2)*ROUND(G62,3),2)</f>
      </c>
      <c s="36" t="s">
        <v>122</v>
      </c>
      <c>
        <f>(M62*21)/100</f>
      </c>
      <c t="s">
        <v>28</v>
      </c>
    </row>
    <row r="63" spans="1:5" ht="51">
      <c r="A63" s="35" t="s">
        <v>56</v>
      </c>
      <c r="E63" s="39" t="s">
        <v>256</v>
      </c>
    </row>
    <row r="64" spans="1:5" ht="114.75">
      <c r="A64" s="35" t="s">
        <v>57</v>
      </c>
      <c r="E64" s="42" t="s">
        <v>3534</v>
      </c>
    </row>
    <row r="65" spans="1:5" ht="409.5">
      <c r="A65" t="s">
        <v>58</v>
      </c>
      <c r="E65" s="39" t="s">
        <v>211</v>
      </c>
    </row>
    <row r="66" spans="1:16" ht="38.25">
      <c r="A66" t="s">
        <v>50</v>
      </c>
      <c s="34" t="s">
        <v>165</v>
      </c>
      <c s="34" t="s">
        <v>99</v>
      </c>
      <c s="35" t="s">
        <v>5</v>
      </c>
      <c s="6" t="s">
        <v>100</v>
      </c>
      <c s="36" t="s">
        <v>92</v>
      </c>
      <c s="37">
        <v>976.944</v>
      </c>
      <c s="36">
        <v>0</v>
      </c>
      <c s="36">
        <f>ROUND(G66*H66,6)</f>
      </c>
      <c r="L66" s="38">
        <v>0</v>
      </c>
      <c s="32">
        <f>ROUND(ROUND(L66,2)*ROUND(G66,3),2)</f>
      </c>
      <c s="36" t="s">
        <v>55</v>
      </c>
      <c>
        <f>(M66*21)/100</f>
      </c>
      <c t="s">
        <v>28</v>
      </c>
    </row>
    <row r="67" spans="1:5" ht="38.25">
      <c r="A67" s="35" t="s">
        <v>56</v>
      </c>
      <c r="E67" s="39" t="s">
        <v>101</v>
      </c>
    </row>
    <row r="68" spans="1:5" ht="89.25">
      <c r="A68" s="35" t="s">
        <v>57</v>
      </c>
      <c r="E68" s="42" t="s">
        <v>3535</v>
      </c>
    </row>
    <row r="69" spans="1:5" ht="63.75">
      <c r="A69" t="s">
        <v>58</v>
      </c>
      <c r="E69" s="39" t="s">
        <v>103</v>
      </c>
    </row>
    <row r="70" spans="1:16" ht="25.5">
      <c r="A70" t="s">
        <v>50</v>
      </c>
      <c s="34" t="s">
        <v>173</v>
      </c>
      <c s="34" t="s">
        <v>109</v>
      </c>
      <c s="35" t="s">
        <v>5</v>
      </c>
      <c s="6" t="s">
        <v>110</v>
      </c>
      <c s="36" t="s">
        <v>92</v>
      </c>
      <c s="37">
        <v>274.403</v>
      </c>
      <c s="36">
        <v>0</v>
      </c>
      <c s="36">
        <f>ROUND(G70*H70,6)</f>
      </c>
      <c r="L70" s="38">
        <v>0</v>
      </c>
      <c s="32">
        <f>ROUND(ROUND(L70,2)*ROUND(G70,3),2)</f>
      </c>
      <c s="36" t="s">
        <v>55</v>
      </c>
      <c>
        <f>(M70*21)/100</f>
      </c>
      <c t="s">
        <v>28</v>
      </c>
    </row>
    <row r="71" spans="1:5" ht="25.5">
      <c r="A71" s="35" t="s">
        <v>56</v>
      </c>
      <c r="E71" s="39" t="s">
        <v>110</v>
      </c>
    </row>
    <row r="72" spans="1:5" ht="51">
      <c r="A72" s="35" t="s">
        <v>57</v>
      </c>
      <c r="E72" s="42" t="s">
        <v>3536</v>
      </c>
    </row>
    <row r="73" spans="1:5" ht="153">
      <c r="A73" t="s">
        <v>58</v>
      </c>
      <c r="E73" s="39" t="s">
        <v>112</v>
      </c>
    </row>
    <row r="74" spans="1:16" ht="25.5">
      <c r="A74" t="s">
        <v>50</v>
      </c>
      <c s="34" t="s">
        <v>178</v>
      </c>
      <c s="34" t="s">
        <v>104</v>
      </c>
      <c s="35" t="s">
        <v>5</v>
      </c>
      <c s="6" t="s">
        <v>105</v>
      </c>
      <c s="36" t="s">
        <v>92</v>
      </c>
      <c s="37">
        <v>702.541</v>
      </c>
      <c s="36">
        <v>0</v>
      </c>
      <c s="36">
        <f>ROUND(G74*H74,6)</f>
      </c>
      <c r="L74" s="38">
        <v>0</v>
      </c>
      <c s="32">
        <f>ROUND(ROUND(L74,2)*ROUND(G74,3),2)</f>
      </c>
      <c s="36" t="s">
        <v>55</v>
      </c>
      <c>
        <f>(M74*21)/100</f>
      </c>
      <c t="s">
        <v>28</v>
      </c>
    </row>
    <row r="75" spans="1:5" ht="25.5">
      <c r="A75" s="35" t="s">
        <v>56</v>
      </c>
      <c r="E75" s="39" t="s">
        <v>105</v>
      </c>
    </row>
    <row r="76" spans="1:5" ht="76.5">
      <c r="A76" s="35" t="s">
        <v>57</v>
      </c>
      <c r="E76" s="40" t="s">
        <v>3537</v>
      </c>
    </row>
    <row r="77" spans="1:5" ht="140.25">
      <c r="A77" t="s">
        <v>58</v>
      </c>
      <c r="E77" s="39" t="s">
        <v>107</v>
      </c>
    </row>
    <row r="78" spans="1:16" ht="25.5">
      <c r="A78" t="s">
        <v>50</v>
      </c>
      <c s="34" t="s">
        <v>181</v>
      </c>
      <c s="34" t="s">
        <v>3538</v>
      </c>
      <c s="35" t="s">
        <v>5</v>
      </c>
      <c s="6" t="s">
        <v>3539</v>
      </c>
      <c s="36" t="s">
        <v>92</v>
      </c>
      <c s="37">
        <v>229</v>
      </c>
      <c s="36">
        <v>0</v>
      </c>
      <c s="36">
        <f>ROUND(G78*H78,6)</f>
      </c>
      <c r="L78" s="38">
        <v>0</v>
      </c>
      <c s="32">
        <f>ROUND(ROUND(L78,2)*ROUND(G78,3),2)</f>
      </c>
      <c s="36" t="s">
        <v>55</v>
      </c>
      <c>
        <f>(M78*21)/100</f>
      </c>
      <c t="s">
        <v>28</v>
      </c>
    </row>
    <row r="79" spans="1:5" ht="25.5">
      <c r="A79" s="35" t="s">
        <v>56</v>
      </c>
      <c r="E79" s="39" t="s">
        <v>3539</v>
      </c>
    </row>
    <row r="80" spans="1:5" ht="25.5">
      <c r="A80" s="35" t="s">
        <v>57</v>
      </c>
      <c r="E80" s="40" t="s">
        <v>3540</v>
      </c>
    </row>
    <row r="81" spans="1:5" ht="178.5">
      <c r="A81" t="s">
        <v>58</v>
      </c>
      <c r="E81" s="39" t="s">
        <v>3541</v>
      </c>
    </row>
    <row r="82" spans="1:16" ht="25.5">
      <c r="A82" t="s">
        <v>50</v>
      </c>
      <c s="34" t="s">
        <v>184</v>
      </c>
      <c s="34" t="s">
        <v>3542</v>
      </c>
      <c s="35" t="s">
        <v>5</v>
      </c>
      <c s="6" t="s">
        <v>3543</v>
      </c>
      <c s="36" t="s">
        <v>92</v>
      </c>
      <c s="37">
        <v>11.528</v>
      </c>
      <c s="36">
        <v>0</v>
      </c>
      <c s="36">
        <f>ROUND(G82*H82,6)</f>
      </c>
      <c r="L82" s="38">
        <v>0</v>
      </c>
      <c s="32">
        <f>ROUND(ROUND(L82,2)*ROUND(G82,3),2)</f>
      </c>
      <c s="36" t="s">
        <v>55</v>
      </c>
      <c>
        <f>(M82*21)/100</f>
      </c>
      <c t="s">
        <v>28</v>
      </c>
    </row>
    <row r="83" spans="1:5" ht="25.5">
      <c r="A83" s="35" t="s">
        <v>56</v>
      </c>
      <c r="E83" s="39" t="s">
        <v>3543</v>
      </c>
    </row>
    <row r="84" spans="1:5" ht="51">
      <c r="A84" s="35" t="s">
        <v>57</v>
      </c>
      <c r="E84" s="42" t="s">
        <v>3544</v>
      </c>
    </row>
    <row r="85" spans="1:5" ht="216.75">
      <c r="A85" t="s">
        <v>58</v>
      </c>
      <c r="E85" s="39" t="s">
        <v>3545</v>
      </c>
    </row>
    <row r="86" spans="1:16" ht="25.5">
      <c r="A86" t="s">
        <v>50</v>
      </c>
      <c s="34" t="s">
        <v>191</v>
      </c>
      <c s="34" t="s">
        <v>114</v>
      </c>
      <c s="35" t="s">
        <v>5</v>
      </c>
      <c s="6" t="s">
        <v>115</v>
      </c>
      <c s="36" t="s">
        <v>92</v>
      </c>
      <c s="37">
        <v>33.875</v>
      </c>
      <c s="36">
        <v>0</v>
      </c>
      <c s="36">
        <f>ROUND(G86*H86,6)</f>
      </c>
      <c r="L86" s="38">
        <v>0</v>
      </c>
      <c s="32">
        <f>ROUND(ROUND(L86,2)*ROUND(G86,3),2)</f>
      </c>
      <c s="36" t="s">
        <v>55</v>
      </c>
      <c>
        <f>(M86*21)/100</f>
      </c>
      <c t="s">
        <v>28</v>
      </c>
    </row>
    <row r="87" spans="1:5" ht="25.5">
      <c r="A87" s="35" t="s">
        <v>56</v>
      </c>
      <c r="E87" s="39" t="s">
        <v>115</v>
      </c>
    </row>
    <row r="88" spans="1:5" ht="63.75">
      <c r="A88" s="35" t="s">
        <v>57</v>
      </c>
      <c r="E88" s="42" t="s">
        <v>3546</v>
      </c>
    </row>
    <row r="89" spans="1:5" ht="242.25">
      <c r="A89" t="s">
        <v>58</v>
      </c>
      <c r="E89" s="39" t="s">
        <v>117</v>
      </c>
    </row>
    <row r="90" spans="1:16" ht="25.5">
      <c r="A90" t="s">
        <v>50</v>
      </c>
      <c s="34" t="s">
        <v>196</v>
      </c>
      <c s="34" t="s">
        <v>3547</v>
      </c>
      <c s="35" t="s">
        <v>5</v>
      </c>
      <c s="6" t="s">
        <v>3548</v>
      </c>
      <c s="36" t="s">
        <v>92</v>
      </c>
      <c s="37">
        <v>17.625</v>
      </c>
      <c s="36">
        <v>0</v>
      </c>
      <c s="36">
        <f>ROUND(G90*H90,6)</f>
      </c>
      <c r="L90" s="38">
        <v>0</v>
      </c>
      <c s="32">
        <f>ROUND(ROUND(L90,2)*ROUND(G90,3),2)</f>
      </c>
      <c s="36" t="s">
        <v>55</v>
      </c>
      <c>
        <f>(M90*21)/100</f>
      </c>
      <c t="s">
        <v>28</v>
      </c>
    </row>
    <row r="91" spans="1:5" ht="38.25">
      <c r="A91" s="35" t="s">
        <v>56</v>
      </c>
      <c r="E91" s="39" t="s">
        <v>3549</v>
      </c>
    </row>
    <row r="92" spans="1:5" ht="25.5">
      <c r="A92" s="35" t="s">
        <v>57</v>
      </c>
      <c r="E92" s="40" t="s">
        <v>3550</v>
      </c>
    </row>
    <row r="93" spans="1:5" ht="89.25">
      <c r="A93" t="s">
        <v>58</v>
      </c>
      <c r="E93" s="39" t="s">
        <v>3551</v>
      </c>
    </row>
    <row r="94" spans="1:16" ht="12.75">
      <c r="A94" t="s">
        <v>50</v>
      </c>
      <c s="34" t="s">
        <v>201</v>
      </c>
      <c s="34" t="s">
        <v>3552</v>
      </c>
      <c s="35" t="s">
        <v>5</v>
      </c>
      <c s="6" t="s">
        <v>3553</v>
      </c>
      <c s="36" t="s">
        <v>121</v>
      </c>
      <c s="37">
        <v>30.75</v>
      </c>
      <c s="36">
        <v>1</v>
      </c>
      <c s="36">
        <f>ROUND(G94*H94,6)</f>
      </c>
      <c r="L94" s="38">
        <v>0</v>
      </c>
      <c s="32">
        <f>ROUND(ROUND(L94,2)*ROUND(G94,3),2)</f>
      </c>
      <c s="36" t="s">
        <v>55</v>
      </c>
      <c>
        <f>(M94*21)/100</f>
      </c>
      <c t="s">
        <v>28</v>
      </c>
    </row>
    <row r="95" spans="1:5" ht="12.75">
      <c r="A95" s="35" t="s">
        <v>56</v>
      </c>
      <c r="E95" s="39" t="s">
        <v>3553</v>
      </c>
    </row>
    <row r="96" spans="1:5" ht="38.25">
      <c r="A96" s="35" t="s">
        <v>57</v>
      </c>
      <c r="E96" s="40" t="s">
        <v>3554</v>
      </c>
    </row>
    <row r="97" spans="1:5" ht="12.75">
      <c r="A97" t="s">
        <v>58</v>
      </c>
      <c r="E97" s="39" t="s">
        <v>5</v>
      </c>
    </row>
    <row r="98" spans="1:16" ht="12.75">
      <c r="A98" t="s">
        <v>50</v>
      </c>
      <c s="34" t="s">
        <v>206</v>
      </c>
      <c s="34" t="s">
        <v>3555</v>
      </c>
      <c s="35" t="s">
        <v>5</v>
      </c>
      <c s="6" t="s">
        <v>3556</v>
      </c>
      <c s="36" t="s">
        <v>121</v>
      </c>
      <c s="37">
        <v>4.5</v>
      </c>
      <c s="36">
        <v>1</v>
      </c>
      <c s="36">
        <f>ROUND(G98*H98,6)</f>
      </c>
      <c r="L98" s="38">
        <v>0</v>
      </c>
      <c s="32">
        <f>ROUND(ROUND(L98,2)*ROUND(G98,3),2)</f>
      </c>
      <c s="36" t="s">
        <v>55</v>
      </c>
      <c>
        <f>(M98*21)/100</f>
      </c>
      <c t="s">
        <v>28</v>
      </c>
    </row>
    <row r="99" spans="1:5" ht="12.75">
      <c r="A99" s="35" t="s">
        <v>56</v>
      </c>
      <c r="E99" s="39" t="s">
        <v>3556</v>
      </c>
    </row>
    <row r="100" spans="1:5" ht="38.25">
      <c r="A100" s="35" t="s">
        <v>57</v>
      </c>
      <c r="E100" s="40" t="s">
        <v>3557</v>
      </c>
    </row>
    <row r="101" spans="1:5" ht="12.75">
      <c r="A101" t="s">
        <v>58</v>
      </c>
      <c r="E101" s="39" t="s">
        <v>5</v>
      </c>
    </row>
    <row r="102" spans="1:16" ht="25.5">
      <c r="A102" t="s">
        <v>50</v>
      </c>
      <c s="34" t="s">
        <v>212</v>
      </c>
      <c s="34" t="s">
        <v>3558</v>
      </c>
      <c s="35" t="s">
        <v>5</v>
      </c>
      <c s="6" t="s">
        <v>3559</v>
      </c>
      <c s="36" t="s">
        <v>84</v>
      </c>
      <c s="37">
        <v>329.25</v>
      </c>
      <c s="36">
        <v>0</v>
      </c>
      <c s="36">
        <f>ROUND(G102*H102,6)</f>
      </c>
      <c r="L102" s="38">
        <v>0</v>
      </c>
      <c s="32">
        <f>ROUND(ROUND(L102,2)*ROUND(G102,3),2)</f>
      </c>
      <c s="36" t="s">
        <v>55</v>
      </c>
      <c>
        <f>(M102*21)/100</f>
      </c>
      <c t="s">
        <v>28</v>
      </c>
    </row>
    <row r="103" spans="1:5" ht="25.5">
      <c r="A103" s="35" t="s">
        <v>56</v>
      </c>
      <c r="E103" s="39" t="s">
        <v>3559</v>
      </c>
    </row>
    <row r="104" spans="1:5" ht="38.25">
      <c r="A104" s="35" t="s">
        <v>57</v>
      </c>
      <c r="E104" s="42" t="s">
        <v>3560</v>
      </c>
    </row>
    <row r="105" spans="1:5" ht="127.5">
      <c r="A105" t="s">
        <v>58</v>
      </c>
      <c r="E105" s="39" t="s">
        <v>3561</v>
      </c>
    </row>
    <row r="106" spans="1:16" ht="12.75">
      <c r="A106" t="s">
        <v>50</v>
      </c>
      <c s="34" t="s">
        <v>218</v>
      </c>
      <c s="34" t="s">
        <v>3562</v>
      </c>
      <c s="35" t="s">
        <v>5</v>
      </c>
      <c s="6" t="s">
        <v>3563</v>
      </c>
      <c s="36" t="s">
        <v>885</v>
      </c>
      <c s="37">
        <v>6.585</v>
      </c>
      <c s="36">
        <v>0.001</v>
      </c>
      <c s="36">
        <f>ROUND(G106*H106,6)</f>
      </c>
      <c r="L106" s="38">
        <v>0</v>
      </c>
      <c s="32">
        <f>ROUND(ROUND(L106,2)*ROUND(G106,3),2)</f>
      </c>
      <c s="36" t="s">
        <v>55</v>
      </c>
      <c>
        <f>(M106*21)/100</f>
      </c>
      <c t="s">
        <v>28</v>
      </c>
    </row>
    <row r="107" spans="1:5" ht="12.75">
      <c r="A107" s="35" t="s">
        <v>56</v>
      </c>
      <c r="E107" s="39" t="s">
        <v>3563</v>
      </c>
    </row>
    <row r="108" spans="1:5" ht="12.75">
      <c r="A108" s="35" t="s">
        <v>57</v>
      </c>
      <c r="E108" s="40" t="s">
        <v>5</v>
      </c>
    </row>
    <row r="109" spans="1:5" ht="12.75">
      <c r="A109" t="s">
        <v>58</v>
      </c>
      <c r="E109" s="39" t="s">
        <v>5</v>
      </c>
    </row>
    <row r="110" spans="1:16" ht="25.5">
      <c r="A110" t="s">
        <v>50</v>
      </c>
      <c s="34" t="s">
        <v>224</v>
      </c>
      <c s="34" t="s">
        <v>3564</v>
      </c>
      <c s="35" t="s">
        <v>5</v>
      </c>
      <c s="6" t="s">
        <v>3565</v>
      </c>
      <c s="36" t="s">
        <v>84</v>
      </c>
      <c s="37">
        <v>2854.254</v>
      </c>
      <c s="36">
        <v>0</v>
      </c>
      <c s="36">
        <f>ROUND(G110*H110,6)</f>
      </c>
      <c r="L110" s="38">
        <v>0</v>
      </c>
      <c s="32">
        <f>ROUND(ROUND(L110,2)*ROUND(G110,3),2)</f>
      </c>
      <c s="36" t="s">
        <v>55</v>
      </c>
      <c>
        <f>(M110*21)/100</f>
      </c>
      <c t="s">
        <v>28</v>
      </c>
    </row>
    <row r="111" spans="1:5" ht="38.25">
      <c r="A111" s="35" t="s">
        <v>56</v>
      </c>
      <c r="E111" s="39" t="s">
        <v>3566</v>
      </c>
    </row>
    <row r="112" spans="1:5" ht="165.75">
      <c r="A112" s="35" t="s">
        <v>57</v>
      </c>
      <c r="E112" s="42" t="s">
        <v>3567</v>
      </c>
    </row>
    <row r="113" spans="1:5" ht="114.75">
      <c r="A113" t="s">
        <v>58</v>
      </c>
      <c r="E113" s="39" t="s">
        <v>3568</v>
      </c>
    </row>
    <row r="114" spans="1:16" ht="25.5">
      <c r="A114" t="s">
        <v>50</v>
      </c>
      <c s="34" t="s">
        <v>126</v>
      </c>
      <c s="34" t="s">
        <v>3569</v>
      </c>
      <c s="35" t="s">
        <v>5</v>
      </c>
      <c s="6" t="s">
        <v>3570</v>
      </c>
      <c s="36" t="s">
        <v>84</v>
      </c>
      <c s="37">
        <v>2854.254</v>
      </c>
      <c s="36">
        <v>0</v>
      </c>
      <c s="36">
        <f>ROUND(G114*H114,6)</f>
      </c>
      <c r="L114" s="38">
        <v>0</v>
      </c>
      <c s="32">
        <f>ROUND(ROUND(L114,2)*ROUND(G114,3),2)</f>
      </c>
      <c s="36" t="s">
        <v>55</v>
      </c>
      <c>
        <f>(M114*21)/100</f>
      </c>
      <c t="s">
        <v>28</v>
      </c>
    </row>
    <row r="115" spans="1:5" ht="25.5">
      <c r="A115" s="35" t="s">
        <v>56</v>
      </c>
      <c r="E115" s="39" t="s">
        <v>3570</v>
      </c>
    </row>
    <row r="116" spans="1:5" ht="165.75">
      <c r="A116" s="35" t="s">
        <v>57</v>
      </c>
      <c r="E116" s="42" t="s">
        <v>3567</v>
      </c>
    </row>
    <row r="117" spans="1:5" ht="51">
      <c r="A117" t="s">
        <v>58</v>
      </c>
      <c r="E117" s="39" t="s">
        <v>3571</v>
      </c>
    </row>
    <row r="118" spans="1:16" ht="25.5">
      <c r="A118" t="s">
        <v>50</v>
      </c>
      <c s="34" t="s">
        <v>130</v>
      </c>
      <c s="34" t="s">
        <v>3572</v>
      </c>
      <c s="35" t="s">
        <v>5</v>
      </c>
      <c s="6" t="s">
        <v>3573</v>
      </c>
      <c s="36" t="s">
        <v>84</v>
      </c>
      <c s="37">
        <v>2854.254</v>
      </c>
      <c s="36">
        <v>0</v>
      </c>
      <c s="36">
        <f>ROUND(G118*H118,6)</f>
      </c>
      <c r="L118" s="38">
        <v>0</v>
      </c>
      <c s="32">
        <f>ROUND(ROUND(L118,2)*ROUND(G118,3),2)</f>
      </c>
      <c s="36" t="s">
        <v>55</v>
      </c>
      <c>
        <f>(M118*21)/100</f>
      </c>
      <c t="s">
        <v>28</v>
      </c>
    </row>
    <row r="119" spans="1:5" ht="25.5">
      <c r="A119" s="35" t="s">
        <v>56</v>
      </c>
      <c r="E119" s="39" t="s">
        <v>3573</v>
      </c>
    </row>
    <row r="120" spans="1:5" ht="165.75">
      <c r="A120" s="35" t="s">
        <v>57</v>
      </c>
      <c r="E120" s="42" t="s">
        <v>3567</v>
      </c>
    </row>
    <row r="121" spans="1:5" ht="165.75">
      <c r="A121" t="s">
        <v>58</v>
      </c>
      <c r="E121" s="39" t="s">
        <v>3574</v>
      </c>
    </row>
    <row r="122" spans="1:16" ht="12.75">
      <c r="A122" t="s">
        <v>50</v>
      </c>
      <c s="34" t="s">
        <v>136</v>
      </c>
      <c s="34" t="s">
        <v>3562</v>
      </c>
      <c s="35" t="s">
        <v>51</v>
      </c>
      <c s="6" t="s">
        <v>3563</v>
      </c>
      <c s="36" t="s">
        <v>885</v>
      </c>
      <c s="37">
        <v>57.085</v>
      </c>
      <c s="36">
        <v>0.001</v>
      </c>
      <c s="36">
        <f>ROUND(G122*H122,6)</f>
      </c>
      <c r="L122" s="38">
        <v>0</v>
      </c>
      <c s="32">
        <f>ROUND(ROUND(L122,2)*ROUND(G122,3),2)</f>
      </c>
      <c s="36" t="s">
        <v>55</v>
      </c>
      <c>
        <f>(M122*21)/100</f>
      </c>
      <c t="s">
        <v>28</v>
      </c>
    </row>
    <row r="123" spans="1:5" ht="12.75">
      <c r="A123" s="35" t="s">
        <v>56</v>
      </c>
      <c r="E123" s="39" t="s">
        <v>3563</v>
      </c>
    </row>
    <row r="124" spans="1:5" ht="12.75">
      <c r="A124" s="35" t="s">
        <v>57</v>
      </c>
      <c r="E124" s="40" t="s">
        <v>5</v>
      </c>
    </row>
    <row r="125" spans="1:5" ht="12.75">
      <c r="A125" t="s">
        <v>58</v>
      </c>
      <c r="E125" s="39" t="s">
        <v>5</v>
      </c>
    </row>
    <row r="126" spans="1:16" ht="12.75">
      <c r="A126" t="s">
        <v>50</v>
      </c>
      <c s="34" t="s">
        <v>322</v>
      </c>
      <c s="34" t="s">
        <v>3575</v>
      </c>
      <c s="35" t="s">
        <v>5</v>
      </c>
      <c s="6" t="s">
        <v>3576</v>
      </c>
      <c s="36" t="s">
        <v>92</v>
      </c>
      <c s="37">
        <v>142.713</v>
      </c>
      <c s="36">
        <v>0</v>
      </c>
      <c s="36">
        <f>ROUND(G126*H126,6)</f>
      </c>
      <c r="L126" s="38">
        <v>0</v>
      </c>
      <c s="32">
        <f>ROUND(ROUND(L126,2)*ROUND(G126,3),2)</f>
      </c>
      <c s="36" t="s">
        <v>55</v>
      </c>
      <c>
        <f>(M126*21)/100</f>
      </c>
      <c t="s">
        <v>28</v>
      </c>
    </row>
    <row r="127" spans="1:5" ht="12.75">
      <c r="A127" s="35" t="s">
        <v>56</v>
      </c>
      <c r="E127" s="39" t="s">
        <v>3576</v>
      </c>
    </row>
    <row r="128" spans="1:5" ht="25.5">
      <c r="A128" s="35" t="s">
        <v>57</v>
      </c>
      <c r="E128" s="40" t="s">
        <v>3577</v>
      </c>
    </row>
    <row r="129" spans="1:5" ht="12.75">
      <c r="A129" t="s">
        <v>58</v>
      </c>
      <c r="E129" s="39" t="s">
        <v>5</v>
      </c>
    </row>
    <row r="130" spans="1:16" ht="25.5">
      <c r="A130" t="s">
        <v>50</v>
      </c>
      <c s="34" t="s">
        <v>327</v>
      </c>
      <c s="34" t="s">
        <v>1651</v>
      </c>
      <c s="35" t="s">
        <v>5</v>
      </c>
      <c s="6" t="s">
        <v>1652</v>
      </c>
      <c s="36" t="s">
        <v>84</v>
      </c>
      <c s="37">
        <v>4530.315</v>
      </c>
      <c s="36">
        <v>0</v>
      </c>
      <c s="36">
        <f>ROUND(G130*H130,6)</f>
      </c>
      <c r="L130" s="38">
        <v>0</v>
      </c>
      <c s="32">
        <f>ROUND(ROUND(L130,2)*ROUND(G130,3),2)</f>
      </c>
      <c s="36" t="s">
        <v>55</v>
      </c>
      <c>
        <f>(M130*21)/100</f>
      </c>
      <c t="s">
        <v>28</v>
      </c>
    </row>
    <row r="131" spans="1:5" ht="25.5">
      <c r="A131" s="35" t="s">
        <v>56</v>
      </c>
      <c r="E131" s="39" t="s">
        <v>1652</v>
      </c>
    </row>
    <row r="132" spans="1:5" ht="25.5">
      <c r="A132" s="35" t="s">
        <v>57</v>
      </c>
      <c r="E132" s="40" t="s">
        <v>3578</v>
      </c>
    </row>
    <row r="133" spans="1:5" ht="127.5">
      <c r="A133" t="s">
        <v>58</v>
      </c>
      <c r="E133" s="39" t="s">
        <v>3579</v>
      </c>
    </row>
    <row r="134" spans="1:13" ht="12.75">
      <c r="A134" t="s">
        <v>47</v>
      </c>
      <c r="C134" s="31" t="s">
        <v>28</v>
      </c>
      <c r="E134" s="33" t="s">
        <v>261</v>
      </c>
      <c r="J134" s="32">
        <f>0</f>
      </c>
      <c s="32">
        <f>0</f>
      </c>
      <c s="32">
        <f>0+L135+L139+L143+L147+L151+L155+L159+L163+L167+L171+L175+L179</f>
      </c>
      <c s="32">
        <f>0+M135+M139+M143+M147+M151+M155+M159+M163+M167+M171+M175+M179</f>
      </c>
    </row>
    <row r="135" spans="1:16" ht="25.5">
      <c r="A135" t="s">
        <v>50</v>
      </c>
      <c s="34" t="s">
        <v>331</v>
      </c>
      <c s="34" t="s">
        <v>266</v>
      </c>
      <c s="35" t="s">
        <v>5</v>
      </c>
      <c s="6" t="s">
        <v>267</v>
      </c>
      <c s="36" t="s">
        <v>84</v>
      </c>
      <c s="37">
        <v>205</v>
      </c>
      <c s="36">
        <v>0.00017</v>
      </c>
      <c s="36">
        <f>ROUND(G135*H135,6)</f>
      </c>
      <c r="L135" s="38">
        <v>0</v>
      </c>
      <c s="32">
        <f>ROUND(ROUND(L135,2)*ROUND(G135,3),2)</f>
      </c>
      <c s="36" t="s">
        <v>55</v>
      </c>
      <c>
        <f>(M135*21)/100</f>
      </c>
      <c t="s">
        <v>28</v>
      </c>
    </row>
    <row r="136" spans="1:5" ht="25.5">
      <c r="A136" s="35" t="s">
        <v>56</v>
      </c>
      <c r="E136" s="39" t="s">
        <v>267</v>
      </c>
    </row>
    <row r="137" spans="1:5" ht="25.5">
      <c r="A137" s="35" t="s">
        <v>57</v>
      </c>
      <c r="E137" s="40" t="s">
        <v>3580</v>
      </c>
    </row>
    <row r="138" spans="1:5" ht="280.5">
      <c r="A138" t="s">
        <v>58</v>
      </c>
      <c r="E138" s="39" t="s">
        <v>269</v>
      </c>
    </row>
    <row r="139" spans="1:16" ht="12.75">
      <c r="A139" t="s">
        <v>50</v>
      </c>
      <c s="34" t="s">
        <v>336</v>
      </c>
      <c s="34" t="s">
        <v>3581</v>
      </c>
      <c s="35" t="s">
        <v>5</v>
      </c>
      <c s="6" t="s">
        <v>3582</v>
      </c>
      <c s="36" t="s">
        <v>84</v>
      </c>
      <c s="37">
        <v>242.823</v>
      </c>
      <c s="36">
        <v>0.00013</v>
      </c>
      <c s="36">
        <f>ROUND(G139*H139,6)</f>
      </c>
      <c r="L139" s="38">
        <v>0</v>
      </c>
      <c s="32">
        <f>ROUND(ROUND(L139,2)*ROUND(G139,3),2)</f>
      </c>
      <c s="36" t="s">
        <v>55</v>
      </c>
      <c>
        <f>(M139*21)/100</f>
      </c>
      <c t="s">
        <v>28</v>
      </c>
    </row>
    <row r="140" spans="1:5" ht="12.75">
      <c r="A140" s="35" t="s">
        <v>56</v>
      </c>
      <c r="E140" s="39" t="s">
        <v>3582</v>
      </c>
    </row>
    <row r="141" spans="1:5" ht="12.75">
      <c r="A141" s="35" t="s">
        <v>57</v>
      </c>
      <c r="E141" s="40" t="s">
        <v>5</v>
      </c>
    </row>
    <row r="142" spans="1:5" ht="12.75">
      <c r="A142" t="s">
        <v>58</v>
      </c>
      <c r="E142" s="39" t="s">
        <v>5</v>
      </c>
    </row>
    <row r="143" spans="1:16" ht="38.25">
      <c r="A143" t="s">
        <v>50</v>
      </c>
      <c s="34" t="s">
        <v>341</v>
      </c>
      <c s="34" t="s">
        <v>3583</v>
      </c>
      <c s="35" t="s">
        <v>5</v>
      </c>
      <c s="6" t="s">
        <v>3584</v>
      </c>
      <c s="36" t="s">
        <v>162</v>
      </c>
      <c s="37">
        <v>102.5</v>
      </c>
      <c s="36">
        <v>0.27411</v>
      </c>
      <c s="36">
        <f>ROUND(G143*H143,6)</f>
      </c>
      <c r="L143" s="38">
        <v>0</v>
      </c>
      <c s="32">
        <f>ROUND(ROUND(L143,2)*ROUND(G143,3),2)</f>
      </c>
      <c s="36" t="s">
        <v>55</v>
      </c>
      <c>
        <f>(M143*21)/100</f>
      </c>
      <c t="s">
        <v>28</v>
      </c>
    </row>
    <row r="144" spans="1:5" ht="38.25">
      <c r="A144" s="35" t="s">
        <v>56</v>
      </c>
      <c r="E144" s="39" t="s">
        <v>3585</v>
      </c>
    </row>
    <row r="145" spans="1:5" ht="38.25">
      <c r="A145" s="35" t="s">
        <v>57</v>
      </c>
      <c r="E145" s="42" t="s">
        <v>3586</v>
      </c>
    </row>
    <row r="146" spans="1:5" ht="114.75">
      <c r="A146" t="s">
        <v>58</v>
      </c>
      <c r="E146" s="39" t="s">
        <v>3587</v>
      </c>
    </row>
    <row r="147" spans="1:16" ht="25.5">
      <c r="A147" t="s">
        <v>50</v>
      </c>
      <c s="34" t="s">
        <v>344</v>
      </c>
      <c s="34" t="s">
        <v>1552</v>
      </c>
      <c s="35" t="s">
        <v>5</v>
      </c>
      <c s="6" t="s">
        <v>1553</v>
      </c>
      <c s="36" t="s">
        <v>92</v>
      </c>
      <c s="37">
        <v>0.09</v>
      </c>
      <c s="36">
        <v>2.16</v>
      </c>
      <c s="36">
        <f>ROUND(G147*H147,6)</f>
      </c>
      <c r="L147" s="38">
        <v>0</v>
      </c>
      <c s="32">
        <f>ROUND(ROUND(L147,2)*ROUND(G147,3),2)</f>
      </c>
      <c s="36" t="s">
        <v>55</v>
      </c>
      <c>
        <f>(M147*21)/100</f>
      </c>
      <c t="s">
        <v>28</v>
      </c>
    </row>
    <row r="148" spans="1:5" ht="25.5">
      <c r="A148" s="35" t="s">
        <v>56</v>
      </c>
      <c r="E148" s="39" t="s">
        <v>1553</v>
      </c>
    </row>
    <row r="149" spans="1:5" ht="38.25">
      <c r="A149" s="35" t="s">
        <v>57</v>
      </c>
      <c r="E149" s="42" t="s">
        <v>3588</v>
      </c>
    </row>
    <row r="150" spans="1:5" ht="51">
      <c r="A150" t="s">
        <v>58</v>
      </c>
      <c r="E150" s="39" t="s">
        <v>1555</v>
      </c>
    </row>
    <row r="151" spans="1:16" ht="12.75">
      <c r="A151" t="s">
        <v>50</v>
      </c>
      <c s="34" t="s">
        <v>348</v>
      </c>
      <c s="34" t="s">
        <v>3589</v>
      </c>
      <c s="35" t="s">
        <v>5</v>
      </c>
      <c s="6" t="s">
        <v>3590</v>
      </c>
      <c s="36" t="s">
        <v>92</v>
      </c>
      <c s="37">
        <v>0.177</v>
      </c>
      <c s="36">
        <v>2.25634</v>
      </c>
      <c s="36">
        <f>ROUND(G151*H151,6)</f>
      </c>
      <c r="L151" s="38">
        <v>0</v>
      </c>
      <c s="32">
        <f>ROUND(ROUND(L151,2)*ROUND(G151,3),2)</f>
      </c>
      <c s="36" t="s">
        <v>55</v>
      </c>
      <c>
        <f>(M151*21)/100</f>
      </c>
      <c t="s">
        <v>28</v>
      </c>
    </row>
    <row r="152" spans="1:5" ht="12.75">
      <c r="A152" s="35" t="s">
        <v>56</v>
      </c>
      <c r="E152" s="39" t="s">
        <v>3590</v>
      </c>
    </row>
    <row r="153" spans="1:5" ht="38.25">
      <c r="A153" s="35" t="s">
        <v>57</v>
      </c>
      <c r="E153" s="42" t="s">
        <v>3591</v>
      </c>
    </row>
    <row r="154" spans="1:5" ht="12.75">
      <c r="A154" t="s">
        <v>58</v>
      </c>
      <c r="E154" s="39" t="s">
        <v>5</v>
      </c>
    </row>
    <row r="155" spans="1:16" ht="12.75">
      <c r="A155" t="s">
        <v>50</v>
      </c>
      <c s="34" t="s">
        <v>351</v>
      </c>
      <c s="34" t="s">
        <v>3592</v>
      </c>
      <c s="35" t="s">
        <v>5</v>
      </c>
      <c s="6" t="s">
        <v>3593</v>
      </c>
      <c s="36" t="s">
        <v>92</v>
      </c>
      <c s="37">
        <v>2.282</v>
      </c>
      <c s="36">
        <v>2.45329</v>
      </c>
      <c s="36">
        <f>ROUND(G155*H155,6)</f>
      </c>
      <c r="L155" s="38">
        <v>0</v>
      </c>
      <c s="32">
        <f>ROUND(ROUND(L155,2)*ROUND(G155,3),2)</f>
      </c>
      <c s="36" t="s">
        <v>55</v>
      </c>
      <c>
        <f>(M155*21)/100</f>
      </c>
      <c t="s">
        <v>28</v>
      </c>
    </row>
    <row r="156" spans="1:5" ht="12.75">
      <c r="A156" s="35" t="s">
        <v>56</v>
      </c>
      <c r="E156" s="39" t="s">
        <v>3593</v>
      </c>
    </row>
    <row r="157" spans="1:5" ht="38.25">
      <c r="A157" s="35" t="s">
        <v>57</v>
      </c>
      <c r="E157" s="42" t="s">
        <v>3594</v>
      </c>
    </row>
    <row r="158" spans="1:5" ht="89.25">
      <c r="A158" t="s">
        <v>58</v>
      </c>
      <c r="E158" s="39" t="s">
        <v>293</v>
      </c>
    </row>
    <row r="159" spans="1:16" ht="12.75">
      <c r="A159" t="s">
        <v>50</v>
      </c>
      <c s="34" t="s">
        <v>355</v>
      </c>
      <c s="34" t="s">
        <v>297</v>
      </c>
      <c s="35" t="s">
        <v>5</v>
      </c>
      <c s="6" t="s">
        <v>298</v>
      </c>
      <c s="36" t="s">
        <v>84</v>
      </c>
      <c s="37">
        <v>19.084</v>
      </c>
      <c s="36">
        <v>0.00269</v>
      </c>
      <c s="36">
        <f>ROUND(G159*H159,6)</f>
      </c>
      <c r="L159" s="38">
        <v>0</v>
      </c>
      <c s="32">
        <f>ROUND(ROUND(L159,2)*ROUND(G159,3),2)</f>
      </c>
      <c s="36" t="s">
        <v>55</v>
      </c>
      <c>
        <f>(M159*21)/100</f>
      </c>
      <c t="s">
        <v>28</v>
      </c>
    </row>
    <row r="160" spans="1:5" ht="12.75">
      <c r="A160" s="35" t="s">
        <v>56</v>
      </c>
      <c r="E160" s="39" t="s">
        <v>298</v>
      </c>
    </row>
    <row r="161" spans="1:5" ht="63.75">
      <c r="A161" s="35" t="s">
        <v>57</v>
      </c>
      <c r="E161" s="42" t="s">
        <v>3595</v>
      </c>
    </row>
    <row r="162" spans="1:5" ht="38.25">
      <c r="A162" t="s">
        <v>58</v>
      </c>
      <c r="E162" s="39" t="s">
        <v>283</v>
      </c>
    </row>
    <row r="163" spans="1:16" ht="12.75">
      <c r="A163" t="s">
        <v>50</v>
      </c>
      <c s="34" t="s">
        <v>360</v>
      </c>
      <c s="34" t="s">
        <v>300</v>
      </c>
      <c s="35" t="s">
        <v>5</v>
      </c>
      <c s="6" t="s">
        <v>301</v>
      </c>
      <c s="36" t="s">
        <v>84</v>
      </c>
      <c s="37">
        <v>19.084</v>
      </c>
      <c s="36">
        <v>0</v>
      </c>
      <c s="36">
        <f>ROUND(G163*H163,6)</f>
      </c>
      <c r="L163" s="38">
        <v>0</v>
      </c>
      <c s="32">
        <f>ROUND(ROUND(L163,2)*ROUND(G163,3),2)</f>
      </c>
      <c s="36" t="s">
        <v>55</v>
      </c>
      <c>
        <f>(M163*21)/100</f>
      </c>
      <c t="s">
        <v>28</v>
      </c>
    </row>
    <row r="164" spans="1:5" ht="12.75">
      <c r="A164" s="35" t="s">
        <v>56</v>
      </c>
      <c r="E164" s="39" t="s">
        <v>301</v>
      </c>
    </row>
    <row r="165" spans="1:5" ht="12.75">
      <c r="A165" s="35" t="s">
        <v>57</v>
      </c>
      <c r="E165" s="40" t="s">
        <v>5</v>
      </c>
    </row>
    <row r="166" spans="1:5" ht="38.25">
      <c r="A166" t="s">
        <v>58</v>
      </c>
      <c r="E166" s="39" t="s">
        <v>283</v>
      </c>
    </row>
    <row r="167" spans="1:16" ht="25.5">
      <c r="A167" t="s">
        <v>50</v>
      </c>
      <c s="34" t="s">
        <v>365</v>
      </c>
      <c s="34" t="s">
        <v>3596</v>
      </c>
      <c s="35" t="s">
        <v>5</v>
      </c>
      <c s="6" t="s">
        <v>3597</v>
      </c>
      <c s="36" t="s">
        <v>92</v>
      </c>
      <c s="37">
        <v>0.335</v>
      </c>
      <c s="36">
        <v>2.25634</v>
      </c>
      <c s="36">
        <f>ROUND(G167*H167,6)</f>
      </c>
      <c r="L167" s="38">
        <v>0</v>
      </c>
      <c s="32">
        <f>ROUND(ROUND(L167,2)*ROUND(G167,3),2)</f>
      </c>
      <c s="36" t="s">
        <v>55</v>
      </c>
      <c>
        <f>(M167*21)/100</f>
      </c>
      <c t="s">
        <v>28</v>
      </c>
    </row>
    <row r="168" spans="1:5" ht="25.5">
      <c r="A168" s="35" t="s">
        <v>56</v>
      </c>
      <c r="E168" s="39" t="s">
        <v>3597</v>
      </c>
    </row>
    <row r="169" spans="1:5" ht="63.75">
      <c r="A169" s="35" t="s">
        <v>57</v>
      </c>
      <c r="E169" s="42" t="s">
        <v>3598</v>
      </c>
    </row>
    <row r="170" spans="1:5" ht="89.25">
      <c r="A170" t="s">
        <v>58</v>
      </c>
      <c r="E170" s="39" t="s">
        <v>293</v>
      </c>
    </row>
    <row r="171" spans="1:16" ht="25.5">
      <c r="A171" t="s">
        <v>50</v>
      </c>
      <c s="34" t="s">
        <v>370</v>
      </c>
      <c s="34" t="s">
        <v>309</v>
      </c>
      <c s="35" t="s">
        <v>5</v>
      </c>
      <c s="6" t="s">
        <v>311</v>
      </c>
      <c s="36" t="s">
        <v>92</v>
      </c>
      <c s="37">
        <v>0.686</v>
      </c>
      <c s="36">
        <v>2.45329</v>
      </c>
      <c s="36">
        <f>ROUND(G171*H171,6)</f>
      </c>
      <c r="L171" s="38">
        <v>0</v>
      </c>
      <c s="32">
        <f>ROUND(ROUND(L171,2)*ROUND(G171,3),2)</f>
      </c>
      <c s="36" t="s">
        <v>55</v>
      </c>
      <c>
        <f>(M171*21)/100</f>
      </c>
      <c t="s">
        <v>28</v>
      </c>
    </row>
    <row r="172" spans="1:5" ht="25.5">
      <c r="A172" s="35" t="s">
        <v>56</v>
      </c>
      <c r="E172" s="39" t="s">
        <v>311</v>
      </c>
    </row>
    <row r="173" spans="1:5" ht="38.25">
      <c r="A173" s="35" t="s">
        <v>57</v>
      </c>
      <c r="E173" s="42" t="s">
        <v>3599</v>
      </c>
    </row>
    <row r="174" spans="1:5" ht="12.75">
      <c r="A174" t="s">
        <v>58</v>
      </c>
      <c r="E174" s="39" t="s">
        <v>5</v>
      </c>
    </row>
    <row r="175" spans="1:16" ht="12.75">
      <c r="A175" t="s">
        <v>50</v>
      </c>
      <c s="34" t="s">
        <v>374</v>
      </c>
      <c s="34" t="s">
        <v>316</v>
      </c>
      <c s="35" t="s">
        <v>5</v>
      </c>
      <c s="6" t="s">
        <v>317</v>
      </c>
      <c s="36" t="s">
        <v>84</v>
      </c>
      <c s="37">
        <v>11.356</v>
      </c>
      <c s="36">
        <v>0.00264</v>
      </c>
      <c s="36">
        <f>ROUND(G175*H175,6)</f>
      </c>
      <c r="L175" s="38">
        <v>0</v>
      </c>
      <c s="32">
        <f>ROUND(ROUND(L175,2)*ROUND(G175,3),2)</f>
      </c>
      <c s="36" t="s">
        <v>55</v>
      </c>
      <c>
        <f>(M175*21)/100</f>
      </c>
      <c t="s">
        <v>28</v>
      </c>
    </row>
    <row r="176" spans="1:5" ht="12.75">
      <c r="A176" s="35" t="s">
        <v>56</v>
      </c>
      <c r="E176" s="39" t="s">
        <v>317</v>
      </c>
    </row>
    <row r="177" spans="1:5" ht="89.25">
      <c r="A177" s="35" t="s">
        <v>57</v>
      </c>
      <c r="E177" s="42" t="s">
        <v>3600</v>
      </c>
    </row>
    <row r="178" spans="1:5" ht="12.75">
      <c r="A178" t="s">
        <v>58</v>
      </c>
      <c r="E178" s="39" t="s">
        <v>5</v>
      </c>
    </row>
    <row r="179" spans="1:16" ht="12.75">
      <c r="A179" t="s">
        <v>50</v>
      </c>
      <c s="34" t="s">
        <v>377</v>
      </c>
      <c s="34" t="s">
        <v>319</v>
      </c>
      <c s="35" t="s">
        <v>5</v>
      </c>
      <c s="6" t="s">
        <v>320</v>
      </c>
      <c s="36" t="s">
        <v>84</v>
      </c>
      <c s="37">
        <v>11.356</v>
      </c>
      <c s="36">
        <v>0</v>
      </c>
      <c s="36">
        <f>ROUND(G179*H179,6)</f>
      </c>
      <c r="L179" s="38">
        <v>0</v>
      </c>
      <c s="32">
        <f>ROUND(ROUND(L179,2)*ROUND(G179,3),2)</f>
      </c>
      <c s="36" t="s">
        <v>55</v>
      </c>
      <c>
        <f>(M179*21)/100</f>
      </c>
      <c t="s">
        <v>28</v>
      </c>
    </row>
    <row r="180" spans="1:5" ht="12.75">
      <c r="A180" s="35" t="s">
        <v>56</v>
      </c>
      <c r="E180" s="39" t="s">
        <v>320</v>
      </c>
    </row>
    <row r="181" spans="1:5" ht="12.75">
      <c r="A181" s="35" t="s">
        <v>57</v>
      </c>
      <c r="E181" s="40" t="s">
        <v>5</v>
      </c>
    </row>
    <row r="182" spans="1:5" ht="12.75">
      <c r="A182" t="s">
        <v>58</v>
      </c>
      <c r="E182" s="39" t="s">
        <v>5</v>
      </c>
    </row>
    <row r="183" spans="1:13" ht="12.75">
      <c r="A183" t="s">
        <v>47</v>
      </c>
      <c r="C183" s="31" t="s">
        <v>66</v>
      </c>
      <c r="E183" s="33" t="s">
        <v>405</v>
      </c>
      <c r="J183" s="32">
        <f>0</f>
      </c>
      <c s="32">
        <f>0</f>
      </c>
      <c s="32">
        <f>0+L184+L188+L192+L196+L200+L204</f>
      </c>
      <c s="32">
        <f>0+M184+M188+M192+M196+M200+M204</f>
      </c>
    </row>
    <row r="184" spans="1:16" ht="25.5">
      <c r="A184" t="s">
        <v>50</v>
      </c>
      <c s="34" t="s">
        <v>380</v>
      </c>
      <c s="34" t="s">
        <v>3601</v>
      </c>
      <c s="35" t="s">
        <v>5</v>
      </c>
      <c s="6" t="s">
        <v>3602</v>
      </c>
      <c s="36" t="s">
        <v>92</v>
      </c>
      <c s="37">
        <v>0.994</v>
      </c>
      <c s="36">
        <v>2.25642</v>
      </c>
      <c s="36">
        <f>ROUND(G184*H184,6)</f>
      </c>
      <c r="L184" s="38">
        <v>0</v>
      </c>
      <c s="32">
        <f>ROUND(ROUND(L184,2)*ROUND(G184,3),2)</f>
      </c>
      <c s="36" t="s">
        <v>55</v>
      </c>
      <c>
        <f>(M184*21)/100</f>
      </c>
      <c t="s">
        <v>28</v>
      </c>
    </row>
    <row r="185" spans="1:5" ht="25.5">
      <c r="A185" s="35" t="s">
        <v>56</v>
      </c>
      <c r="E185" s="39" t="s">
        <v>3602</v>
      </c>
    </row>
    <row r="186" spans="1:5" ht="25.5">
      <c r="A186" s="35" t="s">
        <v>57</v>
      </c>
      <c r="E186" s="40" t="s">
        <v>3603</v>
      </c>
    </row>
    <row r="187" spans="1:5" ht="12.75">
      <c r="A187" t="s">
        <v>58</v>
      </c>
      <c r="E187" s="39" t="s">
        <v>5</v>
      </c>
    </row>
    <row r="188" spans="1:16" ht="25.5">
      <c r="A188" t="s">
        <v>50</v>
      </c>
      <c s="34" t="s">
        <v>385</v>
      </c>
      <c s="34" t="s">
        <v>3604</v>
      </c>
      <c s="35" t="s">
        <v>5</v>
      </c>
      <c s="6" t="s">
        <v>3605</v>
      </c>
      <c s="36" t="s">
        <v>121</v>
      </c>
      <c s="37">
        <v>0.054</v>
      </c>
      <c s="36">
        <v>1.06277</v>
      </c>
      <c s="36">
        <f>ROUND(G188*H188,6)</f>
      </c>
      <c r="L188" s="38">
        <v>0</v>
      </c>
      <c s="32">
        <f>ROUND(ROUND(L188,2)*ROUND(G188,3),2)</f>
      </c>
      <c s="36" t="s">
        <v>55</v>
      </c>
      <c>
        <f>(M188*21)/100</f>
      </c>
      <c t="s">
        <v>28</v>
      </c>
    </row>
    <row r="189" spans="1:5" ht="25.5">
      <c r="A189" s="35" t="s">
        <v>56</v>
      </c>
      <c r="E189" s="39" t="s">
        <v>3605</v>
      </c>
    </row>
    <row r="190" spans="1:5" ht="38.25">
      <c r="A190" s="35" t="s">
        <v>57</v>
      </c>
      <c r="E190" s="40" t="s">
        <v>3606</v>
      </c>
    </row>
    <row r="191" spans="1:5" ht="12.75">
      <c r="A191" t="s">
        <v>58</v>
      </c>
      <c r="E191" s="39" t="s">
        <v>5</v>
      </c>
    </row>
    <row r="192" spans="1:16" ht="38.25">
      <c r="A192" t="s">
        <v>50</v>
      </c>
      <c s="34" t="s">
        <v>389</v>
      </c>
      <c s="34" t="s">
        <v>3607</v>
      </c>
      <c s="35" t="s">
        <v>5</v>
      </c>
      <c s="6" t="s">
        <v>3608</v>
      </c>
      <c s="36" t="s">
        <v>162</v>
      </c>
      <c s="37">
        <v>25.3</v>
      </c>
      <c s="36">
        <v>0.03465</v>
      </c>
      <c s="36">
        <f>ROUND(G192*H192,6)</f>
      </c>
      <c r="L192" s="38">
        <v>0</v>
      </c>
      <c s="32">
        <f>ROUND(ROUND(L192,2)*ROUND(G192,3),2)</f>
      </c>
      <c s="36" t="s">
        <v>55</v>
      </c>
      <c>
        <f>(M192*21)/100</f>
      </c>
      <c t="s">
        <v>28</v>
      </c>
    </row>
    <row r="193" spans="1:5" ht="38.25">
      <c r="A193" s="35" t="s">
        <v>56</v>
      </c>
      <c r="E193" s="39" t="s">
        <v>3609</v>
      </c>
    </row>
    <row r="194" spans="1:5" ht="25.5">
      <c r="A194" s="35" t="s">
        <v>57</v>
      </c>
      <c r="E194" s="40" t="s">
        <v>3610</v>
      </c>
    </row>
    <row r="195" spans="1:5" ht="51">
      <c r="A195" t="s">
        <v>58</v>
      </c>
      <c r="E195" s="39" t="s">
        <v>3611</v>
      </c>
    </row>
    <row r="196" spans="1:16" ht="12.75">
      <c r="A196" t="s">
        <v>50</v>
      </c>
      <c s="34" t="s">
        <v>393</v>
      </c>
      <c s="34" t="s">
        <v>3612</v>
      </c>
      <c s="35" t="s">
        <v>5</v>
      </c>
      <c s="6" t="s">
        <v>3613</v>
      </c>
      <c s="36" t="s">
        <v>139</v>
      </c>
      <c s="37">
        <v>26</v>
      </c>
      <c s="36">
        <v>0.147</v>
      </c>
      <c s="36">
        <f>ROUND(G196*H196,6)</f>
      </c>
      <c r="L196" s="38">
        <v>0</v>
      </c>
      <c s="32">
        <f>ROUND(ROUND(L196,2)*ROUND(G196,3),2)</f>
      </c>
      <c s="36" t="s">
        <v>55</v>
      </c>
      <c>
        <f>(M196*21)/100</f>
      </c>
      <c t="s">
        <v>28</v>
      </c>
    </row>
    <row r="197" spans="1:5" ht="12.75">
      <c r="A197" s="35" t="s">
        <v>56</v>
      </c>
      <c r="E197" s="39" t="s">
        <v>3613</v>
      </c>
    </row>
    <row r="198" spans="1:5" ht="12.75">
      <c r="A198" s="35" t="s">
        <v>57</v>
      </c>
      <c r="E198" s="40" t="s">
        <v>5</v>
      </c>
    </row>
    <row r="199" spans="1:5" ht="12.75">
      <c r="A199" t="s">
        <v>58</v>
      </c>
      <c r="E199" s="39" t="s">
        <v>5</v>
      </c>
    </row>
    <row r="200" spans="1:16" ht="25.5">
      <c r="A200" t="s">
        <v>50</v>
      </c>
      <c s="34" t="s">
        <v>395</v>
      </c>
      <c s="34" t="s">
        <v>1657</v>
      </c>
      <c s="35" t="s">
        <v>5</v>
      </c>
      <c s="6" t="s">
        <v>1658</v>
      </c>
      <c s="36" t="s">
        <v>92</v>
      </c>
      <c s="37">
        <v>3.45</v>
      </c>
      <c s="36">
        <v>0</v>
      </c>
      <c s="36">
        <f>ROUND(G200*H200,6)</f>
      </c>
      <c r="L200" s="38">
        <v>0</v>
      </c>
      <c s="32">
        <f>ROUND(ROUND(L200,2)*ROUND(G200,3),2)</f>
      </c>
      <c s="36" t="s">
        <v>55</v>
      </c>
      <c>
        <f>(M200*21)/100</f>
      </c>
      <c t="s">
        <v>28</v>
      </c>
    </row>
    <row r="201" spans="1:5" ht="25.5">
      <c r="A201" s="35" t="s">
        <v>56</v>
      </c>
      <c r="E201" s="39" t="s">
        <v>1658</v>
      </c>
    </row>
    <row r="202" spans="1:5" ht="76.5">
      <c r="A202" s="35" t="s">
        <v>57</v>
      </c>
      <c r="E202" s="42" t="s">
        <v>3614</v>
      </c>
    </row>
    <row r="203" spans="1:5" ht="51">
      <c r="A203" t="s">
        <v>58</v>
      </c>
      <c r="E203" s="39" t="s">
        <v>3615</v>
      </c>
    </row>
    <row r="204" spans="1:16" ht="25.5">
      <c r="A204" t="s">
        <v>50</v>
      </c>
      <c s="34" t="s">
        <v>396</v>
      </c>
      <c s="34" t="s">
        <v>3616</v>
      </c>
      <c s="35" t="s">
        <v>5</v>
      </c>
      <c s="6" t="s">
        <v>3617</v>
      </c>
      <c s="36" t="s">
        <v>92</v>
      </c>
      <c s="37">
        <v>12.186</v>
      </c>
      <c s="36">
        <v>0</v>
      </c>
      <c s="36">
        <f>ROUND(G204*H204,6)</f>
      </c>
      <c r="L204" s="38">
        <v>0</v>
      </c>
      <c s="32">
        <f>ROUND(ROUND(L204,2)*ROUND(G204,3),2)</f>
      </c>
      <c s="36" t="s">
        <v>55</v>
      </c>
      <c>
        <f>(M204*21)/100</f>
      </c>
      <c t="s">
        <v>28</v>
      </c>
    </row>
    <row r="205" spans="1:5" ht="25.5">
      <c r="A205" s="35" t="s">
        <v>56</v>
      </c>
      <c r="E205" s="39" t="s">
        <v>3617</v>
      </c>
    </row>
    <row r="206" spans="1:5" ht="127.5">
      <c r="A206" s="35" t="s">
        <v>57</v>
      </c>
      <c r="E206" s="42" t="s">
        <v>3618</v>
      </c>
    </row>
    <row r="207" spans="1:5" ht="38.25">
      <c r="A207" t="s">
        <v>58</v>
      </c>
      <c r="E207" s="39" t="s">
        <v>3619</v>
      </c>
    </row>
    <row r="208" spans="1:13" ht="12.75">
      <c r="A208" t="s">
        <v>47</v>
      </c>
      <c r="C208" s="31" t="s">
        <v>71</v>
      </c>
      <c r="E208" s="33" t="s">
        <v>141</v>
      </c>
      <c r="J208" s="32">
        <f>0</f>
      </c>
      <c s="32">
        <f>0</f>
      </c>
      <c s="32">
        <f>0+L209+L213+L217+L221+L225+L229+L233+L237+L241+L245+L249+L253+L257+L261</f>
      </c>
      <c s="32">
        <f>0+M209+M213+M217+M221+M225+M229+M233+M237+M241+M245+M249+M253+M257+M261</f>
      </c>
    </row>
    <row r="209" spans="1:16" ht="12.75">
      <c r="A209" t="s">
        <v>50</v>
      </c>
      <c s="34" t="s">
        <v>397</v>
      </c>
      <c s="34" t="s">
        <v>3620</v>
      </c>
      <c s="35" t="s">
        <v>5</v>
      </c>
      <c s="6" t="s">
        <v>3621</v>
      </c>
      <c s="36" t="s">
        <v>84</v>
      </c>
      <c s="37">
        <v>4060</v>
      </c>
      <c s="36">
        <v>0</v>
      </c>
      <c s="36">
        <f>ROUND(G209*H209,6)</f>
      </c>
      <c r="L209" s="38">
        <v>0</v>
      </c>
      <c s="32">
        <f>ROUND(ROUND(L209,2)*ROUND(G209,3),2)</f>
      </c>
      <c s="36" t="s">
        <v>122</v>
      </c>
      <c>
        <f>(M209*21)/100</f>
      </c>
      <c t="s">
        <v>28</v>
      </c>
    </row>
    <row r="210" spans="1:5" ht="12.75">
      <c r="A210" s="35" t="s">
        <v>56</v>
      </c>
      <c r="E210" s="39" t="s">
        <v>3621</v>
      </c>
    </row>
    <row r="211" spans="1:5" ht="38.25">
      <c r="A211" s="35" t="s">
        <v>57</v>
      </c>
      <c r="E211" s="42" t="s">
        <v>3622</v>
      </c>
    </row>
    <row r="212" spans="1:5" ht="38.25">
      <c r="A212" t="s">
        <v>58</v>
      </c>
      <c r="E212" s="39" t="s">
        <v>3623</v>
      </c>
    </row>
    <row r="213" spans="1:16" ht="12.75">
      <c r="A213" t="s">
        <v>50</v>
      </c>
      <c s="34" t="s">
        <v>401</v>
      </c>
      <c s="34" t="s">
        <v>3624</v>
      </c>
      <c s="35" t="s">
        <v>5</v>
      </c>
      <c s="6" t="s">
        <v>3625</v>
      </c>
      <c s="36" t="s">
        <v>84</v>
      </c>
      <c s="37">
        <v>367.01</v>
      </c>
      <c s="36">
        <v>0</v>
      </c>
      <c s="36">
        <f>ROUND(G213*H213,6)</f>
      </c>
      <c r="L213" s="38">
        <v>0</v>
      </c>
      <c s="32">
        <f>ROUND(ROUND(L213,2)*ROUND(G213,3),2)</f>
      </c>
      <c s="36" t="s">
        <v>122</v>
      </c>
      <c>
        <f>(M213*21)/100</f>
      </c>
      <c t="s">
        <v>28</v>
      </c>
    </row>
    <row r="214" spans="1:5" ht="12.75">
      <c r="A214" s="35" t="s">
        <v>56</v>
      </c>
      <c r="E214" s="39" t="s">
        <v>3625</v>
      </c>
    </row>
    <row r="215" spans="1:5" ht="76.5">
      <c r="A215" s="35" t="s">
        <v>57</v>
      </c>
      <c r="E215" s="42" t="s">
        <v>3626</v>
      </c>
    </row>
    <row r="216" spans="1:5" ht="38.25">
      <c r="A216" t="s">
        <v>58</v>
      </c>
      <c r="E216" s="39" t="s">
        <v>3627</v>
      </c>
    </row>
    <row r="217" spans="1:16" ht="12.75">
      <c r="A217" t="s">
        <v>50</v>
      </c>
      <c s="34" t="s">
        <v>1755</v>
      </c>
      <c s="34" t="s">
        <v>3628</v>
      </c>
      <c s="35" t="s">
        <v>5</v>
      </c>
      <c s="6" t="s">
        <v>3629</v>
      </c>
      <c s="36" t="s">
        <v>84</v>
      </c>
      <c s="37">
        <v>928.15</v>
      </c>
      <c s="36">
        <v>0</v>
      </c>
      <c s="36">
        <f>ROUND(G217*H217,6)</f>
      </c>
      <c r="L217" s="38">
        <v>0</v>
      </c>
      <c s="32">
        <f>ROUND(ROUND(L217,2)*ROUND(G217,3),2)</f>
      </c>
      <c s="36" t="s">
        <v>122</v>
      </c>
      <c>
        <f>(M217*21)/100</f>
      </c>
      <c t="s">
        <v>28</v>
      </c>
    </row>
    <row r="218" spans="1:5" ht="12.75">
      <c r="A218" s="35" t="s">
        <v>56</v>
      </c>
      <c r="E218" s="39" t="s">
        <v>3629</v>
      </c>
    </row>
    <row r="219" spans="1:5" ht="127.5">
      <c r="A219" s="35" t="s">
        <v>57</v>
      </c>
      <c r="E219" s="42" t="s">
        <v>3630</v>
      </c>
    </row>
    <row r="220" spans="1:5" ht="38.25">
      <c r="A220" t="s">
        <v>58</v>
      </c>
      <c r="E220" s="39" t="s">
        <v>3627</v>
      </c>
    </row>
    <row r="221" spans="1:16" ht="25.5">
      <c r="A221" t="s">
        <v>50</v>
      </c>
      <c s="34" t="s">
        <v>1758</v>
      </c>
      <c s="34" t="s">
        <v>3631</v>
      </c>
      <c s="35" t="s">
        <v>5</v>
      </c>
      <c s="6" t="s">
        <v>3632</v>
      </c>
      <c s="36" t="s">
        <v>84</v>
      </c>
      <c s="37">
        <v>401.32</v>
      </c>
      <c s="36">
        <v>0</v>
      </c>
      <c s="36">
        <f>ROUND(G221*H221,6)</f>
      </c>
      <c r="L221" s="38">
        <v>0</v>
      </c>
      <c s="32">
        <f>ROUND(ROUND(L221,2)*ROUND(G221,3),2)</f>
      </c>
      <c s="36" t="s">
        <v>55</v>
      </c>
      <c>
        <f>(M221*21)/100</f>
      </c>
      <c t="s">
        <v>28</v>
      </c>
    </row>
    <row r="222" spans="1:5" ht="25.5">
      <c r="A222" s="35" t="s">
        <v>56</v>
      </c>
      <c r="E222" s="39" t="s">
        <v>3632</v>
      </c>
    </row>
    <row r="223" spans="1:5" ht="38.25">
      <c r="A223" s="35" t="s">
        <v>57</v>
      </c>
      <c r="E223" s="42" t="s">
        <v>3633</v>
      </c>
    </row>
    <row r="224" spans="1:5" ht="12.75">
      <c r="A224" t="s">
        <v>58</v>
      </c>
      <c r="E224" s="39" t="s">
        <v>5</v>
      </c>
    </row>
    <row r="225" spans="1:16" ht="12.75">
      <c r="A225" t="s">
        <v>50</v>
      </c>
      <c s="34" t="s">
        <v>406</v>
      </c>
      <c s="34" t="s">
        <v>3634</v>
      </c>
      <c s="35" t="s">
        <v>5</v>
      </c>
      <c s="6" t="s">
        <v>3635</v>
      </c>
      <c s="36" t="s">
        <v>84</v>
      </c>
      <c s="37">
        <v>401.32</v>
      </c>
      <c s="36">
        <v>0</v>
      </c>
      <c s="36">
        <f>ROUND(G225*H225,6)</f>
      </c>
      <c r="L225" s="38">
        <v>0</v>
      </c>
      <c s="32">
        <f>ROUND(ROUND(L225,2)*ROUND(G225,3),2)</f>
      </c>
      <c s="36" t="s">
        <v>55</v>
      </c>
      <c>
        <f>(M225*21)/100</f>
      </c>
      <c t="s">
        <v>28</v>
      </c>
    </row>
    <row r="226" spans="1:5" ht="12.75">
      <c r="A226" s="35" t="s">
        <v>56</v>
      </c>
      <c r="E226" s="39" t="s">
        <v>3635</v>
      </c>
    </row>
    <row r="227" spans="1:5" ht="38.25">
      <c r="A227" s="35" t="s">
        <v>57</v>
      </c>
      <c r="E227" s="42" t="s">
        <v>3633</v>
      </c>
    </row>
    <row r="228" spans="1:5" ht="38.25">
      <c r="A228" t="s">
        <v>58</v>
      </c>
      <c r="E228" s="39" t="s">
        <v>3636</v>
      </c>
    </row>
    <row r="229" spans="1:16" ht="25.5">
      <c r="A229" t="s">
        <v>50</v>
      </c>
      <c s="34" t="s">
        <v>411</v>
      </c>
      <c s="34" t="s">
        <v>3637</v>
      </c>
      <c s="35" t="s">
        <v>5</v>
      </c>
      <c s="6" t="s">
        <v>3638</v>
      </c>
      <c s="36" t="s">
        <v>84</v>
      </c>
      <c s="37">
        <v>401.32</v>
      </c>
      <c s="36">
        <v>0</v>
      </c>
      <c s="36">
        <f>ROUND(G229*H229,6)</f>
      </c>
      <c r="L229" s="38">
        <v>0</v>
      </c>
      <c s="32">
        <f>ROUND(ROUND(L229,2)*ROUND(G229,3),2)</f>
      </c>
      <c s="36" t="s">
        <v>55</v>
      </c>
      <c>
        <f>(M229*21)/100</f>
      </c>
      <c t="s">
        <v>28</v>
      </c>
    </row>
    <row r="230" spans="1:5" ht="25.5">
      <c r="A230" s="35" t="s">
        <v>56</v>
      </c>
      <c r="E230" s="39" t="s">
        <v>3638</v>
      </c>
    </row>
    <row r="231" spans="1:5" ht="38.25">
      <c r="A231" s="35" t="s">
        <v>57</v>
      </c>
      <c r="E231" s="42" t="s">
        <v>3633</v>
      </c>
    </row>
    <row r="232" spans="1:5" ht="12.75">
      <c r="A232" t="s">
        <v>58</v>
      </c>
      <c r="E232" s="39" t="s">
        <v>5</v>
      </c>
    </row>
    <row r="233" spans="1:16" ht="25.5">
      <c r="A233" t="s">
        <v>50</v>
      </c>
      <c s="34" t="s">
        <v>416</v>
      </c>
      <c s="34" t="s">
        <v>3639</v>
      </c>
      <c s="35" t="s">
        <v>5</v>
      </c>
      <c s="6" t="s">
        <v>3640</v>
      </c>
      <c s="36" t="s">
        <v>84</v>
      </c>
      <c s="37">
        <v>401.32</v>
      </c>
      <c s="36">
        <v>0</v>
      </c>
      <c s="36">
        <f>ROUND(G233*H233,6)</f>
      </c>
      <c r="L233" s="38">
        <v>0</v>
      </c>
      <c s="32">
        <f>ROUND(ROUND(L233,2)*ROUND(G233,3),2)</f>
      </c>
      <c s="36" t="s">
        <v>55</v>
      </c>
      <c>
        <f>(M233*21)/100</f>
      </c>
      <c t="s">
        <v>28</v>
      </c>
    </row>
    <row r="234" spans="1:5" ht="25.5">
      <c r="A234" s="35" t="s">
        <v>56</v>
      </c>
      <c r="E234" s="39" t="s">
        <v>3640</v>
      </c>
    </row>
    <row r="235" spans="1:5" ht="38.25">
      <c r="A235" s="35" t="s">
        <v>57</v>
      </c>
      <c r="E235" s="42" t="s">
        <v>3633</v>
      </c>
    </row>
    <row r="236" spans="1:5" ht="38.25">
      <c r="A236" t="s">
        <v>58</v>
      </c>
      <c r="E236" s="39" t="s">
        <v>3641</v>
      </c>
    </row>
    <row r="237" spans="1:16" ht="38.25">
      <c r="A237" t="s">
        <v>50</v>
      </c>
      <c s="34" t="s">
        <v>421</v>
      </c>
      <c s="34" t="s">
        <v>3642</v>
      </c>
      <c s="35" t="s">
        <v>5</v>
      </c>
      <c s="6" t="s">
        <v>3643</v>
      </c>
      <c s="36" t="s">
        <v>84</v>
      </c>
      <c s="37">
        <v>516.965</v>
      </c>
      <c s="36">
        <v>0.08425</v>
      </c>
      <c s="36">
        <f>ROUND(G237*H237,6)</f>
      </c>
      <c r="L237" s="38">
        <v>0</v>
      </c>
      <c s="32">
        <f>ROUND(ROUND(L237,2)*ROUND(G237,3),2)</f>
      </c>
      <c s="36" t="s">
        <v>55</v>
      </c>
      <c>
        <f>(M237*21)/100</f>
      </c>
      <c t="s">
        <v>28</v>
      </c>
    </row>
    <row r="238" spans="1:5" ht="51">
      <c r="A238" s="35" t="s">
        <v>56</v>
      </c>
      <c r="E238" s="39" t="s">
        <v>3644</v>
      </c>
    </row>
    <row r="239" spans="1:5" ht="127.5">
      <c r="A239" s="35" t="s">
        <v>57</v>
      </c>
      <c r="E239" s="42" t="s">
        <v>3645</v>
      </c>
    </row>
    <row r="240" spans="1:5" ht="153">
      <c r="A240" t="s">
        <v>58</v>
      </c>
      <c r="E240" s="39" t="s">
        <v>3646</v>
      </c>
    </row>
    <row r="241" spans="1:16" ht="12.75">
      <c r="A241" t="s">
        <v>50</v>
      </c>
      <c s="34" t="s">
        <v>424</v>
      </c>
      <c s="34" t="s">
        <v>3647</v>
      </c>
      <c s="35" t="s">
        <v>5</v>
      </c>
      <c s="6" t="s">
        <v>3648</v>
      </c>
      <c s="36" t="s">
        <v>84</v>
      </c>
      <c s="37">
        <v>520.923</v>
      </c>
      <c s="36">
        <v>0.13</v>
      </c>
      <c s="36">
        <f>ROUND(G241*H241,6)</f>
      </c>
      <c r="L241" s="38">
        <v>0</v>
      </c>
      <c s="32">
        <f>ROUND(ROUND(L241,2)*ROUND(G241,3),2)</f>
      </c>
      <c s="36" t="s">
        <v>55</v>
      </c>
      <c>
        <f>(M241*21)/100</f>
      </c>
      <c t="s">
        <v>28</v>
      </c>
    </row>
    <row r="242" spans="1:5" ht="12.75">
      <c r="A242" s="35" t="s">
        <v>56</v>
      </c>
      <c r="E242" s="39" t="s">
        <v>3648</v>
      </c>
    </row>
    <row r="243" spans="1:5" ht="165.75">
      <c r="A243" s="35" t="s">
        <v>57</v>
      </c>
      <c r="E243" s="42" t="s">
        <v>3649</v>
      </c>
    </row>
    <row r="244" spans="1:5" ht="12.75">
      <c r="A244" t="s">
        <v>58</v>
      </c>
      <c r="E244" s="39" t="s">
        <v>3650</v>
      </c>
    </row>
    <row r="245" spans="1:16" ht="12.75">
      <c r="A245" t="s">
        <v>50</v>
      </c>
      <c s="34" t="s">
        <v>429</v>
      </c>
      <c s="34" t="s">
        <v>3651</v>
      </c>
      <c s="35" t="s">
        <v>5</v>
      </c>
      <c s="6" t="s">
        <v>3652</v>
      </c>
      <c s="36" t="s">
        <v>84</v>
      </c>
      <c s="37">
        <v>1.212</v>
      </c>
      <c s="36">
        <v>0.13</v>
      </c>
      <c s="36">
        <f>ROUND(G245*H245,6)</f>
      </c>
      <c r="L245" s="38">
        <v>0</v>
      </c>
      <c s="32">
        <f>ROUND(ROUND(L245,2)*ROUND(G245,3),2)</f>
      </c>
      <c s="36" t="s">
        <v>55</v>
      </c>
      <c>
        <f>(M245*21)/100</f>
      </c>
      <c t="s">
        <v>28</v>
      </c>
    </row>
    <row r="246" spans="1:5" ht="12.75">
      <c r="A246" s="35" t="s">
        <v>56</v>
      </c>
      <c r="E246" s="39" t="s">
        <v>3652</v>
      </c>
    </row>
    <row r="247" spans="1:5" ht="51">
      <c r="A247" s="35" t="s">
        <v>57</v>
      </c>
      <c r="E247" s="42" t="s">
        <v>3653</v>
      </c>
    </row>
    <row r="248" spans="1:5" ht="12.75">
      <c r="A248" t="s">
        <v>58</v>
      </c>
      <c r="E248" s="39" t="s">
        <v>3650</v>
      </c>
    </row>
    <row r="249" spans="1:16" ht="38.25">
      <c r="A249" t="s">
        <v>50</v>
      </c>
      <c s="34" t="s">
        <v>432</v>
      </c>
      <c s="34" t="s">
        <v>3654</v>
      </c>
      <c s="35" t="s">
        <v>5</v>
      </c>
      <c s="6" t="s">
        <v>3655</v>
      </c>
      <c s="36" t="s">
        <v>84</v>
      </c>
      <c s="37">
        <v>38.5</v>
      </c>
      <c s="36">
        <v>0.10362</v>
      </c>
      <c s="36">
        <f>ROUND(G249*H249,6)</f>
      </c>
      <c r="L249" s="38">
        <v>0</v>
      </c>
      <c s="32">
        <f>ROUND(ROUND(L249,2)*ROUND(G249,3),2)</f>
      </c>
      <c s="36" t="s">
        <v>55</v>
      </c>
      <c>
        <f>(M249*21)/100</f>
      </c>
      <c t="s">
        <v>28</v>
      </c>
    </row>
    <row r="250" spans="1:5" ht="51">
      <c r="A250" s="35" t="s">
        <v>56</v>
      </c>
      <c r="E250" s="39" t="s">
        <v>3656</v>
      </c>
    </row>
    <row r="251" spans="1:5" ht="38.25">
      <c r="A251" s="35" t="s">
        <v>57</v>
      </c>
      <c r="E251" s="42" t="s">
        <v>3657</v>
      </c>
    </row>
    <row r="252" spans="1:5" ht="153">
      <c r="A252" t="s">
        <v>58</v>
      </c>
      <c r="E252" s="39" t="s">
        <v>3658</v>
      </c>
    </row>
    <row r="253" spans="1:16" ht="12.75">
      <c r="A253" t="s">
        <v>50</v>
      </c>
      <c s="34" t="s">
        <v>436</v>
      </c>
      <c s="34" t="s">
        <v>3659</v>
      </c>
      <c s="35" t="s">
        <v>5</v>
      </c>
      <c s="6" t="s">
        <v>3660</v>
      </c>
      <c s="36" t="s">
        <v>84</v>
      </c>
      <c s="37">
        <v>39.655</v>
      </c>
      <c s="36">
        <v>0.176</v>
      </c>
      <c s="36">
        <f>ROUND(G253*H253,6)</f>
      </c>
      <c r="L253" s="38">
        <v>0</v>
      </c>
      <c s="32">
        <f>ROUND(ROUND(L253,2)*ROUND(G253,3),2)</f>
      </c>
      <c s="36" t="s">
        <v>55</v>
      </c>
      <c>
        <f>(M253*21)/100</f>
      </c>
      <c t="s">
        <v>28</v>
      </c>
    </row>
    <row r="254" spans="1:5" ht="12.75">
      <c r="A254" s="35" t="s">
        <v>56</v>
      </c>
      <c r="E254" s="39" t="s">
        <v>3660</v>
      </c>
    </row>
    <row r="255" spans="1:5" ht="12.75">
      <c r="A255" s="35" t="s">
        <v>57</v>
      </c>
      <c r="E255" s="40" t="s">
        <v>5</v>
      </c>
    </row>
    <row r="256" spans="1:5" ht="12.75">
      <c r="A256" t="s">
        <v>58</v>
      </c>
      <c r="E256" s="39" t="s">
        <v>3650</v>
      </c>
    </row>
    <row r="257" spans="1:16" ht="38.25">
      <c r="A257" t="s">
        <v>50</v>
      </c>
      <c s="34" t="s">
        <v>442</v>
      </c>
      <c s="34" t="s">
        <v>3661</v>
      </c>
      <c s="35" t="s">
        <v>5</v>
      </c>
      <c s="6" t="s">
        <v>3662</v>
      </c>
      <c s="36" t="s">
        <v>84</v>
      </c>
      <c s="37">
        <v>329.25</v>
      </c>
      <c s="36">
        <v>0.098</v>
      </c>
      <c s="36">
        <f>ROUND(G257*H257,6)</f>
      </c>
      <c r="L257" s="38">
        <v>0</v>
      </c>
      <c s="32">
        <f>ROUND(ROUND(L257,2)*ROUND(G257,3),2)</f>
      </c>
      <c s="36" t="s">
        <v>55</v>
      </c>
      <c>
        <f>(M257*21)/100</f>
      </c>
      <c t="s">
        <v>28</v>
      </c>
    </row>
    <row r="258" spans="1:5" ht="38.25">
      <c r="A258" s="35" t="s">
        <v>56</v>
      </c>
      <c r="E258" s="39" t="s">
        <v>3663</v>
      </c>
    </row>
    <row r="259" spans="1:5" ht="38.25">
      <c r="A259" s="35" t="s">
        <v>57</v>
      </c>
      <c r="E259" s="42" t="s">
        <v>3560</v>
      </c>
    </row>
    <row r="260" spans="1:5" ht="127.5">
      <c r="A260" t="s">
        <v>58</v>
      </c>
      <c r="E260" s="39" t="s">
        <v>3664</v>
      </c>
    </row>
    <row r="261" spans="1:16" ht="12.75">
      <c r="A261" t="s">
        <v>50</v>
      </c>
      <c s="34" t="s">
        <v>446</v>
      </c>
      <c s="34" t="s">
        <v>3665</v>
      </c>
      <c s="35" t="s">
        <v>5</v>
      </c>
      <c s="6" t="s">
        <v>3666</v>
      </c>
      <c s="36" t="s">
        <v>84</v>
      </c>
      <c s="37">
        <v>332.543</v>
      </c>
      <c s="36">
        <v>0.108</v>
      </c>
      <c s="36">
        <f>ROUND(G261*H261,6)</f>
      </c>
      <c r="L261" s="38">
        <v>0</v>
      </c>
      <c s="32">
        <f>ROUND(ROUND(L261,2)*ROUND(G261,3),2)</f>
      </c>
      <c s="36" t="s">
        <v>55</v>
      </c>
      <c>
        <f>(M261*21)/100</f>
      </c>
      <c t="s">
        <v>28</v>
      </c>
    </row>
    <row r="262" spans="1:5" ht="12.75">
      <c r="A262" s="35" t="s">
        <v>56</v>
      </c>
      <c r="E262" s="39" t="s">
        <v>3666</v>
      </c>
    </row>
    <row r="263" spans="1:5" ht="12.75">
      <c r="A263" s="35" t="s">
        <v>57</v>
      </c>
      <c r="E263" s="40" t="s">
        <v>5</v>
      </c>
    </row>
    <row r="264" spans="1:5" ht="12.75">
      <c r="A264" t="s">
        <v>58</v>
      </c>
      <c r="E264" s="39" t="s">
        <v>5</v>
      </c>
    </row>
    <row r="265" spans="1:13" ht="12.75">
      <c r="A265" t="s">
        <v>47</v>
      </c>
      <c r="C265" s="31" t="s">
        <v>1081</v>
      </c>
      <c r="E265" s="33" t="s">
        <v>1082</v>
      </c>
      <c r="J265" s="32">
        <f>0</f>
      </c>
      <c s="32">
        <f>0</f>
      </c>
      <c s="32">
        <f>0+L266+L270+L274</f>
      </c>
      <c s="32">
        <f>0+M266+M270+M274</f>
      </c>
    </row>
    <row r="266" spans="1:16" ht="25.5">
      <c r="A266" t="s">
        <v>50</v>
      </c>
      <c s="34" t="s">
        <v>450</v>
      </c>
      <c s="34" t="s">
        <v>3667</v>
      </c>
      <c s="35" t="s">
        <v>5</v>
      </c>
      <c s="6" t="s">
        <v>3668</v>
      </c>
      <c s="36" t="s">
        <v>162</v>
      </c>
      <c s="37">
        <v>7.3</v>
      </c>
      <c s="36">
        <v>0.0004</v>
      </c>
      <c s="36">
        <f>ROUND(G266*H266,6)</f>
      </c>
      <c r="L266" s="38">
        <v>0</v>
      </c>
      <c s="32">
        <f>ROUND(ROUND(L266,2)*ROUND(G266,3),2)</f>
      </c>
      <c s="36" t="s">
        <v>55</v>
      </c>
      <c>
        <f>(M266*21)/100</f>
      </c>
      <c t="s">
        <v>28</v>
      </c>
    </row>
    <row r="267" spans="1:5" ht="25.5">
      <c r="A267" s="35" t="s">
        <v>56</v>
      </c>
      <c r="E267" s="39" t="s">
        <v>3668</v>
      </c>
    </row>
    <row r="268" spans="1:5" ht="38.25">
      <c r="A268" s="35" t="s">
        <v>57</v>
      </c>
      <c r="E268" s="42" t="s">
        <v>3669</v>
      </c>
    </row>
    <row r="269" spans="1:5" ht="25.5">
      <c r="A269" t="s">
        <v>58</v>
      </c>
      <c r="E269" s="39" t="s">
        <v>3670</v>
      </c>
    </row>
    <row r="270" spans="1:16" ht="12.75">
      <c r="A270" t="s">
        <v>50</v>
      </c>
      <c s="34" t="s">
        <v>453</v>
      </c>
      <c s="34" t="s">
        <v>3671</v>
      </c>
      <c s="35" t="s">
        <v>5</v>
      </c>
      <c s="6" t="s">
        <v>3672</v>
      </c>
      <c s="36" t="s">
        <v>885</v>
      </c>
      <c s="37">
        <v>161.872</v>
      </c>
      <c s="36">
        <v>0.001</v>
      </c>
      <c s="36">
        <f>ROUND(G270*H270,6)</f>
      </c>
      <c r="L270" s="38">
        <v>0</v>
      </c>
      <c s="32">
        <f>ROUND(ROUND(L270,2)*ROUND(G270,3),2)</f>
      </c>
      <c s="36" t="s">
        <v>122</v>
      </c>
      <c>
        <f>(M270*21)/100</f>
      </c>
      <c t="s">
        <v>28</v>
      </c>
    </row>
    <row r="271" spans="1:5" ht="12.75">
      <c r="A271" s="35" t="s">
        <v>56</v>
      </c>
      <c r="E271" s="39" t="s">
        <v>3672</v>
      </c>
    </row>
    <row r="272" spans="1:5" ht="114.75">
      <c r="A272" s="35" t="s">
        <v>57</v>
      </c>
      <c r="E272" s="42" t="s">
        <v>3673</v>
      </c>
    </row>
    <row r="273" spans="1:5" ht="38.25">
      <c r="A273" t="s">
        <v>58</v>
      </c>
      <c r="E273" s="39" t="s">
        <v>3674</v>
      </c>
    </row>
    <row r="274" spans="1:16" ht="25.5">
      <c r="A274" t="s">
        <v>50</v>
      </c>
      <c s="34" t="s">
        <v>457</v>
      </c>
      <c s="34" t="s">
        <v>1205</v>
      </c>
      <c s="35" t="s">
        <v>5</v>
      </c>
      <c s="6" t="s">
        <v>1206</v>
      </c>
      <c s="36" t="s">
        <v>121</v>
      </c>
      <c s="37">
        <v>0.165</v>
      </c>
      <c s="36">
        <v>0</v>
      </c>
      <c s="36">
        <f>ROUND(G274*H274,6)</f>
      </c>
      <c r="L274" s="38">
        <v>0</v>
      </c>
      <c s="32">
        <f>ROUND(ROUND(L274,2)*ROUND(G274,3),2)</f>
      </c>
      <c s="36" t="s">
        <v>55</v>
      </c>
      <c>
        <f>(M274*21)/100</f>
      </c>
      <c t="s">
        <v>28</v>
      </c>
    </row>
    <row r="275" spans="1:5" ht="25.5">
      <c r="A275" s="35" t="s">
        <v>56</v>
      </c>
      <c r="E275" s="39" t="s">
        <v>1206</v>
      </c>
    </row>
    <row r="276" spans="1:5" ht="12.75">
      <c r="A276" s="35" t="s">
        <v>57</v>
      </c>
      <c r="E276" s="40" t="s">
        <v>5</v>
      </c>
    </row>
    <row r="277" spans="1:5" ht="114.75">
      <c r="A277" t="s">
        <v>58</v>
      </c>
      <c r="E277" s="39" t="s">
        <v>1207</v>
      </c>
    </row>
    <row r="278" spans="1:13" ht="12.75">
      <c r="A278" t="s">
        <v>47</v>
      </c>
      <c r="C278" s="31" t="s">
        <v>113</v>
      </c>
      <c r="E278" s="33" t="s">
        <v>1390</v>
      </c>
      <c r="J278" s="32">
        <f>0</f>
      </c>
      <c s="32">
        <f>0</f>
      </c>
      <c s="32">
        <f>0+L279+L283</f>
      </c>
      <c s="32">
        <f>0+M279+M283</f>
      </c>
    </row>
    <row r="279" spans="1:16" ht="25.5">
      <c r="A279" t="s">
        <v>50</v>
      </c>
      <c s="34" t="s">
        <v>461</v>
      </c>
      <c s="34" t="s">
        <v>3675</v>
      </c>
      <c s="35" t="s">
        <v>5</v>
      </c>
      <c s="6" t="s">
        <v>3676</v>
      </c>
      <c s="36" t="s">
        <v>162</v>
      </c>
      <c s="37">
        <v>15</v>
      </c>
      <c s="36">
        <v>0.0044</v>
      </c>
      <c s="36">
        <f>ROUND(G279*H279,6)</f>
      </c>
      <c r="L279" s="38">
        <v>0</v>
      </c>
      <c s="32">
        <f>ROUND(ROUND(L279,2)*ROUND(G279,3),2)</f>
      </c>
      <c s="36" t="s">
        <v>55</v>
      </c>
      <c>
        <f>(M279*21)/100</f>
      </c>
      <c t="s">
        <v>28</v>
      </c>
    </row>
    <row r="280" spans="1:5" ht="25.5">
      <c r="A280" s="35" t="s">
        <v>56</v>
      </c>
      <c r="E280" s="39" t="s">
        <v>3676</v>
      </c>
    </row>
    <row r="281" spans="1:5" ht="38.25">
      <c r="A281" s="35" t="s">
        <v>57</v>
      </c>
      <c r="E281" s="42" t="s">
        <v>3677</v>
      </c>
    </row>
    <row r="282" spans="1:5" ht="140.25">
      <c r="A282" t="s">
        <v>58</v>
      </c>
      <c r="E282" s="39" t="s">
        <v>3678</v>
      </c>
    </row>
    <row r="283" spans="1:16" ht="25.5">
      <c r="A283" t="s">
        <v>50</v>
      </c>
      <c s="34" t="s">
        <v>464</v>
      </c>
      <c s="34" t="s">
        <v>3679</v>
      </c>
      <c s="35" t="s">
        <v>5</v>
      </c>
      <c s="6" t="s">
        <v>3680</v>
      </c>
      <c s="36" t="s">
        <v>139</v>
      </c>
      <c s="37">
        <v>6</v>
      </c>
      <c s="36">
        <v>0.03881</v>
      </c>
      <c s="36">
        <f>ROUND(G283*H283,6)</f>
      </c>
      <c r="L283" s="38">
        <v>0</v>
      </c>
      <c s="32">
        <f>ROUND(ROUND(L283,2)*ROUND(G283,3),2)</f>
      </c>
      <c s="36" t="s">
        <v>55</v>
      </c>
      <c>
        <f>(M283*21)/100</f>
      </c>
      <c t="s">
        <v>28</v>
      </c>
    </row>
    <row r="284" spans="1:5" ht="25.5">
      <c r="A284" s="35" t="s">
        <v>56</v>
      </c>
      <c r="E284" s="39" t="s">
        <v>3680</v>
      </c>
    </row>
    <row r="285" spans="1:5" ht="38.25">
      <c r="A285" s="35" t="s">
        <v>57</v>
      </c>
      <c r="E285" s="42" t="s">
        <v>3681</v>
      </c>
    </row>
    <row r="286" spans="1:5" ht="76.5">
      <c r="A286" t="s">
        <v>58</v>
      </c>
      <c r="E286" s="39" t="s">
        <v>3682</v>
      </c>
    </row>
    <row r="287" spans="1:13" ht="12.75">
      <c r="A287" t="s">
        <v>47</v>
      </c>
      <c r="C287" s="31" t="s">
        <v>559</v>
      </c>
      <c r="E287" s="33" t="s">
        <v>3683</v>
      </c>
      <c r="J287" s="32">
        <f>0</f>
      </c>
      <c s="32">
        <f>0</f>
      </c>
      <c s="32">
        <f>0+L288+L292+L296+L300+L304+L308+L312+L316+L320+L324+L328+L332+L336+L340+L344+L348+L352+L356+L360+L364+L368+L372+L376+L380+L384+L388+L392+L396+L400+L404+L408+L412+L416+L420+L424+L428+L432+L436+L440+L444+L448+L452+L456+L460</f>
      </c>
      <c s="32">
        <f>0+M288+M292+M296+M300+M304+M308+M312+M316+M320+M324+M328+M332+M336+M340+M344+M348+M352+M356+M360+M364+M368+M372+M376+M380+M384+M388+M392+M396+M400+M404+M408+M412+M416+M420+M424+M428+M432+M436+M440+M444+M448+M452+M456+M460</f>
      </c>
    </row>
    <row r="288" spans="1:16" ht="25.5">
      <c r="A288" t="s">
        <v>50</v>
      </c>
      <c s="34" t="s">
        <v>468</v>
      </c>
      <c s="34" t="s">
        <v>1493</v>
      </c>
      <c s="35" t="s">
        <v>5</v>
      </c>
      <c s="6" t="s">
        <v>1494</v>
      </c>
      <c s="36" t="s">
        <v>139</v>
      </c>
      <c s="37">
        <v>12</v>
      </c>
      <c s="36">
        <v>2E-05</v>
      </c>
      <c s="36">
        <f>ROUND(G288*H288,6)</f>
      </c>
      <c r="L288" s="38">
        <v>0</v>
      </c>
      <c s="32">
        <f>ROUND(ROUND(L288,2)*ROUND(G288,3),2)</f>
      </c>
      <c s="36" t="s">
        <v>122</v>
      </c>
      <c>
        <f>(M288*21)/100</f>
      </c>
      <c t="s">
        <v>28</v>
      </c>
    </row>
    <row r="289" spans="1:5" ht="25.5">
      <c r="A289" s="35" t="s">
        <v>56</v>
      </c>
      <c r="E289" s="39" t="s">
        <v>1494</v>
      </c>
    </row>
    <row r="290" spans="1:5" ht="38.25">
      <c r="A290" s="35" t="s">
        <v>57</v>
      </c>
      <c r="E290" s="42" t="s">
        <v>3684</v>
      </c>
    </row>
    <row r="291" spans="1:5" ht="12.75">
      <c r="A291" t="s">
        <v>58</v>
      </c>
      <c r="E291" s="39" t="s">
        <v>5</v>
      </c>
    </row>
    <row r="292" spans="1:16" ht="25.5">
      <c r="A292" t="s">
        <v>50</v>
      </c>
      <c s="34" t="s">
        <v>473</v>
      </c>
      <c s="34" t="s">
        <v>1497</v>
      </c>
      <c s="35" t="s">
        <v>5</v>
      </c>
      <c s="6" t="s">
        <v>1498</v>
      </c>
      <c s="36" t="s">
        <v>139</v>
      </c>
      <c s="37">
        <v>12</v>
      </c>
      <c s="36">
        <v>4E-05</v>
      </c>
      <c s="36">
        <f>ROUND(G292*H292,6)</f>
      </c>
      <c r="L292" s="38">
        <v>0</v>
      </c>
      <c s="32">
        <f>ROUND(ROUND(L292,2)*ROUND(G292,3),2)</f>
      </c>
      <c s="36" t="s">
        <v>55</v>
      </c>
      <c>
        <f>(M292*21)/100</f>
      </c>
      <c t="s">
        <v>28</v>
      </c>
    </row>
    <row r="293" spans="1:5" ht="25.5">
      <c r="A293" s="35" t="s">
        <v>56</v>
      </c>
      <c r="E293" s="39" t="s">
        <v>1498</v>
      </c>
    </row>
    <row r="294" spans="1:5" ht="38.25">
      <c r="A294" s="35" t="s">
        <v>57</v>
      </c>
      <c r="E294" s="42" t="s">
        <v>3684</v>
      </c>
    </row>
    <row r="295" spans="1:5" ht="12.75">
      <c r="A295" t="s">
        <v>58</v>
      </c>
      <c r="E295" s="39" t="s">
        <v>5</v>
      </c>
    </row>
    <row r="296" spans="1:16" ht="25.5">
      <c r="A296" t="s">
        <v>50</v>
      </c>
      <c s="34" t="s">
        <v>478</v>
      </c>
      <c s="34" t="s">
        <v>1500</v>
      </c>
      <c s="35" t="s">
        <v>5</v>
      </c>
      <c s="6" t="s">
        <v>1501</v>
      </c>
      <c s="36" t="s">
        <v>139</v>
      </c>
      <c s="37">
        <v>12</v>
      </c>
      <c s="36">
        <v>4E-05</v>
      </c>
      <c s="36">
        <f>ROUND(G296*H296,6)</f>
      </c>
      <c r="L296" s="38">
        <v>0</v>
      </c>
      <c s="32">
        <f>ROUND(ROUND(L296,2)*ROUND(G296,3),2)</f>
      </c>
      <c s="36" t="s">
        <v>122</v>
      </c>
      <c>
        <f>(M296*21)/100</f>
      </c>
      <c t="s">
        <v>28</v>
      </c>
    </row>
    <row r="297" spans="1:5" ht="25.5">
      <c r="A297" s="35" t="s">
        <v>56</v>
      </c>
      <c r="E297" s="39" t="s">
        <v>1501</v>
      </c>
    </row>
    <row r="298" spans="1:5" ht="63.75">
      <c r="A298" s="35" t="s">
        <v>57</v>
      </c>
      <c r="E298" s="42" t="s">
        <v>3685</v>
      </c>
    </row>
    <row r="299" spans="1:5" ht="12.75">
      <c r="A299" t="s">
        <v>58</v>
      </c>
      <c r="E299" s="39" t="s">
        <v>5</v>
      </c>
    </row>
    <row r="300" spans="1:16" ht="25.5">
      <c r="A300" t="s">
        <v>50</v>
      </c>
      <c s="34" t="s">
        <v>483</v>
      </c>
      <c s="34" t="s">
        <v>1504</v>
      </c>
      <c s="35" t="s">
        <v>5</v>
      </c>
      <c s="6" t="s">
        <v>1505</v>
      </c>
      <c s="36" t="s">
        <v>139</v>
      </c>
      <c s="37">
        <v>12</v>
      </c>
      <c s="36">
        <v>9E-05</v>
      </c>
      <c s="36">
        <f>ROUND(G300*H300,6)</f>
      </c>
      <c r="L300" s="38">
        <v>0</v>
      </c>
      <c s="32">
        <f>ROUND(ROUND(L300,2)*ROUND(G300,3),2)</f>
      </c>
      <c s="36" t="s">
        <v>55</v>
      </c>
      <c>
        <f>(M300*21)/100</f>
      </c>
      <c t="s">
        <v>28</v>
      </c>
    </row>
    <row r="301" spans="1:5" ht="25.5">
      <c r="A301" s="35" t="s">
        <v>56</v>
      </c>
      <c r="E301" s="39" t="s">
        <v>1505</v>
      </c>
    </row>
    <row r="302" spans="1:5" ht="63.75">
      <c r="A302" s="35" t="s">
        <v>57</v>
      </c>
      <c r="E302" s="42" t="s">
        <v>3685</v>
      </c>
    </row>
    <row r="303" spans="1:5" ht="12.75">
      <c r="A303" t="s">
        <v>58</v>
      </c>
      <c r="E303" s="39" t="s">
        <v>5</v>
      </c>
    </row>
    <row r="304" spans="1:16" ht="25.5">
      <c r="A304" t="s">
        <v>50</v>
      </c>
      <c s="34" t="s">
        <v>487</v>
      </c>
      <c s="34" t="s">
        <v>1606</v>
      </c>
      <c s="35" t="s">
        <v>5</v>
      </c>
      <c s="6" t="s">
        <v>1607</v>
      </c>
      <c s="36" t="s">
        <v>139</v>
      </c>
      <c s="37">
        <v>24</v>
      </c>
      <c s="36">
        <v>1E-05</v>
      </c>
      <c s="36">
        <f>ROUND(G304*H304,6)</f>
      </c>
      <c r="L304" s="38">
        <v>0</v>
      </c>
      <c s="32">
        <f>ROUND(ROUND(L304,2)*ROUND(G304,3),2)</f>
      </c>
      <c s="36" t="s">
        <v>55</v>
      </c>
      <c>
        <f>(M304*21)/100</f>
      </c>
      <c t="s">
        <v>28</v>
      </c>
    </row>
    <row r="305" spans="1:5" ht="25.5">
      <c r="A305" s="35" t="s">
        <v>56</v>
      </c>
      <c r="E305" s="39" t="s">
        <v>1607</v>
      </c>
    </row>
    <row r="306" spans="1:5" ht="25.5">
      <c r="A306" s="35" t="s">
        <v>57</v>
      </c>
      <c r="E306" s="40" t="s">
        <v>3686</v>
      </c>
    </row>
    <row r="307" spans="1:5" ht="102">
      <c r="A307" t="s">
        <v>58</v>
      </c>
      <c r="E307" s="39" t="s">
        <v>1510</v>
      </c>
    </row>
    <row r="308" spans="1:16" ht="25.5">
      <c r="A308" t="s">
        <v>50</v>
      </c>
      <c s="34" t="s">
        <v>491</v>
      </c>
      <c s="34" t="s">
        <v>3687</v>
      </c>
      <c s="35" t="s">
        <v>5</v>
      </c>
      <c s="6" t="s">
        <v>3688</v>
      </c>
      <c s="36" t="s">
        <v>139</v>
      </c>
      <c s="37">
        <v>32</v>
      </c>
      <c s="36">
        <v>4E-05</v>
      </c>
      <c s="36">
        <f>ROUND(G308*H308,6)</f>
      </c>
      <c r="L308" s="38">
        <v>0</v>
      </c>
      <c s="32">
        <f>ROUND(ROUND(L308,2)*ROUND(G308,3),2)</f>
      </c>
      <c s="36" t="s">
        <v>122</v>
      </c>
      <c>
        <f>(M308*21)/100</f>
      </c>
      <c t="s">
        <v>28</v>
      </c>
    </row>
    <row r="309" spans="1:5" ht="25.5">
      <c r="A309" s="35" t="s">
        <v>56</v>
      </c>
      <c r="E309" s="39" t="s">
        <v>3688</v>
      </c>
    </row>
    <row r="310" spans="1:5" ht="38.25">
      <c r="A310" s="35" t="s">
        <v>57</v>
      </c>
      <c r="E310" s="42" t="s">
        <v>3689</v>
      </c>
    </row>
    <row r="311" spans="1:5" ht="12.75">
      <c r="A311" t="s">
        <v>58</v>
      </c>
      <c r="E311" s="39" t="s">
        <v>5</v>
      </c>
    </row>
    <row r="312" spans="1:16" ht="25.5">
      <c r="A312" t="s">
        <v>50</v>
      </c>
      <c s="34" t="s">
        <v>496</v>
      </c>
      <c s="34" t="s">
        <v>3690</v>
      </c>
      <c s="35" t="s">
        <v>5</v>
      </c>
      <c s="6" t="s">
        <v>3691</v>
      </c>
      <c s="36" t="s">
        <v>139</v>
      </c>
      <c s="37">
        <v>56</v>
      </c>
      <c s="36">
        <v>0.00013</v>
      </c>
      <c s="36">
        <f>ROUND(G312*H312,6)</f>
      </c>
      <c r="L312" s="38">
        <v>0</v>
      </c>
      <c s="32">
        <f>ROUND(ROUND(L312,2)*ROUND(G312,3),2)</f>
      </c>
      <c s="36" t="s">
        <v>55</v>
      </c>
      <c>
        <f>(M312*21)/100</f>
      </c>
      <c t="s">
        <v>28</v>
      </c>
    </row>
    <row r="313" spans="1:5" ht="25.5">
      <c r="A313" s="35" t="s">
        <v>56</v>
      </c>
      <c r="E313" s="39" t="s">
        <v>3691</v>
      </c>
    </row>
    <row r="314" spans="1:5" ht="51">
      <c r="A314" s="35" t="s">
        <v>57</v>
      </c>
      <c r="E314" s="40" t="s">
        <v>3692</v>
      </c>
    </row>
    <row r="315" spans="1:5" ht="102">
      <c r="A315" t="s">
        <v>58</v>
      </c>
      <c r="E315" s="39" t="s">
        <v>1510</v>
      </c>
    </row>
    <row r="316" spans="1:16" ht="12.75">
      <c r="A316" t="s">
        <v>50</v>
      </c>
      <c s="34" t="s">
        <v>499</v>
      </c>
      <c s="34" t="s">
        <v>3693</v>
      </c>
      <c s="35" t="s">
        <v>5</v>
      </c>
      <c s="6" t="s">
        <v>3694</v>
      </c>
      <c s="36" t="s">
        <v>121</v>
      </c>
      <c s="37">
        <v>0.004</v>
      </c>
      <c s="36">
        <v>1</v>
      </c>
      <c s="36">
        <f>ROUND(G316*H316,6)</f>
      </c>
      <c r="L316" s="38">
        <v>0</v>
      </c>
      <c s="32">
        <f>ROUND(ROUND(L316,2)*ROUND(G316,3),2)</f>
      </c>
      <c s="36" t="s">
        <v>55</v>
      </c>
      <c>
        <f>(M316*21)/100</f>
      </c>
      <c t="s">
        <v>28</v>
      </c>
    </row>
    <row r="317" spans="1:5" ht="12.75">
      <c r="A317" s="35" t="s">
        <v>56</v>
      </c>
      <c r="E317" s="39" t="s">
        <v>3694</v>
      </c>
    </row>
    <row r="318" spans="1:5" ht="63.75">
      <c r="A318" s="35" t="s">
        <v>57</v>
      </c>
      <c r="E318" s="42" t="s">
        <v>3695</v>
      </c>
    </row>
    <row r="319" spans="1:5" ht="12.75">
      <c r="A319" t="s">
        <v>58</v>
      </c>
      <c r="E319" s="39" t="s">
        <v>5</v>
      </c>
    </row>
    <row r="320" spans="1:16" ht="38.25">
      <c r="A320" t="s">
        <v>50</v>
      </c>
      <c s="34" t="s">
        <v>504</v>
      </c>
      <c s="34" t="s">
        <v>3696</v>
      </c>
      <c s="35" t="s">
        <v>5</v>
      </c>
      <c s="6" t="s">
        <v>3697</v>
      </c>
      <c s="36" t="s">
        <v>162</v>
      </c>
      <c s="37">
        <v>120</v>
      </c>
      <c s="36">
        <v>0.11934</v>
      </c>
      <c s="36">
        <f>ROUND(G320*H320,6)</f>
      </c>
      <c r="L320" s="38">
        <v>0</v>
      </c>
      <c s="32">
        <f>ROUND(ROUND(L320,2)*ROUND(G320,3),2)</f>
      </c>
      <c s="36" t="s">
        <v>55</v>
      </c>
      <c>
        <f>(M320*21)/100</f>
      </c>
      <c t="s">
        <v>28</v>
      </c>
    </row>
    <row r="321" spans="1:5" ht="38.25">
      <c r="A321" s="35" t="s">
        <v>56</v>
      </c>
      <c r="E321" s="39" t="s">
        <v>3697</v>
      </c>
    </row>
    <row r="322" spans="1:5" ht="76.5">
      <c r="A322" s="35" t="s">
        <v>57</v>
      </c>
      <c r="E322" s="42" t="s">
        <v>3698</v>
      </c>
    </row>
    <row r="323" spans="1:5" ht="140.25">
      <c r="A323" t="s">
        <v>58</v>
      </c>
      <c r="E323" s="39" t="s">
        <v>3699</v>
      </c>
    </row>
    <row r="324" spans="1:16" ht="38.25">
      <c r="A324" t="s">
        <v>50</v>
      </c>
      <c s="34" t="s">
        <v>509</v>
      </c>
      <c s="34" t="s">
        <v>3700</v>
      </c>
      <c s="35" t="s">
        <v>5</v>
      </c>
      <c s="6" t="s">
        <v>3701</v>
      </c>
      <c s="36" t="s">
        <v>162</v>
      </c>
      <c s="37">
        <v>309.3</v>
      </c>
      <c s="36">
        <v>0.1295</v>
      </c>
      <c s="36">
        <f>ROUND(G324*H324,6)</f>
      </c>
      <c r="L324" s="38">
        <v>0</v>
      </c>
      <c s="32">
        <f>ROUND(ROUND(L324,2)*ROUND(G324,3),2)</f>
      </c>
      <c s="36" t="s">
        <v>55</v>
      </c>
      <c>
        <f>(M324*21)/100</f>
      </c>
      <c t="s">
        <v>28</v>
      </c>
    </row>
    <row r="325" spans="1:5" ht="38.25">
      <c r="A325" s="35" t="s">
        <v>56</v>
      </c>
      <c r="E325" s="39" t="s">
        <v>3702</v>
      </c>
    </row>
    <row r="326" spans="1:5" ht="140.25">
      <c r="A326" s="35" t="s">
        <v>57</v>
      </c>
      <c r="E326" s="42" t="s">
        <v>3703</v>
      </c>
    </row>
    <row r="327" spans="1:5" ht="140.25">
      <c r="A327" t="s">
        <v>58</v>
      </c>
      <c r="E327" s="39" t="s">
        <v>3699</v>
      </c>
    </row>
    <row r="328" spans="1:16" ht="12.75">
      <c r="A328" t="s">
        <v>50</v>
      </c>
      <c s="34" t="s">
        <v>513</v>
      </c>
      <c s="34" t="s">
        <v>3704</v>
      </c>
      <c s="35" t="s">
        <v>5</v>
      </c>
      <c s="6" t="s">
        <v>3705</v>
      </c>
      <c s="36" t="s">
        <v>162</v>
      </c>
      <c s="37">
        <v>437.886</v>
      </c>
      <c s="36">
        <v>0.05612</v>
      </c>
      <c s="36">
        <f>ROUND(G328*H328,6)</f>
      </c>
      <c r="L328" s="38">
        <v>0</v>
      </c>
      <c s="32">
        <f>ROUND(ROUND(L328,2)*ROUND(G328,3),2)</f>
      </c>
      <c s="36" t="s">
        <v>55</v>
      </c>
      <c>
        <f>(M328*21)/100</f>
      </c>
      <c t="s">
        <v>28</v>
      </c>
    </row>
    <row r="329" spans="1:5" ht="12.75">
      <c r="A329" s="35" t="s">
        <v>56</v>
      </c>
      <c r="E329" s="39" t="s">
        <v>3705</v>
      </c>
    </row>
    <row r="330" spans="1:5" ht="204">
      <c r="A330" s="35" t="s">
        <v>57</v>
      </c>
      <c r="E330" s="42" t="s">
        <v>3706</v>
      </c>
    </row>
    <row r="331" spans="1:5" ht="12.75">
      <c r="A331" t="s">
        <v>58</v>
      </c>
      <c r="E331" s="39" t="s">
        <v>5</v>
      </c>
    </row>
    <row r="332" spans="1:16" ht="12.75">
      <c r="A332" t="s">
        <v>50</v>
      </c>
      <c s="34" t="s">
        <v>517</v>
      </c>
      <c s="34" t="s">
        <v>3707</v>
      </c>
      <c s="35" t="s">
        <v>5</v>
      </c>
      <c s="6" t="s">
        <v>3708</v>
      </c>
      <c s="36" t="s">
        <v>162</v>
      </c>
      <c s="37">
        <v>11</v>
      </c>
      <c s="36">
        <v>0.09351</v>
      </c>
      <c s="36">
        <f>ROUND(G332*H332,6)</f>
      </c>
      <c r="L332" s="38">
        <v>0</v>
      </c>
      <c s="32">
        <f>ROUND(ROUND(L332,2)*ROUND(G332,3),2)</f>
      </c>
      <c s="36" t="s">
        <v>55</v>
      </c>
      <c>
        <f>(M332*21)/100</f>
      </c>
      <c t="s">
        <v>28</v>
      </c>
    </row>
    <row r="333" spans="1:5" ht="12.75">
      <c r="A333" s="35" t="s">
        <v>56</v>
      </c>
      <c r="E333" s="39" t="s">
        <v>3708</v>
      </c>
    </row>
    <row r="334" spans="1:5" ht="63.75">
      <c r="A334" s="35" t="s">
        <v>57</v>
      </c>
      <c r="E334" s="42" t="s">
        <v>3709</v>
      </c>
    </row>
    <row r="335" spans="1:5" ht="12.75">
      <c r="A335" t="s">
        <v>58</v>
      </c>
      <c r="E335" s="39" t="s">
        <v>5</v>
      </c>
    </row>
    <row r="336" spans="1:16" ht="12.75">
      <c r="A336" t="s">
        <v>50</v>
      </c>
      <c s="34" t="s">
        <v>522</v>
      </c>
      <c s="34" t="s">
        <v>3710</v>
      </c>
      <c s="35" t="s">
        <v>5</v>
      </c>
      <c s="6" t="s">
        <v>3711</v>
      </c>
      <c s="36" t="s">
        <v>162</v>
      </c>
      <c s="37">
        <v>0.5</v>
      </c>
      <c s="36">
        <v>0.14886</v>
      </c>
      <c s="36">
        <f>ROUND(G336*H336,6)</f>
      </c>
      <c r="L336" s="38">
        <v>0</v>
      </c>
      <c s="32">
        <f>ROUND(ROUND(L336,2)*ROUND(G336,3),2)</f>
      </c>
      <c s="36" t="s">
        <v>55</v>
      </c>
      <c>
        <f>(M336*21)/100</f>
      </c>
      <c t="s">
        <v>28</v>
      </c>
    </row>
    <row r="337" spans="1:5" ht="12.75">
      <c r="A337" s="35" t="s">
        <v>56</v>
      </c>
      <c r="E337" s="39" t="s">
        <v>3711</v>
      </c>
    </row>
    <row r="338" spans="1:5" ht="38.25">
      <c r="A338" s="35" t="s">
        <v>57</v>
      </c>
      <c r="E338" s="42" t="s">
        <v>3712</v>
      </c>
    </row>
    <row r="339" spans="1:5" ht="12.75">
      <c r="A339" t="s">
        <v>58</v>
      </c>
      <c r="E339" s="39" t="s">
        <v>5</v>
      </c>
    </row>
    <row r="340" spans="1:16" ht="12.75">
      <c r="A340" t="s">
        <v>50</v>
      </c>
      <c s="34" t="s">
        <v>524</v>
      </c>
      <c s="34" t="s">
        <v>1515</v>
      </c>
      <c s="35" t="s">
        <v>5</v>
      </c>
      <c s="6" t="s">
        <v>1516</v>
      </c>
      <c s="36" t="s">
        <v>92</v>
      </c>
      <c s="37">
        <v>20.949</v>
      </c>
      <c s="36">
        <v>2.25634</v>
      </c>
      <c s="36">
        <f>ROUND(G340*H340,6)</f>
      </c>
      <c r="L340" s="38">
        <v>0</v>
      </c>
      <c s="32">
        <f>ROUND(ROUND(L340,2)*ROUND(G340,3),2)</f>
      </c>
      <c s="36" t="s">
        <v>55</v>
      </c>
      <c>
        <f>(M340*21)/100</f>
      </c>
      <c t="s">
        <v>28</v>
      </c>
    </row>
    <row r="341" spans="1:5" ht="12.75">
      <c r="A341" s="35" t="s">
        <v>56</v>
      </c>
      <c r="E341" s="39" t="s">
        <v>1516</v>
      </c>
    </row>
    <row r="342" spans="1:5" ht="242.25">
      <c r="A342" s="35" t="s">
        <v>57</v>
      </c>
      <c r="E342" s="42" t="s">
        <v>3713</v>
      </c>
    </row>
    <row r="343" spans="1:5" ht="12.75">
      <c r="A343" t="s">
        <v>58</v>
      </c>
      <c r="E343" s="39" t="s">
        <v>5</v>
      </c>
    </row>
    <row r="344" spans="1:16" ht="12.75">
      <c r="A344" t="s">
        <v>50</v>
      </c>
      <c s="34" t="s">
        <v>525</v>
      </c>
      <c s="34" t="s">
        <v>160</v>
      </c>
      <c s="35" t="s">
        <v>5</v>
      </c>
      <c s="6" t="s">
        <v>161</v>
      </c>
      <c s="36" t="s">
        <v>162</v>
      </c>
      <c s="37">
        <v>11</v>
      </c>
      <c s="36">
        <v>0</v>
      </c>
      <c s="36">
        <f>ROUND(G344*H344,6)</f>
      </c>
      <c r="L344" s="38">
        <v>0</v>
      </c>
      <c s="32">
        <f>ROUND(ROUND(L344,2)*ROUND(G344,3),2)</f>
      </c>
      <c s="36" t="s">
        <v>55</v>
      </c>
      <c>
        <f>(M344*21)/100</f>
      </c>
      <c t="s">
        <v>28</v>
      </c>
    </row>
    <row r="345" spans="1:5" ht="12.75">
      <c r="A345" s="35" t="s">
        <v>56</v>
      </c>
      <c r="E345" s="39" t="s">
        <v>161</v>
      </c>
    </row>
    <row r="346" spans="1:5" ht="51">
      <c r="A346" s="35" t="s">
        <v>57</v>
      </c>
      <c r="E346" s="42" t="s">
        <v>3714</v>
      </c>
    </row>
    <row r="347" spans="1:5" ht="12.75">
      <c r="A347" t="s">
        <v>58</v>
      </c>
      <c r="E347" s="39" t="s">
        <v>164</v>
      </c>
    </row>
    <row r="348" spans="1:16" ht="25.5">
      <c r="A348" t="s">
        <v>50</v>
      </c>
      <c s="34" t="s">
        <v>530</v>
      </c>
      <c s="34" t="s">
        <v>3715</v>
      </c>
      <c s="35" t="s">
        <v>5</v>
      </c>
      <c s="6" t="s">
        <v>3716</v>
      </c>
      <c s="36" t="s">
        <v>162</v>
      </c>
      <c s="37">
        <v>313</v>
      </c>
      <c s="36">
        <v>0</v>
      </c>
      <c s="36">
        <f>ROUND(G348*H348,6)</f>
      </c>
      <c r="L348" s="38">
        <v>0</v>
      </c>
      <c s="32">
        <f>ROUND(ROUND(L348,2)*ROUND(G348,3),2)</f>
      </c>
      <c s="36" t="s">
        <v>55</v>
      </c>
      <c>
        <f>(M348*21)/100</f>
      </c>
      <c t="s">
        <v>28</v>
      </c>
    </row>
    <row r="349" spans="1:5" ht="25.5">
      <c r="A349" s="35" t="s">
        <v>56</v>
      </c>
      <c r="E349" s="39" t="s">
        <v>3716</v>
      </c>
    </row>
    <row r="350" spans="1:5" ht="38.25">
      <c r="A350" s="35" t="s">
        <v>57</v>
      </c>
      <c r="E350" s="42" t="s">
        <v>3717</v>
      </c>
    </row>
    <row r="351" spans="1:5" ht="12.75">
      <c r="A351" t="s">
        <v>58</v>
      </c>
      <c r="E351" s="39" t="s">
        <v>3718</v>
      </c>
    </row>
    <row r="352" spans="1:16" ht="25.5">
      <c r="A352" t="s">
        <v>50</v>
      </c>
      <c s="34" t="s">
        <v>535</v>
      </c>
      <c s="34" t="s">
        <v>3719</v>
      </c>
      <c s="35" t="s">
        <v>5</v>
      </c>
      <c s="6" t="s">
        <v>3720</v>
      </c>
      <c s="36" t="s">
        <v>162</v>
      </c>
      <c s="37">
        <v>324</v>
      </c>
      <c s="36">
        <v>0.00011</v>
      </c>
      <c s="36">
        <f>ROUND(G352*H352,6)</f>
      </c>
      <c r="L352" s="38">
        <v>0</v>
      </c>
      <c s="32">
        <f>ROUND(ROUND(L352,2)*ROUND(G352,3),2)</f>
      </c>
      <c s="36" t="s">
        <v>55</v>
      </c>
      <c>
        <f>(M352*21)/100</f>
      </c>
      <c t="s">
        <v>28</v>
      </c>
    </row>
    <row r="353" spans="1:5" ht="38.25">
      <c r="A353" s="35" t="s">
        <v>56</v>
      </c>
      <c r="E353" s="39" t="s">
        <v>3721</v>
      </c>
    </row>
    <row r="354" spans="1:5" ht="63.75">
      <c r="A354" s="35" t="s">
        <v>57</v>
      </c>
      <c r="E354" s="42" t="s">
        <v>3722</v>
      </c>
    </row>
    <row r="355" spans="1:5" ht="25.5">
      <c r="A355" t="s">
        <v>58</v>
      </c>
      <c r="E355" s="39" t="s">
        <v>3723</v>
      </c>
    </row>
    <row r="356" spans="1:16" ht="25.5">
      <c r="A356" t="s">
        <v>50</v>
      </c>
      <c s="34" t="s">
        <v>539</v>
      </c>
      <c s="34" t="s">
        <v>3724</v>
      </c>
      <c s="35" t="s">
        <v>5</v>
      </c>
      <c s="6" t="s">
        <v>3725</v>
      </c>
      <c s="36" t="s">
        <v>139</v>
      </c>
      <c s="37">
        <v>1</v>
      </c>
      <c s="36">
        <v>5.80039</v>
      </c>
      <c s="36">
        <f>ROUND(G356*H356,6)</f>
      </c>
      <c r="L356" s="38">
        <v>0</v>
      </c>
      <c s="32">
        <f>ROUND(ROUND(L356,2)*ROUND(G356,3),2)</f>
      </c>
      <c s="36" t="s">
        <v>55</v>
      </c>
      <c>
        <f>(M356*21)/100</f>
      </c>
      <c t="s">
        <v>28</v>
      </c>
    </row>
    <row r="357" spans="1:5" ht="25.5">
      <c r="A357" s="35" t="s">
        <v>56</v>
      </c>
      <c r="E357" s="39" t="s">
        <v>3725</v>
      </c>
    </row>
    <row r="358" spans="1:5" ht="38.25">
      <c r="A358" s="35" t="s">
        <v>57</v>
      </c>
      <c r="E358" s="42" t="s">
        <v>3726</v>
      </c>
    </row>
    <row r="359" spans="1:5" ht="216.75">
      <c r="A359" t="s">
        <v>58</v>
      </c>
      <c r="E359" s="39" t="s">
        <v>3727</v>
      </c>
    </row>
    <row r="360" spans="1:16" ht="25.5">
      <c r="A360" t="s">
        <v>50</v>
      </c>
      <c s="34" t="s">
        <v>543</v>
      </c>
      <c s="34" t="s">
        <v>3728</v>
      </c>
      <c s="35" t="s">
        <v>5</v>
      </c>
      <c s="6" t="s">
        <v>3729</v>
      </c>
      <c s="36" t="s">
        <v>139</v>
      </c>
      <c s="37">
        <v>3</v>
      </c>
      <c s="36">
        <v>14.14974</v>
      </c>
      <c s="36">
        <f>ROUND(G360*H360,6)</f>
      </c>
      <c r="L360" s="38">
        <v>0</v>
      </c>
      <c s="32">
        <f>ROUND(ROUND(L360,2)*ROUND(G360,3),2)</f>
      </c>
      <c s="36" t="s">
        <v>55</v>
      </c>
      <c>
        <f>(M360*21)/100</f>
      </c>
      <c t="s">
        <v>28</v>
      </c>
    </row>
    <row r="361" spans="1:5" ht="25.5">
      <c r="A361" s="35" t="s">
        <v>56</v>
      </c>
      <c r="E361" s="39" t="s">
        <v>3729</v>
      </c>
    </row>
    <row r="362" spans="1:5" ht="63.75">
      <c r="A362" s="35" t="s">
        <v>57</v>
      </c>
      <c r="E362" s="42" t="s">
        <v>3730</v>
      </c>
    </row>
    <row r="363" spans="1:5" ht="216.75">
      <c r="A363" t="s">
        <v>58</v>
      </c>
      <c r="E363" s="39" t="s">
        <v>3727</v>
      </c>
    </row>
    <row r="364" spans="1:16" ht="12.75">
      <c r="A364" t="s">
        <v>50</v>
      </c>
      <c s="34" t="s">
        <v>547</v>
      </c>
      <c s="34" t="s">
        <v>3731</v>
      </c>
      <c s="35" t="s">
        <v>5</v>
      </c>
      <c s="6" t="s">
        <v>3732</v>
      </c>
      <c s="36" t="s">
        <v>162</v>
      </c>
      <c s="37">
        <v>18</v>
      </c>
      <c s="36">
        <v>0.88535</v>
      </c>
      <c s="36">
        <f>ROUND(G364*H364,6)</f>
      </c>
      <c r="L364" s="38">
        <v>0</v>
      </c>
      <c s="32">
        <f>ROUND(ROUND(L364,2)*ROUND(G364,3),2)</f>
      </c>
      <c s="36" t="s">
        <v>55</v>
      </c>
      <c>
        <f>(M364*21)/100</f>
      </c>
      <c t="s">
        <v>28</v>
      </c>
    </row>
    <row r="365" spans="1:5" ht="12.75">
      <c r="A365" s="35" t="s">
        <v>56</v>
      </c>
      <c r="E365" s="39" t="s">
        <v>3732</v>
      </c>
    </row>
    <row r="366" spans="1:5" ht="63.75">
      <c r="A366" s="35" t="s">
        <v>57</v>
      </c>
      <c r="E366" s="42" t="s">
        <v>3733</v>
      </c>
    </row>
    <row r="367" spans="1:5" ht="102">
      <c r="A367" t="s">
        <v>58</v>
      </c>
      <c r="E367" s="39" t="s">
        <v>3734</v>
      </c>
    </row>
    <row r="368" spans="1:16" ht="12.75">
      <c r="A368" t="s">
        <v>50</v>
      </c>
      <c s="34" t="s">
        <v>551</v>
      </c>
      <c s="34" t="s">
        <v>3735</v>
      </c>
      <c s="35" t="s">
        <v>5</v>
      </c>
      <c s="6" t="s">
        <v>3736</v>
      </c>
      <c s="36" t="s">
        <v>162</v>
      </c>
      <c s="37">
        <v>18</v>
      </c>
      <c s="36">
        <v>0.6</v>
      </c>
      <c s="36">
        <f>ROUND(G368*H368,6)</f>
      </c>
      <c r="L368" s="38">
        <v>0</v>
      </c>
      <c s="32">
        <f>ROUND(ROUND(L368,2)*ROUND(G368,3),2)</f>
      </c>
      <c s="36" t="s">
        <v>55</v>
      </c>
      <c>
        <f>(M368*21)/100</f>
      </c>
      <c t="s">
        <v>28</v>
      </c>
    </row>
    <row r="369" spans="1:5" ht="12.75">
      <c r="A369" s="35" t="s">
        <v>56</v>
      </c>
      <c r="E369" s="39" t="s">
        <v>3736</v>
      </c>
    </row>
    <row r="370" spans="1:5" ht="12.75">
      <c r="A370" s="35" t="s">
        <v>57</v>
      </c>
      <c r="E370" s="40" t="s">
        <v>5</v>
      </c>
    </row>
    <row r="371" spans="1:5" ht="12.75">
      <c r="A371" t="s">
        <v>58</v>
      </c>
      <c r="E371" s="39" t="s">
        <v>5</v>
      </c>
    </row>
    <row r="372" spans="1:16" ht="25.5">
      <c r="A372" t="s">
        <v>50</v>
      </c>
      <c s="34" t="s">
        <v>555</v>
      </c>
      <c s="34" t="s">
        <v>3737</v>
      </c>
      <c s="35" t="s">
        <v>5</v>
      </c>
      <c s="6" t="s">
        <v>3738</v>
      </c>
      <c s="36" t="s">
        <v>92</v>
      </c>
      <c s="37">
        <v>3.95</v>
      </c>
      <c s="36">
        <v>2.26672</v>
      </c>
      <c s="36">
        <f>ROUND(G372*H372,6)</f>
      </c>
      <c r="L372" s="38">
        <v>0</v>
      </c>
      <c s="32">
        <f>ROUND(ROUND(L372,2)*ROUND(G372,3),2)</f>
      </c>
      <c s="36" t="s">
        <v>55</v>
      </c>
      <c>
        <f>(M372*21)/100</f>
      </c>
      <c t="s">
        <v>28</v>
      </c>
    </row>
    <row r="373" spans="1:5" ht="25.5">
      <c r="A373" s="35" t="s">
        <v>56</v>
      </c>
      <c r="E373" s="39" t="s">
        <v>3738</v>
      </c>
    </row>
    <row r="374" spans="1:5" ht="63.75">
      <c r="A374" s="35" t="s">
        <v>57</v>
      </c>
      <c r="E374" s="42" t="s">
        <v>3739</v>
      </c>
    </row>
    <row r="375" spans="1:5" ht="51">
      <c r="A375" t="s">
        <v>58</v>
      </c>
      <c r="E375" s="39" t="s">
        <v>3740</v>
      </c>
    </row>
    <row r="376" spans="1:16" ht="38.25">
      <c r="A376" t="s">
        <v>50</v>
      </c>
      <c s="34" t="s">
        <v>559</v>
      </c>
      <c s="34" t="s">
        <v>3741</v>
      </c>
      <c s="35" t="s">
        <v>5</v>
      </c>
      <c s="6" t="s">
        <v>3742</v>
      </c>
      <c s="36" t="s">
        <v>162</v>
      </c>
      <c s="37">
        <v>23</v>
      </c>
      <c s="36">
        <v>0.16371</v>
      </c>
      <c s="36">
        <f>ROUND(G376*H376,6)</f>
      </c>
      <c r="L376" s="38">
        <v>0</v>
      </c>
      <c s="32">
        <f>ROUND(ROUND(L376,2)*ROUND(G376,3),2)</f>
      </c>
      <c s="36" t="s">
        <v>55</v>
      </c>
      <c>
        <f>(M376*21)/100</f>
      </c>
      <c t="s">
        <v>28</v>
      </c>
    </row>
    <row r="377" spans="1:5" ht="38.25">
      <c r="A377" s="35" t="s">
        <v>56</v>
      </c>
      <c r="E377" s="39" t="s">
        <v>3743</v>
      </c>
    </row>
    <row r="378" spans="1:5" ht="38.25">
      <c r="A378" s="35" t="s">
        <v>57</v>
      </c>
      <c r="E378" s="42" t="s">
        <v>3744</v>
      </c>
    </row>
    <row r="379" spans="1:5" ht="114.75">
      <c r="A379" t="s">
        <v>58</v>
      </c>
      <c r="E379" s="39" t="s">
        <v>3745</v>
      </c>
    </row>
    <row r="380" spans="1:16" ht="12.75">
      <c r="A380" t="s">
        <v>50</v>
      </c>
      <c s="34" t="s">
        <v>563</v>
      </c>
      <c s="34" t="s">
        <v>3746</v>
      </c>
      <c s="35" t="s">
        <v>5</v>
      </c>
      <c s="6" t="s">
        <v>3747</v>
      </c>
      <c s="36" t="s">
        <v>162</v>
      </c>
      <c s="37">
        <v>23</v>
      </c>
      <c s="36">
        <v>0.134</v>
      </c>
      <c s="36">
        <f>ROUND(G380*H380,6)</f>
      </c>
      <c r="L380" s="38">
        <v>0</v>
      </c>
      <c s="32">
        <f>ROUND(ROUND(L380,2)*ROUND(G380,3),2)</f>
      </c>
      <c s="36" t="s">
        <v>55</v>
      </c>
      <c>
        <f>(M380*21)/100</f>
      </c>
      <c t="s">
        <v>28</v>
      </c>
    </row>
    <row r="381" spans="1:5" ht="12.75">
      <c r="A381" s="35" t="s">
        <v>56</v>
      </c>
      <c r="E381" s="39" t="s">
        <v>3747</v>
      </c>
    </row>
    <row r="382" spans="1:5" ht="12.75">
      <c r="A382" s="35" t="s">
        <v>57</v>
      </c>
      <c r="E382" s="40" t="s">
        <v>5</v>
      </c>
    </row>
    <row r="383" spans="1:5" ht="12.75">
      <c r="A383" t="s">
        <v>58</v>
      </c>
      <c r="E383" s="39" t="s">
        <v>5</v>
      </c>
    </row>
    <row r="384" spans="1:16" ht="12.75">
      <c r="A384" t="s">
        <v>50</v>
      </c>
      <c s="34" t="s">
        <v>567</v>
      </c>
      <c s="34" t="s">
        <v>3748</v>
      </c>
      <c s="35" t="s">
        <v>5</v>
      </c>
      <c s="6" t="s">
        <v>3749</v>
      </c>
      <c s="36" t="s">
        <v>162</v>
      </c>
      <c s="37">
        <v>21.5</v>
      </c>
      <c s="36">
        <v>0.29221</v>
      </c>
      <c s="36">
        <f>ROUND(G384*H384,6)</f>
      </c>
      <c r="L384" s="38">
        <v>0</v>
      </c>
      <c s="32">
        <f>ROUND(ROUND(L384,2)*ROUND(G384,3),2)</f>
      </c>
      <c s="36" t="s">
        <v>55</v>
      </c>
      <c>
        <f>(M384*21)/100</f>
      </c>
      <c t="s">
        <v>28</v>
      </c>
    </row>
    <row r="385" spans="1:5" ht="12.75">
      <c r="A385" s="35" t="s">
        <v>56</v>
      </c>
      <c r="E385" s="39" t="s">
        <v>3749</v>
      </c>
    </row>
    <row r="386" spans="1:5" ht="38.25">
      <c r="A386" s="35" t="s">
        <v>57</v>
      </c>
      <c r="E386" s="40" t="s">
        <v>3750</v>
      </c>
    </row>
    <row r="387" spans="1:5" ht="38.25">
      <c r="A387" t="s">
        <v>58</v>
      </c>
      <c r="E387" s="39" t="s">
        <v>3751</v>
      </c>
    </row>
    <row r="388" spans="1:16" ht="12.75">
      <c r="A388" t="s">
        <v>50</v>
      </c>
      <c s="34" t="s">
        <v>572</v>
      </c>
      <c s="34" t="s">
        <v>3752</v>
      </c>
      <c s="35" t="s">
        <v>5</v>
      </c>
      <c s="6" t="s">
        <v>3753</v>
      </c>
      <c s="36" t="s">
        <v>162</v>
      </c>
      <c s="37">
        <v>16.5</v>
      </c>
      <c s="36">
        <v>0.0156</v>
      </c>
      <c s="36">
        <f>ROUND(G388*H388,6)</f>
      </c>
      <c r="L388" s="38">
        <v>0</v>
      </c>
      <c s="32">
        <f>ROUND(ROUND(L388,2)*ROUND(G388,3),2)</f>
      </c>
      <c s="36" t="s">
        <v>122</v>
      </c>
      <c>
        <f>(M388*21)/100</f>
      </c>
      <c t="s">
        <v>28</v>
      </c>
    </row>
    <row r="389" spans="1:5" ht="12.75">
      <c r="A389" s="35" t="s">
        <v>56</v>
      </c>
      <c r="E389" s="39" t="s">
        <v>3753</v>
      </c>
    </row>
    <row r="390" spans="1:5" ht="25.5">
      <c r="A390" s="35" t="s">
        <v>57</v>
      </c>
      <c r="E390" s="40" t="s">
        <v>3754</v>
      </c>
    </row>
    <row r="391" spans="1:5" ht="12.75">
      <c r="A391" t="s">
        <v>58</v>
      </c>
      <c r="E391" s="39" t="s">
        <v>1047</v>
      </c>
    </row>
    <row r="392" spans="1:16" ht="12.75">
      <c r="A392" t="s">
        <v>50</v>
      </c>
      <c s="34" t="s">
        <v>577</v>
      </c>
      <c s="34" t="s">
        <v>3755</v>
      </c>
      <c s="35" t="s">
        <v>5</v>
      </c>
      <c s="6" t="s">
        <v>3756</v>
      </c>
      <c s="36" t="s">
        <v>162</v>
      </c>
      <c s="37">
        <v>16.5</v>
      </c>
      <c s="36">
        <v>0.0074</v>
      </c>
      <c s="36">
        <f>ROUND(G392*H392,6)</f>
      </c>
      <c r="L392" s="38">
        <v>0</v>
      </c>
      <c s="32">
        <f>ROUND(ROUND(L392,2)*ROUND(G392,3),2)</f>
      </c>
      <c s="36" t="s">
        <v>55</v>
      </c>
      <c>
        <f>(M392*21)/100</f>
      </c>
      <c t="s">
        <v>28</v>
      </c>
    </row>
    <row r="393" spans="1:5" ht="12.75">
      <c r="A393" s="35" t="s">
        <v>56</v>
      </c>
      <c r="E393" s="39" t="s">
        <v>3756</v>
      </c>
    </row>
    <row r="394" spans="1:5" ht="12.75">
      <c r="A394" s="35" t="s">
        <v>57</v>
      </c>
      <c r="E394" s="40" t="s">
        <v>5</v>
      </c>
    </row>
    <row r="395" spans="1:5" ht="12.75">
      <c r="A395" t="s">
        <v>58</v>
      </c>
      <c r="E395" s="39" t="s">
        <v>5</v>
      </c>
    </row>
    <row r="396" spans="1:16" ht="12.75">
      <c r="A396" t="s">
        <v>50</v>
      </c>
      <c s="34" t="s">
        <v>581</v>
      </c>
      <c s="34" t="s">
        <v>3757</v>
      </c>
      <c s="35" t="s">
        <v>5</v>
      </c>
      <c s="6" t="s">
        <v>3758</v>
      </c>
      <c s="36" t="s">
        <v>162</v>
      </c>
      <c s="37">
        <v>5</v>
      </c>
      <c s="36">
        <v>0.0156</v>
      </c>
      <c s="36">
        <f>ROUND(G396*H396,6)</f>
      </c>
      <c r="L396" s="38">
        <v>0</v>
      </c>
      <c s="32">
        <f>ROUND(ROUND(L396,2)*ROUND(G396,3),2)</f>
      </c>
      <c s="36" t="s">
        <v>122</v>
      </c>
      <c>
        <f>(M396*21)/100</f>
      </c>
      <c t="s">
        <v>28</v>
      </c>
    </row>
    <row r="397" spans="1:5" ht="12.75">
      <c r="A397" s="35" t="s">
        <v>56</v>
      </c>
      <c r="E397" s="39" t="s">
        <v>3758</v>
      </c>
    </row>
    <row r="398" spans="1:5" ht="25.5">
      <c r="A398" s="35" t="s">
        <v>57</v>
      </c>
      <c r="E398" s="40" t="s">
        <v>3759</v>
      </c>
    </row>
    <row r="399" spans="1:5" ht="12.75">
      <c r="A399" t="s">
        <v>58</v>
      </c>
      <c r="E399" s="39" t="s">
        <v>1047</v>
      </c>
    </row>
    <row r="400" spans="1:16" ht="12.75">
      <c r="A400" t="s">
        <v>50</v>
      </c>
      <c s="34" t="s">
        <v>586</v>
      </c>
      <c s="34" t="s">
        <v>3760</v>
      </c>
      <c s="35" t="s">
        <v>5</v>
      </c>
      <c s="6" t="s">
        <v>3761</v>
      </c>
      <c s="36" t="s">
        <v>162</v>
      </c>
      <c s="37">
        <v>5</v>
      </c>
      <c s="36">
        <v>0.0169</v>
      </c>
      <c s="36">
        <f>ROUND(G400*H400,6)</f>
      </c>
      <c r="L400" s="38">
        <v>0</v>
      </c>
      <c s="32">
        <f>ROUND(ROUND(L400,2)*ROUND(G400,3),2)</f>
      </c>
      <c s="36" t="s">
        <v>55</v>
      </c>
      <c>
        <f>(M400*21)/100</f>
      </c>
      <c t="s">
        <v>28</v>
      </c>
    </row>
    <row r="401" spans="1:5" ht="12.75">
      <c r="A401" s="35" t="s">
        <v>56</v>
      </c>
      <c r="E401" s="39" t="s">
        <v>3761</v>
      </c>
    </row>
    <row r="402" spans="1:5" ht="25.5">
      <c r="A402" s="35" t="s">
        <v>57</v>
      </c>
      <c r="E402" s="40" t="s">
        <v>3759</v>
      </c>
    </row>
    <row r="403" spans="1:5" ht="12.75">
      <c r="A403" t="s">
        <v>58</v>
      </c>
      <c r="E403" s="39" t="s">
        <v>5</v>
      </c>
    </row>
    <row r="404" spans="1:16" ht="25.5">
      <c r="A404" t="s">
        <v>50</v>
      </c>
      <c s="34" t="s">
        <v>591</v>
      </c>
      <c s="34" t="s">
        <v>3762</v>
      </c>
      <c s="35" t="s">
        <v>5</v>
      </c>
      <c s="6" t="s">
        <v>3763</v>
      </c>
      <c s="36" t="s">
        <v>139</v>
      </c>
      <c s="37">
        <v>8</v>
      </c>
      <c s="36">
        <v>0.00135</v>
      </c>
      <c s="36">
        <f>ROUND(G404*H404,6)</f>
      </c>
      <c r="L404" s="38">
        <v>0</v>
      </c>
      <c s="32">
        <f>ROUND(ROUND(L404,2)*ROUND(G404,3),2)</f>
      </c>
      <c s="36" t="s">
        <v>55</v>
      </c>
      <c>
        <f>(M404*21)/100</f>
      </c>
      <c t="s">
        <v>28</v>
      </c>
    </row>
    <row r="405" spans="1:5" ht="25.5">
      <c r="A405" s="35" t="s">
        <v>56</v>
      </c>
      <c r="E405" s="39" t="s">
        <v>3763</v>
      </c>
    </row>
    <row r="406" spans="1:5" ht="38.25">
      <c r="A406" s="35" t="s">
        <v>57</v>
      </c>
      <c r="E406" s="40" t="s">
        <v>3764</v>
      </c>
    </row>
    <row r="407" spans="1:5" ht="12.75">
      <c r="A407" t="s">
        <v>58</v>
      </c>
      <c r="E407" s="39" t="s">
        <v>5</v>
      </c>
    </row>
    <row r="408" spans="1:16" ht="12.75">
      <c r="A408" t="s">
        <v>50</v>
      </c>
      <c s="34" t="s">
        <v>596</v>
      </c>
      <c s="34" t="s">
        <v>3765</v>
      </c>
      <c s="35" t="s">
        <v>5</v>
      </c>
      <c s="6" t="s">
        <v>3766</v>
      </c>
      <c s="36" t="s">
        <v>139</v>
      </c>
      <c s="37">
        <v>3</v>
      </c>
      <c s="36">
        <v>0.19504</v>
      </c>
      <c s="36">
        <f>ROUND(G408*H408,6)</f>
      </c>
      <c r="L408" s="38">
        <v>0</v>
      </c>
      <c s="32">
        <f>ROUND(ROUND(L408,2)*ROUND(G408,3),2)</f>
      </c>
      <c s="36" t="s">
        <v>55</v>
      </c>
      <c>
        <f>(M408*21)/100</f>
      </c>
      <c t="s">
        <v>28</v>
      </c>
    </row>
    <row r="409" spans="1:5" ht="12.75">
      <c r="A409" s="35" t="s">
        <v>56</v>
      </c>
      <c r="E409" s="39" t="s">
        <v>3766</v>
      </c>
    </row>
    <row r="410" spans="1:5" ht="12.75">
      <c r="A410" s="35" t="s">
        <v>57</v>
      </c>
      <c r="E410" s="40" t="s">
        <v>5</v>
      </c>
    </row>
    <row r="411" spans="1:5" ht="63.75">
      <c r="A411" t="s">
        <v>58</v>
      </c>
      <c r="E411" s="39" t="s">
        <v>3767</v>
      </c>
    </row>
    <row r="412" spans="1:16" ht="12.75">
      <c r="A412" t="s">
        <v>50</v>
      </c>
      <c s="34" t="s">
        <v>600</v>
      </c>
      <c s="34" t="s">
        <v>3768</v>
      </c>
      <c s="35" t="s">
        <v>5</v>
      </c>
      <c s="6" t="s">
        <v>3769</v>
      </c>
      <c s="36" t="s">
        <v>139</v>
      </c>
      <c s="37">
        <v>1</v>
      </c>
      <c s="36">
        <v>0.2767</v>
      </c>
      <c s="36">
        <f>ROUND(G412*H412,6)</f>
      </c>
      <c r="L412" s="38">
        <v>0</v>
      </c>
      <c s="32">
        <f>ROUND(ROUND(L412,2)*ROUND(G412,3),2)</f>
      </c>
      <c s="36" t="s">
        <v>55</v>
      </c>
      <c>
        <f>(M412*21)/100</f>
      </c>
      <c t="s">
        <v>28</v>
      </c>
    </row>
    <row r="413" spans="1:5" ht="12.75">
      <c r="A413" s="35" t="s">
        <v>56</v>
      </c>
      <c r="E413" s="39" t="s">
        <v>3769</v>
      </c>
    </row>
    <row r="414" spans="1:5" ht="12.75">
      <c r="A414" s="35" t="s">
        <v>57</v>
      </c>
      <c r="E414" s="40" t="s">
        <v>5</v>
      </c>
    </row>
    <row r="415" spans="1:5" ht="63.75">
      <c r="A415" t="s">
        <v>58</v>
      </c>
      <c r="E415" s="39" t="s">
        <v>3767</v>
      </c>
    </row>
    <row r="416" spans="1:16" ht="25.5">
      <c r="A416" t="s">
        <v>50</v>
      </c>
      <c s="34" t="s">
        <v>604</v>
      </c>
      <c s="34" t="s">
        <v>3770</v>
      </c>
      <c s="35" t="s">
        <v>5</v>
      </c>
      <c s="6" t="s">
        <v>3771</v>
      </c>
      <c s="36" t="s">
        <v>139</v>
      </c>
      <c s="37">
        <v>3</v>
      </c>
      <c s="36">
        <v>0.0007</v>
      </c>
      <c s="36">
        <f>ROUND(G416*H416,6)</f>
      </c>
      <c r="L416" s="38">
        <v>0</v>
      </c>
      <c s="32">
        <f>ROUND(ROUND(L416,2)*ROUND(G416,3),2)</f>
      </c>
      <c s="36" t="s">
        <v>55</v>
      </c>
      <c>
        <f>(M416*21)/100</f>
      </c>
      <c t="s">
        <v>28</v>
      </c>
    </row>
    <row r="417" spans="1:5" ht="25.5">
      <c r="A417" s="35" t="s">
        <v>56</v>
      </c>
      <c r="E417" s="39" t="s">
        <v>3771</v>
      </c>
    </row>
    <row r="418" spans="1:5" ht="51">
      <c r="A418" s="35" t="s">
        <v>57</v>
      </c>
      <c r="E418" s="42" t="s">
        <v>3772</v>
      </c>
    </row>
    <row r="419" spans="1:5" ht="204">
      <c r="A419" t="s">
        <v>58</v>
      </c>
      <c r="E419" s="39" t="s">
        <v>3773</v>
      </c>
    </row>
    <row r="420" spans="1:16" ht="12.75">
      <c r="A420" t="s">
        <v>50</v>
      </c>
      <c s="34" t="s">
        <v>605</v>
      </c>
      <c s="34" t="s">
        <v>3774</v>
      </c>
      <c s="35" t="s">
        <v>5</v>
      </c>
      <c s="6" t="s">
        <v>3775</v>
      </c>
      <c s="36" t="s">
        <v>139</v>
      </c>
      <c s="37">
        <v>3</v>
      </c>
      <c s="36">
        <v>0.0035</v>
      </c>
      <c s="36">
        <f>ROUND(G420*H420,6)</f>
      </c>
      <c r="L420" s="38">
        <v>0</v>
      </c>
      <c s="32">
        <f>ROUND(ROUND(L420,2)*ROUND(G420,3),2)</f>
      </c>
      <c s="36" t="s">
        <v>55</v>
      </c>
      <c>
        <f>(M420*21)/100</f>
      </c>
      <c t="s">
        <v>28</v>
      </c>
    </row>
    <row r="421" spans="1:5" ht="12.75">
      <c r="A421" s="35" t="s">
        <v>56</v>
      </c>
      <c r="E421" s="39" t="s">
        <v>3775</v>
      </c>
    </row>
    <row r="422" spans="1:5" ht="12.75">
      <c r="A422" s="35" t="s">
        <v>57</v>
      </c>
      <c r="E422" s="40" t="s">
        <v>5</v>
      </c>
    </row>
    <row r="423" spans="1:5" ht="12.75">
      <c r="A423" t="s">
        <v>58</v>
      </c>
      <c r="E423" s="39" t="s">
        <v>5</v>
      </c>
    </row>
    <row r="424" spans="1:16" ht="12.75">
      <c r="A424" t="s">
        <v>50</v>
      </c>
      <c s="34" t="s">
        <v>610</v>
      </c>
      <c s="34" t="s">
        <v>3776</v>
      </c>
      <c s="35" t="s">
        <v>5</v>
      </c>
      <c s="6" t="s">
        <v>3777</v>
      </c>
      <c s="36" t="s">
        <v>139</v>
      </c>
      <c s="37">
        <v>3</v>
      </c>
      <c s="36">
        <v>0.10941</v>
      </c>
      <c s="36">
        <f>ROUND(G424*H424,6)</f>
      </c>
      <c r="L424" s="38">
        <v>0</v>
      </c>
      <c s="32">
        <f>ROUND(ROUND(L424,2)*ROUND(G424,3),2)</f>
      </c>
      <c s="36" t="s">
        <v>55</v>
      </c>
      <c>
        <f>(M424*21)/100</f>
      </c>
      <c t="s">
        <v>28</v>
      </c>
    </row>
    <row r="425" spans="1:5" ht="12.75">
      <c r="A425" s="35" t="s">
        <v>56</v>
      </c>
      <c r="E425" s="39" t="s">
        <v>3777</v>
      </c>
    </row>
    <row r="426" spans="1:5" ht="51">
      <c r="A426" s="35" t="s">
        <v>57</v>
      </c>
      <c r="E426" s="42" t="s">
        <v>3778</v>
      </c>
    </row>
    <row r="427" spans="1:5" ht="127.5">
      <c r="A427" t="s">
        <v>58</v>
      </c>
      <c r="E427" s="39" t="s">
        <v>3779</v>
      </c>
    </row>
    <row r="428" spans="1:16" ht="12.75">
      <c r="A428" t="s">
        <v>50</v>
      </c>
      <c s="34" t="s">
        <v>614</v>
      </c>
      <c s="34" t="s">
        <v>3780</v>
      </c>
      <c s="35" t="s">
        <v>5</v>
      </c>
      <c s="6" t="s">
        <v>3781</v>
      </c>
      <c s="36" t="s">
        <v>139</v>
      </c>
      <c s="37">
        <v>3</v>
      </c>
      <c s="36">
        <v>0.0061</v>
      </c>
      <c s="36">
        <f>ROUND(G428*H428,6)</f>
      </c>
      <c r="L428" s="38">
        <v>0</v>
      </c>
      <c s="32">
        <f>ROUND(ROUND(L428,2)*ROUND(G428,3),2)</f>
      </c>
      <c s="36" t="s">
        <v>55</v>
      </c>
      <c>
        <f>(M428*21)/100</f>
      </c>
      <c t="s">
        <v>28</v>
      </c>
    </row>
    <row r="429" spans="1:5" ht="12.75">
      <c r="A429" s="35" t="s">
        <v>56</v>
      </c>
      <c r="E429" s="39" t="s">
        <v>3781</v>
      </c>
    </row>
    <row r="430" spans="1:5" ht="12.75">
      <c r="A430" s="35" t="s">
        <v>57</v>
      </c>
      <c r="E430" s="40" t="s">
        <v>5</v>
      </c>
    </row>
    <row r="431" spans="1:5" ht="12.75">
      <c r="A431" t="s">
        <v>58</v>
      </c>
      <c r="E431" s="39" t="s">
        <v>5</v>
      </c>
    </row>
    <row r="432" spans="1:16" ht="12.75">
      <c r="A432" t="s">
        <v>50</v>
      </c>
      <c s="34" t="s">
        <v>617</v>
      </c>
      <c s="34" t="s">
        <v>3782</v>
      </c>
      <c s="35" t="s">
        <v>5</v>
      </c>
      <c s="6" t="s">
        <v>3783</v>
      </c>
      <c s="36" t="s">
        <v>139</v>
      </c>
      <c s="37">
        <v>3</v>
      </c>
      <c s="36">
        <v>0.0001</v>
      </c>
      <c s="36">
        <f>ROUND(G432*H432,6)</f>
      </c>
      <c r="L432" s="38">
        <v>0</v>
      </c>
      <c s="32">
        <f>ROUND(ROUND(L432,2)*ROUND(G432,3),2)</f>
      </c>
      <c s="36" t="s">
        <v>55</v>
      </c>
      <c>
        <f>(M432*21)/100</f>
      </c>
      <c t="s">
        <v>28</v>
      </c>
    </row>
    <row r="433" spans="1:5" ht="12.75">
      <c r="A433" s="35" t="s">
        <v>56</v>
      </c>
      <c r="E433" s="39" t="s">
        <v>3783</v>
      </c>
    </row>
    <row r="434" spans="1:5" ht="12.75">
      <c r="A434" s="35" t="s">
        <v>57</v>
      </c>
      <c r="E434" s="40" t="s">
        <v>5</v>
      </c>
    </row>
    <row r="435" spans="1:5" ht="12.75">
      <c r="A435" t="s">
        <v>58</v>
      </c>
      <c r="E435" s="39" t="s">
        <v>5</v>
      </c>
    </row>
    <row r="436" spans="1:16" ht="25.5">
      <c r="A436" t="s">
        <v>50</v>
      </c>
      <c s="34" t="s">
        <v>621</v>
      </c>
      <c s="34" t="s">
        <v>3784</v>
      </c>
      <c s="35" t="s">
        <v>5</v>
      </c>
      <c s="6" t="s">
        <v>3785</v>
      </c>
      <c s="36" t="s">
        <v>84</v>
      </c>
      <c s="37">
        <v>19.375</v>
      </c>
      <c s="36">
        <v>1E-05</v>
      </c>
      <c s="36">
        <f>ROUND(G436*H436,6)</f>
      </c>
      <c r="L436" s="38">
        <v>0</v>
      </c>
      <c s="32">
        <f>ROUND(ROUND(L436,2)*ROUND(G436,3),2)</f>
      </c>
      <c s="36" t="s">
        <v>55</v>
      </c>
      <c>
        <f>(M436*21)/100</f>
      </c>
      <c t="s">
        <v>28</v>
      </c>
    </row>
    <row r="437" spans="1:5" ht="25.5">
      <c r="A437" s="35" t="s">
        <v>56</v>
      </c>
      <c r="E437" s="39" t="s">
        <v>3785</v>
      </c>
    </row>
    <row r="438" spans="1:5" ht="63.75">
      <c r="A438" s="35" t="s">
        <v>57</v>
      </c>
      <c r="E438" s="42" t="s">
        <v>3786</v>
      </c>
    </row>
    <row r="439" spans="1:5" ht="12.75">
      <c r="A439" t="s">
        <v>58</v>
      </c>
      <c r="E439" s="39" t="s">
        <v>5</v>
      </c>
    </row>
    <row r="440" spans="1:16" ht="25.5">
      <c r="A440" t="s">
        <v>50</v>
      </c>
      <c s="34" t="s">
        <v>623</v>
      </c>
      <c s="34" t="s">
        <v>3787</v>
      </c>
      <c s="35" t="s">
        <v>5</v>
      </c>
      <c s="6" t="s">
        <v>3788</v>
      </c>
      <c s="36" t="s">
        <v>84</v>
      </c>
      <c s="37">
        <v>19.375</v>
      </c>
      <c s="36">
        <v>0.0006</v>
      </c>
      <c s="36">
        <f>ROUND(G440*H440,6)</f>
      </c>
      <c r="L440" s="38">
        <v>0</v>
      </c>
      <c s="32">
        <f>ROUND(ROUND(L440,2)*ROUND(G440,3),2)</f>
      </c>
      <c s="36" t="s">
        <v>55</v>
      </c>
      <c>
        <f>(M440*21)/100</f>
      </c>
      <c t="s">
        <v>28</v>
      </c>
    </row>
    <row r="441" spans="1:5" ht="25.5">
      <c r="A441" s="35" t="s">
        <v>56</v>
      </c>
      <c r="E441" s="39" t="s">
        <v>3788</v>
      </c>
    </row>
    <row r="442" spans="1:5" ht="63.75">
      <c r="A442" s="35" t="s">
        <v>57</v>
      </c>
      <c r="E442" s="42" t="s">
        <v>3786</v>
      </c>
    </row>
    <row r="443" spans="1:5" ht="12.75">
      <c r="A443" t="s">
        <v>58</v>
      </c>
      <c r="E443" s="39" t="s">
        <v>5</v>
      </c>
    </row>
    <row r="444" spans="1:16" ht="25.5">
      <c r="A444" t="s">
        <v>50</v>
      </c>
      <c s="34" t="s">
        <v>624</v>
      </c>
      <c s="34" t="s">
        <v>3789</v>
      </c>
      <c s="35" t="s">
        <v>5</v>
      </c>
      <c s="6" t="s">
        <v>3790</v>
      </c>
      <c s="36" t="s">
        <v>84</v>
      </c>
      <c s="37">
        <v>19.375</v>
      </c>
      <c s="36">
        <v>0.0026</v>
      </c>
      <c s="36">
        <f>ROUND(G444*H444,6)</f>
      </c>
      <c r="L444" s="38">
        <v>0</v>
      </c>
      <c s="32">
        <f>ROUND(ROUND(L444,2)*ROUND(G444,3),2)</f>
      </c>
      <c s="36" t="s">
        <v>55</v>
      </c>
      <c>
        <f>(M444*21)/100</f>
      </c>
      <c t="s">
        <v>28</v>
      </c>
    </row>
    <row r="445" spans="1:5" ht="25.5">
      <c r="A445" s="35" t="s">
        <v>56</v>
      </c>
      <c r="E445" s="39" t="s">
        <v>3790</v>
      </c>
    </row>
    <row r="446" spans="1:5" ht="12.75">
      <c r="A446" s="35" t="s">
        <v>57</v>
      </c>
      <c r="E446" s="40" t="s">
        <v>5</v>
      </c>
    </row>
    <row r="447" spans="1:5" ht="12.75">
      <c r="A447" t="s">
        <v>58</v>
      </c>
      <c r="E447" s="39" t="s">
        <v>5</v>
      </c>
    </row>
    <row r="448" spans="1:16" ht="25.5">
      <c r="A448" t="s">
        <v>50</v>
      </c>
      <c s="34" t="s">
        <v>627</v>
      </c>
      <c s="34" t="s">
        <v>3791</v>
      </c>
      <c s="35" t="s">
        <v>5</v>
      </c>
      <c s="6" t="s">
        <v>3792</v>
      </c>
      <c s="36" t="s">
        <v>84</v>
      </c>
      <c s="37">
        <v>2</v>
      </c>
      <c s="36">
        <v>0.0012</v>
      </c>
      <c s="36">
        <f>ROUND(G448*H448,6)</f>
      </c>
      <c r="L448" s="38">
        <v>0</v>
      </c>
      <c s="32">
        <f>ROUND(ROUND(L448,2)*ROUND(G448,3),2)</f>
      </c>
      <c s="36" t="s">
        <v>55</v>
      </c>
      <c>
        <f>(M448*21)/100</f>
      </c>
      <c t="s">
        <v>28</v>
      </c>
    </row>
    <row r="449" spans="1:5" ht="25.5">
      <c r="A449" s="35" t="s">
        <v>56</v>
      </c>
      <c r="E449" s="39" t="s">
        <v>3792</v>
      </c>
    </row>
    <row r="450" spans="1:5" ht="38.25">
      <c r="A450" s="35" t="s">
        <v>57</v>
      </c>
      <c r="E450" s="42" t="s">
        <v>3793</v>
      </c>
    </row>
    <row r="451" spans="1:5" ht="12.75">
      <c r="A451" t="s">
        <v>58</v>
      </c>
      <c r="E451" s="39" t="s">
        <v>5</v>
      </c>
    </row>
    <row r="452" spans="1:16" ht="25.5">
      <c r="A452" t="s">
        <v>50</v>
      </c>
      <c s="34" t="s">
        <v>632</v>
      </c>
      <c s="34" t="s">
        <v>3794</v>
      </c>
      <c s="35" t="s">
        <v>5</v>
      </c>
      <c s="6" t="s">
        <v>3795</v>
      </c>
      <c s="36" t="s">
        <v>84</v>
      </c>
      <c s="37">
        <v>2</v>
      </c>
      <c s="36">
        <v>0.0026</v>
      </c>
      <c s="36">
        <f>ROUND(G452*H452,6)</f>
      </c>
      <c r="L452" s="38">
        <v>0</v>
      </c>
      <c s="32">
        <f>ROUND(ROUND(L452,2)*ROUND(G452,3),2)</f>
      </c>
      <c s="36" t="s">
        <v>55</v>
      </c>
      <c>
        <f>(M452*21)/100</f>
      </c>
      <c t="s">
        <v>28</v>
      </c>
    </row>
    <row r="453" spans="1:5" ht="25.5">
      <c r="A453" s="35" t="s">
        <v>56</v>
      </c>
      <c r="E453" s="39" t="s">
        <v>3795</v>
      </c>
    </row>
    <row r="454" spans="1:5" ht="12.75">
      <c r="A454" s="35" t="s">
        <v>57</v>
      </c>
      <c r="E454" s="40" t="s">
        <v>5</v>
      </c>
    </row>
    <row r="455" spans="1:5" ht="12.75">
      <c r="A455" t="s">
        <v>58</v>
      </c>
      <c r="E455" s="39" t="s">
        <v>5</v>
      </c>
    </row>
    <row r="456" spans="1:16" ht="25.5">
      <c r="A456" t="s">
        <v>50</v>
      </c>
      <c s="34" t="s">
        <v>635</v>
      </c>
      <c s="34" t="s">
        <v>3796</v>
      </c>
      <c s="35" t="s">
        <v>5</v>
      </c>
      <c s="6" t="s">
        <v>3797</v>
      </c>
      <c s="36" t="s">
        <v>84</v>
      </c>
      <c s="37">
        <v>367.75</v>
      </c>
      <c s="36">
        <v>0</v>
      </c>
      <c s="36">
        <f>ROUND(G456*H456,6)</f>
      </c>
      <c r="L456" s="38">
        <v>0</v>
      </c>
      <c s="32">
        <f>ROUND(ROUND(L456,2)*ROUND(G456,3),2)</f>
      </c>
      <c s="36" t="s">
        <v>55</v>
      </c>
      <c>
        <f>(M456*21)/100</f>
      </c>
      <c t="s">
        <v>28</v>
      </c>
    </row>
    <row r="457" spans="1:5" ht="25.5">
      <c r="A457" s="35" t="s">
        <v>56</v>
      </c>
      <c r="E457" s="39" t="s">
        <v>3797</v>
      </c>
    </row>
    <row r="458" spans="1:5" ht="76.5">
      <c r="A458" s="35" t="s">
        <v>57</v>
      </c>
      <c r="E458" s="42" t="s">
        <v>3798</v>
      </c>
    </row>
    <row r="459" spans="1:5" ht="76.5">
      <c r="A459" t="s">
        <v>58</v>
      </c>
      <c r="E459" s="39" t="s">
        <v>3799</v>
      </c>
    </row>
    <row r="460" spans="1:16" ht="38.25">
      <c r="A460" t="s">
        <v>50</v>
      </c>
      <c s="34" t="s">
        <v>639</v>
      </c>
      <c s="34" t="s">
        <v>3800</v>
      </c>
      <c s="35" t="s">
        <v>5</v>
      </c>
      <c s="6" t="s">
        <v>3801</v>
      </c>
      <c s="36" t="s">
        <v>84</v>
      </c>
      <c s="37">
        <v>918.285</v>
      </c>
      <c s="36">
        <v>0</v>
      </c>
      <c s="36">
        <f>ROUND(G460*H460,6)</f>
      </c>
      <c r="L460" s="38">
        <v>0</v>
      </c>
      <c s="32">
        <f>ROUND(ROUND(L460,2)*ROUND(G460,3),2)</f>
      </c>
      <c s="36" t="s">
        <v>55</v>
      </c>
      <c>
        <f>(M460*21)/100</f>
      </c>
      <c t="s">
        <v>28</v>
      </c>
    </row>
    <row r="461" spans="1:5" ht="38.25">
      <c r="A461" s="35" t="s">
        <v>56</v>
      </c>
      <c r="E461" s="39" t="s">
        <v>3802</v>
      </c>
    </row>
    <row r="462" spans="1:5" ht="153">
      <c r="A462" s="35" t="s">
        <v>57</v>
      </c>
      <c r="E462" s="42" t="s">
        <v>3803</v>
      </c>
    </row>
    <row r="463" spans="1:5" ht="12.75">
      <c r="A463" t="s">
        <v>58</v>
      </c>
      <c r="E463" s="39" t="s">
        <v>5</v>
      </c>
    </row>
    <row r="464" spans="1:13" ht="12.75">
      <c r="A464" t="s">
        <v>47</v>
      </c>
      <c r="C464" s="31" t="s">
        <v>577</v>
      </c>
      <c r="E464" s="33" t="s">
        <v>1438</v>
      </c>
      <c r="J464" s="32">
        <f>0</f>
      </c>
      <c s="32">
        <f>0</f>
      </c>
      <c s="32">
        <f>0+L465+L469+L473+L477+L481</f>
      </c>
      <c s="32">
        <f>0+M465+M469+M473+M477+M481</f>
      </c>
    </row>
    <row r="465" spans="1:16" ht="12.75">
      <c r="A465" t="s">
        <v>50</v>
      </c>
      <c s="34" t="s">
        <v>640</v>
      </c>
      <c s="34" t="s">
        <v>1440</v>
      </c>
      <c s="35" t="s">
        <v>5</v>
      </c>
      <c s="6" t="s">
        <v>3804</v>
      </c>
      <c s="36" t="s">
        <v>139</v>
      </c>
      <c s="37">
        <v>8</v>
      </c>
      <c s="36">
        <v>0</v>
      </c>
      <c s="36">
        <f>ROUND(G465*H465,6)</f>
      </c>
      <c r="L465" s="38">
        <v>0</v>
      </c>
      <c s="32">
        <f>ROUND(ROUND(L465,2)*ROUND(G465,3),2)</f>
      </c>
      <c s="36" t="s">
        <v>55</v>
      </c>
      <c>
        <f>(M465*21)/100</f>
      </c>
      <c t="s">
        <v>28</v>
      </c>
    </row>
    <row r="466" spans="1:5" ht="12.75">
      <c r="A466" s="35" t="s">
        <v>56</v>
      </c>
      <c r="E466" s="39" t="s">
        <v>3804</v>
      </c>
    </row>
    <row r="467" spans="1:5" ht="25.5">
      <c r="A467" s="35" t="s">
        <v>57</v>
      </c>
      <c r="E467" s="40" t="s">
        <v>3805</v>
      </c>
    </row>
    <row r="468" spans="1:5" ht="127.5">
      <c r="A468" t="s">
        <v>58</v>
      </c>
      <c r="E468" s="39" t="s">
        <v>3806</v>
      </c>
    </row>
    <row r="469" spans="1:16" ht="12.75">
      <c r="A469" t="s">
        <v>50</v>
      </c>
      <c s="34" t="s">
        <v>644</v>
      </c>
      <c s="34" t="s">
        <v>1445</v>
      </c>
      <c s="35" t="s">
        <v>5</v>
      </c>
      <c s="6" t="s">
        <v>1446</v>
      </c>
      <c s="36" t="s">
        <v>139</v>
      </c>
      <c s="37">
        <v>2</v>
      </c>
      <c s="36">
        <v>0</v>
      </c>
      <c s="36">
        <f>ROUND(G469*H469,6)</f>
      </c>
      <c r="L469" s="38">
        <v>0</v>
      </c>
      <c s="32">
        <f>ROUND(ROUND(L469,2)*ROUND(G469,3),2)</f>
      </c>
      <c s="36" t="s">
        <v>55</v>
      </c>
      <c>
        <f>(M469*21)/100</f>
      </c>
      <c t="s">
        <v>28</v>
      </c>
    </row>
    <row r="470" spans="1:5" ht="12.75">
      <c r="A470" s="35" t="s">
        <v>56</v>
      </c>
      <c r="E470" s="39" t="s">
        <v>1446</v>
      </c>
    </row>
    <row r="471" spans="1:5" ht="25.5">
      <c r="A471" s="35" t="s">
        <v>57</v>
      </c>
      <c r="E471" s="40" t="s">
        <v>3807</v>
      </c>
    </row>
    <row r="472" spans="1:5" ht="12.75">
      <c r="A472" t="s">
        <v>58</v>
      </c>
      <c r="E472" s="39" t="s">
        <v>5</v>
      </c>
    </row>
    <row r="473" spans="1:16" ht="12.75">
      <c r="A473" t="s">
        <v>50</v>
      </c>
      <c s="34" t="s">
        <v>648</v>
      </c>
      <c s="34" t="s">
        <v>3808</v>
      </c>
      <c s="35" t="s">
        <v>5</v>
      </c>
      <c s="6" t="s">
        <v>3809</v>
      </c>
      <c s="36" t="s">
        <v>133</v>
      </c>
      <c s="37">
        <v>2</v>
      </c>
      <c s="36">
        <v>0</v>
      </c>
      <c s="36">
        <f>ROUND(G473*H473,6)</f>
      </c>
      <c r="L473" s="38">
        <v>0</v>
      </c>
      <c s="32">
        <f>ROUND(ROUND(L473,2)*ROUND(G473,3),2)</f>
      </c>
      <c s="36" t="s">
        <v>122</v>
      </c>
      <c>
        <f>(M473*21)/100</f>
      </c>
      <c t="s">
        <v>28</v>
      </c>
    </row>
    <row r="474" spans="1:5" ht="12.75">
      <c r="A474" s="35" t="s">
        <v>56</v>
      </c>
      <c r="E474" s="39" t="s">
        <v>3809</v>
      </c>
    </row>
    <row r="475" spans="1:5" ht="12.75">
      <c r="A475" s="35" t="s">
        <v>57</v>
      </c>
      <c r="E475" s="40" t="s">
        <v>5</v>
      </c>
    </row>
    <row r="476" spans="1:5" ht="12.75">
      <c r="A476" t="s">
        <v>58</v>
      </c>
      <c r="E476" s="39" t="s">
        <v>5</v>
      </c>
    </row>
    <row r="477" spans="1:16" ht="12.75">
      <c r="A477" t="s">
        <v>50</v>
      </c>
      <c s="34" t="s">
        <v>655</v>
      </c>
      <c s="34" t="s">
        <v>1450</v>
      </c>
      <c s="35" t="s">
        <v>5</v>
      </c>
      <c s="6" t="s">
        <v>1451</v>
      </c>
      <c s="36" t="s">
        <v>139</v>
      </c>
      <c s="37">
        <v>2</v>
      </c>
      <c s="36">
        <v>0.0008</v>
      </c>
      <c s="36">
        <f>ROUND(G477*H477,6)</f>
      </c>
      <c r="L477" s="38">
        <v>0</v>
      </c>
      <c s="32">
        <f>ROUND(ROUND(L477,2)*ROUND(G477,3),2)</f>
      </c>
      <c s="36" t="s">
        <v>55</v>
      </c>
      <c>
        <f>(M477*21)/100</f>
      </c>
      <c t="s">
        <v>28</v>
      </c>
    </row>
    <row r="478" spans="1:5" ht="12.75">
      <c r="A478" s="35" t="s">
        <v>56</v>
      </c>
      <c r="E478" s="39" t="s">
        <v>1451</v>
      </c>
    </row>
    <row r="479" spans="1:5" ht="25.5">
      <c r="A479" s="35" t="s">
        <v>57</v>
      </c>
      <c r="E479" s="40" t="s">
        <v>3810</v>
      </c>
    </row>
    <row r="480" spans="1:5" ht="153">
      <c r="A480" t="s">
        <v>58</v>
      </c>
      <c r="E480" s="39" t="s">
        <v>3811</v>
      </c>
    </row>
    <row r="481" spans="1:16" ht="12.75">
      <c r="A481" t="s">
        <v>50</v>
      </c>
      <c s="34" t="s">
        <v>660</v>
      </c>
      <c s="34" t="s">
        <v>1455</v>
      </c>
      <c s="35" t="s">
        <v>5</v>
      </c>
      <c s="6" t="s">
        <v>1456</v>
      </c>
      <c s="36" t="s">
        <v>139</v>
      </c>
      <c s="37">
        <v>3</v>
      </c>
      <c s="36">
        <v>0.001</v>
      </c>
      <c s="36">
        <f>ROUND(G481*H481,6)</f>
      </c>
      <c r="L481" s="38">
        <v>0</v>
      </c>
      <c s="32">
        <f>ROUND(ROUND(L481,2)*ROUND(G481,3),2)</f>
      </c>
      <c s="36" t="s">
        <v>55</v>
      </c>
      <c>
        <f>(M481*21)/100</f>
      </c>
      <c t="s">
        <v>28</v>
      </c>
    </row>
    <row r="482" spans="1:5" ht="12.75">
      <c r="A482" s="35" t="s">
        <v>56</v>
      </c>
      <c r="E482" s="39" t="s">
        <v>1456</v>
      </c>
    </row>
    <row r="483" spans="1:5" ht="25.5">
      <c r="A483" s="35" t="s">
        <v>57</v>
      </c>
      <c r="E483" s="40" t="s">
        <v>3812</v>
      </c>
    </row>
    <row r="484" spans="1:5" ht="89.25">
      <c r="A484" t="s">
        <v>58</v>
      </c>
      <c r="E484" s="39" t="s">
        <v>3813</v>
      </c>
    </row>
    <row r="485" spans="1:13" ht="12.75">
      <c r="A485" t="s">
        <v>47</v>
      </c>
      <c r="C485" s="31" t="s">
        <v>581</v>
      </c>
      <c r="E485" s="33" t="s">
        <v>3814</v>
      </c>
      <c r="J485" s="32">
        <f>0</f>
      </c>
      <c s="32">
        <f>0</f>
      </c>
      <c s="32">
        <f>0+L486+L490</f>
      </c>
      <c s="32">
        <f>0+M486+M490</f>
      </c>
    </row>
    <row r="486" spans="1:16" ht="12.75">
      <c r="A486" t="s">
        <v>50</v>
      </c>
      <c s="34" t="s">
        <v>661</v>
      </c>
      <c s="34" t="s">
        <v>3815</v>
      </c>
      <c s="35" t="s">
        <v>5</v>
      </c>
      <c s="6" t="s">
        <v>3816</v>
      </c>
      <c s="36" t="s">
        <v>133</v>
      </c>
      <c s="37">
        <v>1</v>
      </c>
      <c s="36">
        <v>0</v>
      </c>
      <c s="36">
        <f>ROUND(G486*H486,6)</f>
      </c>
      <c r="L486" s="38">
        <v>0</v>
      </c>
      <c s="32">
        <f>ROUND(ROUND(L486,2)*ROUND(G486,3),2)</f>
      </c>
      <c s="36" t="s">
        <v>122</v>
      </c>
      <c>
        <f>(M486*21)/100</f>
      </c>
      <c t="s">
        <v>28</v>
      </c>
    </row>
    <row r="487" spans="1:5" ht="12.75">
      <c r="A487" s="35" t="s">
        <v>56</v>
      </c>
      <c r="E487" s="39" t="s">
        <v>3816</v>
      </c>
    </row>
    <row r="488" spans="1:5" ht="38.25">
      <c r="A488" s="35" t="s">
        <v>57</v>
      </c>
      <c r="E488" s="42" t="s">
        <v>3817</v>
      </c>
    </row>
    <row r="489" spans="1:5" ht="12.75">
      <c r="A489" t="s">
        <v>58</v>
      </c>
      <c r="E489" s="39" t="s">
        <v>5</v>
      </c>
    </row>
    <row r="490" spans="1:16" ht="38.25">
      <c r="A490" t="s">
        <v>50</v>
      </c>
      <c s="34" t="s">
        <v>666</v>
      </c>
      <c s="34" t="s">
        <v>3818</v>
      </c>
      <c s="35" t="s">
        <v>5</v>
      </c>
      <c s="6" t="s">
        <v>3819</v>
      </c>
      <c s="36" t="s">
        <v>162</v>
      </c>
      <c s="37">
        <v>55</v>
      </c>
      <c s="36">
        <v>0</v>
      </c>
      <c s="36">
        <f>ROUND(G490*H490,6)</f>
      </c>
      <c r="L490" s="38">
        <v>0</v>
      </c>
      <c s="32">
        <f>ROUND(ROUND(L490,2)*ROUND(G490,3),2)</f>
      </c>
      <c s="36" t="s">
        <v>55</v>
      </c>
      <c>
        <f>(M490*21)/100</f>
      </c>
      <c t="s">
        <v>28</v>
      </c>
    </row>
    <row r="491" spans="1:5" ht="38.25">
      <c r="A491" s="35" t="s">
        <v>56</v>
      </c>
      <c r="E491" s="39" t="s">
        <v>3820</v>
      </c>
    </row>
    <row r="492" spans="1:5" ht="38.25">
      <c r="A492" s="35" t="s">
        <v>57</v>
      </c>
      <c r="E492" s="42" t="s">
        <v>3821</v>
      </c>
    </row>
    <row r="493" spans="1:5" ht="63.75">
      <c r="A493" t="s">
        <v>58</v>
      </c>
      <c r="E493" s="39" t="s">
        <v>3822</v>
      </c>
    </row>
    <row r="494" spans="1:13" ht="12.75">
      <c r="A494" t="s">
        <v>47</v>
      </c>
      <c r="C494" s="31" t="s">
        <v>171</v>
      </c>
      <c r="E494" s="33" t="s">
        <v>172</v>
      </c>
      <c r="J494" s="32">
        <f>0</f>
      </c>
      <c s="32">
        <f>0</f>
      </c>
      <c s="32">
        <f>0+L495+L499</f>
      </c>
      <c s="32">
        <f>0+M495+M499</f>
      </c>
    </row>
    <row r="495" spans="1:16" ht="25.5">
      <c r="A495" t="s">
        <v>50</v>
      </c>
      <c s="34" t="s">
        <v>670</v>
      </c>
      <c s="34" t="s">
        <v>253</v>
      </c>
      <c s="35" t="s">
        <v>254</v>
      </c>
      <c s="6" t="s">
        <v>255</v>
      </c>
      <c s="36" t="s">
        <v>121</v>
      </c>
      <c s="37">
        <v>22.044</v>
      </c>
      <c s="36">
        <v>0</v>
      </c>
      <c s="36">
        <f>ROUND(G495*H495,6)</f>
      </c>
      <c r="L495" s="38">
        <v>0</v>
      </c>
      <c s="32">
        <f>ROUND(ROUND(L495,2)*ROUND(G495,3),2)</f>
      </c>
      <c s="36" t="s">
        <v>122</v>
      </c>
      <c>
        <f>(M495*21)/100</f>
      </c>
      <c t="s">
        <v>28</v>
      </c>
    </row>
    <row r="496" spans="1:5" ht="51">
      <c r="A496" s="35" t="s">
        <v>56</v>
      </c>
      <c r="E496" s="39" t="s">
        <v>256</v>
      </c>
    </row>
    <row r="497" spans="1:5" ht="25.5">
      <c r="A497" s="35" t="s">
        <v>57</v>
      </c>
      <c r="E497" s="40" t="s">
        <v>3823</v>
      </c>
    </row>
    <row r="498" spans="1:5" ht="409.5">
      <c r="A498" t="s">
        <v>58</v>
      </c>
      <c r="E498" s="39" t="s">
        <v>211</v>
      </c>
    </row>
    <row r="499" spans="1:16" ht="25.5">
      <c r="A499" t="s">
        <v>50</v>
      </c>
      <c s="34" t="s">
        <v>675</v>
      </c>
      <c s="34" t="s">
        <v>2187</v>
      </c>
      <c s="35" t="s">
        <v>2188</v>
      </c>
      <c s="6" t="s">
        <v>2189</v>
      </c>
      <c s="36" t="s">
        <v>121</v>
      </c>
      <c s="37">
        <v>21.305</v>
      </c>
      <c s="36">
        <v>0</v>
      </c>
      <c s="36">
        <f>ROUND(G499*H499,6)</f>
      </c>
      <c r="L499" s="38">
        <v>0</v>
      </c>
      <c s="32">
        <f>ROUND(ROUND(L499,2)*ROUND(G499,3),2)</f>
      </c>
      <c s="36" t="s">
        <v>122</v>
      </c>
      <c>
        <f>(M499*21)/100</f>
      </c>
      <c t="s">
        <v>28</v>
      </c>
    </row>
    <row r="500" spans="1:5" ht="51">
      <c r="A500" s="35" t="s">
        <v>56</v>
      </c>
      <c r="E500" s="39" t="s">
        <v>2190</v>
      </c>
    </row>
    <row r="501" spans="1:5" ht="12.75">
      <c r="A501" s="35" t="s">
        <v>57</v>
      </c>
      <c r="E501" s="40" t="s">
        <v>3824</v>
      </c>
    </row>
    <row r="502" spans="1:5" ht="395.25">
      <c r="A502" t="s">
        <v>58</v>
      </c>
      <c r="E502" s="39" t="s">
        <v>223</v>
      </c>
    </row>
    <row r="503" spans="1:13" ht="12.75">
      <c r="A503" t="s">
        <v>47</v>
      </c>
      <c r="C503" s="31" t="s">
        <v>1531</v>
      </c>
      <c r="E503" s="33" t="s">
        <v>1532</v>
      </c>
      <c r="J503" s="32">
        <f>0</f>
      </c>
      <c s="32">
        <f>0</f>
      </c>
      <c s="32">
        <f>0+L504</f>
      </c>
      <c s="32">
        <f>0+M504</f>
      </c>
    </row>
    <row r="504" spans="1:16" ht="25.5">
      <c r="A504" t="s">
        <v>50</v>
      </c>
      <c s="34" t="s">
        <v>679</v>
      </c>
      <c s="34" t="s">
        <v>3825</v>
      </c>
      <c s="35" t="s">
        <v>5</v>
      </c>
      <c s="6" t="s">
        <v>3826</v>
      </c>
      <c s="36" t="s">
        <v>121</v>
      </c>
      <c s="37">
        <v>498.654</v>
      </c>
      <c s="36">
        <v>0</v>
      </c>
      <c s="36">
        <f>ROUND(G504*H504,6)</f>
      </c>
      <c r="L504" s="38">
        <v>0</v>
      </c>
      <c s="32">
        <f>ROUND(ROUND(L504,2)*ROUND(G504,3),2)</f>
      </c>
      <c s="36" t="s">
        <v>55</v>
      </c>
      <c>
        <f>(M504*21)/100</f>
      </c>
      <c t="s">
        <v>28</v>
      </c>
    </row>
    <row r="505" spans="1:5" ht="25.5">
      <c r="A505" s="35" t="s">
        <v>56</v>
      </c>
      <c r="E505" s="39" t="s">
        <v>3826</v>
      </c>
    </row>
    <row r="506" spans="1:5" ht="12.75">
      <c r="A506" s="35" t="s">
        <v>57</v>
      </c>
      <c r="E506" s="40" t="s">
        <v>5</v>
      </c>
    </row>
    <row r="507" spans="1:5" ht="25.5">
      <c r="A507" t="s">
        <v>58</v>
      </c>
      <c r="E507" s="39" t="s">
        <v>3827</v>
      </c>
    </row>
    <row r="508" spans="1:13" ht="12.75">
      <c r="A508" t="s">
        <v>47</v>
      </c>
      <c r="C508" s="31" t="s">
        <v>46</v>
      </c>
      <c r="E508" s="33" t="s">
        <v>2512</v>
      </c>
      <c r="J508" s="32">
        <f>0</f>
      </c>
      <c s="32">
        <f>0</f>
      </c>
      <c s="32">
        <f>0+L509+L513</f>
      </c>
      <c s="32">
        <f>0+M509+M513</f>
      </c>
    </row>
    <row r="509" spans="1:16" ht="12.75">
      <c r="A509" t="s">
        <v>50</v>
      </c>
      <c s="34" t="s">
        <v>681</v>
      </c>
      <c s="34" t="s">
        <v>3828</v>
      </c>
      <c s="35" t="s">
        <v>5</v>
      </c>
      <c s="6" t="s">
        <v>3829</v>
      </c>
      <c s="36" t="s">
        <v>133</v>
      </c>
      <c s="37">
        <v>1</v>
      </c>
      <c s="36">
        <v>0</v>
      </c>
      <c s="36">
        <f>ROUND(G509*H509,6)</f>
      </c>
      <c r="L509" s="38">
        <v>0</v>
      </c>
      <c s="32">
        <f>ROUND(ROUND(L509,2)*ROUND(G509,3),2)</f>
      </c>
      <c s="36" t="s">
        <v>122</v>
      </c>
      <c>
        <f>(M509*21)/100</f>
      </c>
      <c t="s">
        <v>28</v>
      </c>
    </row>
    <row r="510" spans="1:5" ht="12.75">
      <c r="A510" s="35" t="s">
        <v>56</v>
      </c>
      <c r="E510" s="39" t="s">
        <v>3829</v>
      </c>
    </row>
    <row r="511" spans="1:5" ht="38.25">
      <c r="A511" s="35" t="s">
        <v>57</v>
      </c>
      <c r="E511" s="42" t="s">
        <v>3830</v>
      </c>
    </row>
    <row r="512" spans="1:5" ht="12.75">
      <c r="A512" t="s">
        <v>58</v>
      </c>
      <c r="E512" s="39" t="s">
        <v>5</v>
      </c>
    </row>
    <row r="513" spans="1:16" ht="12.75">
      <c r="A513" t="s">
        <v>50</v>
      </c>
      <c s="34" t="s">
        <v>682</v>
      </c>
      <c s="34" t="s">
        <v>3831</v>
      </c>
      <c s="35" t="s">
        <v>5</v>
      </c>
      <c s="6" t="s">
        <v>3832</v>
      </c>
      <c s="36" t="s">
        <v>133</v>
      </c>
      <c s="37">
        <v>1</v>
      </c>
      <c s="36">
        <v>0</v>
      </c>
      <c s="36">
        <f>ROUND(G513*H513,6)</f>
      </c>
      <c r="L513" s="38">
        <v>0</v>
      </c>
      <c s="32">
        <f>ROUND(ROUND(L513,2)*ROUND(G513,3),2)</f>
      </c>
      <c s="36" t="s">
        <v>122</v>
      </c>
      <c>
        <f>(M513*21)/100</f>
      </c>
      <c t="s">
        <v>28</v>
      </c>
    </row>
    <row r="514" spans="1:5" ht="12.75">
      <c r="A514" s="35" t="s">
        <v>56</v>
      </c>
      <c r="E514" s="39" t="s">
        <v>3833</v>
      </c>
    </row>
    <row r="515" spans="1:5" ht="38.25">
      <c r="A515" s="35" t="s">
        <v>57</v>
      </c>
      <c r="E515" s="42" t="s">
        <v>3834</v>
      </c>
    </row>
    <row r="516" spans="1:5" ht="12.75">
      <c r="A516" t="s">
        <v>58</v>
      </c>
      <c r="E51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COUNTIFS(L8:L158,"=0",A8:A158,"P")+COUNTIFS(L8:L158,"",A8:A158,"P")+SUM(Q8:Q158)</f>
      </c>
    </row>
    <row r="8" spans="1:13" ht="12.75">
      <c r="A8" t="s">
        <v>45</v>
      </c>
      <c r="C8" s="28" t="s">
        <v>3837</v>
      </c>
      <c r="E8" s="30" t="s">
        <v>3836</v>
      </c>
      <c r="J8" s="29">
        <f>0+J9+J46+J59+J64+J97+J102+J127+J140+J157</f>
      </c>
      <c s="29">
        <f>0+K9+K46+K59+K64+K97+K102+K127+K140+K157</f>
      </c>
      <c s="29">
        <f>0+L9+L46+L59+L64+L97+L102+L127+L140+L157</f>
      </c>
      <c s="29">
        <f>0+M9+M46+M59+M64+M97+M102+M127+M140+M157</f>
      </c>
    </row>
    <row r="9" spans="1:13" ht="12.75">
      <c r="A9" t="s">
        <v>47</v>
      </c>
      <c r="C9" s="31" t="s">
        <v>51</v>
      </c>
      <c r="E9" s="33" t="s">
        <v>81</v>
      </c>
      <c r="J9" s="32">
        <f>0</f>
      </c>
      <c s="32">
        <f>0</f>
      </c>
      <c s="32">
        <f>0+L10+L14+L18+L22+L26+L30+L34+L38+L42</f>
      </c>
      <c s="32">
        <f>0+M10+M14+M18+M22+M26+M30+M34+M38+M42</f>
      </c>
    </row>
    <row r="10" spans="1:16" ht="25.5">
      <c r="A10" t="s">
        <v>50</v>
      </c>
      <c s="34" t="s">
        <v>51</v>
      </c>
      <c s="34" t="s">
        <v>90</v>
      </c>
      <c s="35" t="s">
        <v>5</v>
      </c>
      <c s="6" t="s">
        <v>3838</v>
      </c>
      <c s="36" t="s">
        <v>92</v>
      </c>
      <c s="37">
        <v>33.39</v>
      </c>
      <c s="36">
        <v>0</v>
      </c>
      <c s="36">
        <f>ROUND(G10*H10,6)</f>
      </c>
      <c r="L10" s="38">
        <v>0</v>
      </c>
      <c s="32">
        <f>ROUND(ROUND(L10,2)*ROUND(G10,3),2)</f>
      </c>
      <c s="36" t="s">
        <v>55</v>
      </c>
      <c>
        <f>(M10*21)/100</f>
      </c>
      <c t="s">
        <v>28</v>
      </c>
    </row>
    <row r="11" spans="1:5" ht="25.5">
      <c r="A11" s="35" t="s">
        <v>56</v>
      </c>
      <c r="E11" s="39" t="s">
        <v>91</v>
      </c>
    </row>
    <row r="12" spans="1:5" ht="63.75">
      <c r="A12" s="35" t="s">
        <v>57</v>
      </c>
      <c r="E12" s="42" t="s">
        <v>3839</v>
      </c>
    </row>
    <row r="13" spans="1:5" ht="12.75">
      <c r="A13" t="s">
        <v>58</v>
      </c>
      <c r="E13" s="39" t="s">
        <v>5</v>
      </c>
    </row>
    <row r="14" spans="1:16" ht="25.5">
      <c r="A14" t="s">
        <v>50</v>
      </c>
      <c s="34" t="s">
        <v>28</v>
      </c>
      <c s="34" t="s">
        <v>253</v>
      </c>
      <c s="35" t="s">
        <v>254</v>
      </c>
      <c s="6" t="s">
        <v>255</v>
      </c>
      <c s="36" t="s">
        <v>121</v>
      </c>
      <c s="37">
        <v>30.876</v>
      </c>
      <c s="36">
        <v>0</v>
      </c>
      <c s="36">
        <f>ROUND(G14*H14,6)</f>
      </c>
      <c r="L14" s="38">
        <v>0</v>
      </c>
      <c s="32">
        <f>ROUND(ROUND(L14,2)*ROUND(G14,3),2)</f>
      </c>
      <c s="36" t="s">
        <v>122</v>
      </c>
      <c>
        <f>(M14*21)/100</f>
      </c>
      <c t="s">
        <v>28</v>
      </c>
    </row>
    <row r="15" spans="1:5" ht="51">
      <c r="A15" s="35" t="s">
        <v>56</v>
      </c>
      <c r="E15" s="39" t="s">
        <v>256</v>
      </c>
    </row>
    <row r="16" spans="1:5" ht="127.5">
      <c r="A16" s="35" t="s">
        <v>57</v>
      </c>
      <c r="E16" s="42" t="s">
        <v>3840</v>
      </c>
    </row>
    <row r="17" spans="1:5" ht="409.5">
      <c r="A17" t="s">
        <v>58</v>
      </c>
      <c r="E17" s="39" t="s">
        <v>211</v>
      </c>
    </row>
    <row r="18" spans="1:16" ht="25.5">
      <c r="A18" t="s">
        <v>50</v>
      </c>
      <c s="34" t="s">
        <v>26</v>
      </c>
      <c s="34" t="s">
        <v>99</v>
      </c>
      <c s="35" t="s">
        <v>5</v>
      </c>
      <c s="6" t="s">
        <v>3841</v>
      </c>
      <c s="36" t="s">
        <v>92</v>
      </c>
      <c s="37">
        <v>35.904</v>
      </c>
      <c s="36">
        <v>0</v>
      </c>
      <c s="36">
        <f>ROUND(G18*H18,6)</f>
      </c>
      <c r="L18" s="38">
        <v>0</v>
      </c>
      <c s="32">
        <f>ROUND(ROUND(L18,2)*ROUND(G18,3),2)</f>
      </c>
      <c s="36" t="s">
        <v>55</v>
      </c>
      <c>
        <f>(M18*21)/100</f>
      </c>
      <c t="s">
        <v>28</v>
      </c>
    </row>
    <row r="19" spans="1:5" ht="38.25">
      <c r="A19" s="35" t="s">
        <v>56</v>
      </c>
      <c r="E19" s="39" t="s">
        <v>101</v>
      </c>
    </row>
    <row r="20" spans="1:5" ht="25.5">
      <c r="A20" s="35" t="s">
        <v>57</v>
      </c>
      <c r="E20" s="40" t="s">
        <v>3842</v>
      </c>
    </row>
    <row r="21" spans="1:5" ht="12.75">
      <c r="A21" t="s">
        <v>58</v>
      </c>
      <c r="E21" s="39" t="s">
        <v>5</v>
      </c>
    </row>
    <row r="22" spans="1:16" ht="12.75">
      <c r="A22" t="s">
        <v>50</v>
      </c>
      <c s="34" t="s">
        <v>66</v>
      </c>
      <c s="34" t="s">
        <v>109</v>
      </c>
      <c s="35" t="s">
        <v>5</v>
      </c>
      <c s="6" t="s">
        <v>3843</v>
      </c>
      <c s="36" t="s">
        <v>92</v>
      </c>
      <c s="37">
        <v>17.952</v>
      </c>
      <c s="36">
        <v>0</v>
      </c>
      <c s="36">
        <f>ROUND(G22*H22,6)</f>
      </c>
      <c r="L22" s="38">
        <v>0</v>
      </c>
      <c s="32">
        <f>ROUND(ROUND(L22,2)*ROUND(G22,3),2)</f>
      </c>
      <c s="36" t="s">
        <v>55</v>
      </c>
      <c>
        <f>(M22*21)/100</f>
      </c>
      <c t="s">
        <v>28</v>
      </c>
    </row>
    <row r="23" spans="1:5" ht="25.5">
      <c r="A23" s="35" t="s">
        <v>56</v>
      </c>
      <c r="E23" s="39" t="s">
        <v>110</v>
      </c>
    </row>
    <row r="24" spans="1:5" ht="63.75">
      <c r="A24" s="35" t="s">
        <v>57</v>
      </c>
      <c r="E24" s="42" t="s">
        <v>3844</v>
      </c>
    </row>
    <row r="25" spans="1:5" ht="12.75">
      <c r="A25" t="s">
        <v>58</v>
      </c>
      <c r="E25" s="39" t="s">
        <v>5</v>
      </c>
    </row>
    <row r="26" spans="1:16" ht="12.75">
      <c r="A26" t="s">
        <v>50</v>
      </c>
      <c s="34" t="s">
        <v>71</v>
      </c>
      <c s="34" t="s">
        <v>104</v>
      </c>
      <c s="35" t="s">
        <v>5</v>
      </c>
      <c s="6" t="s">
        <v>2362</v>
      </c>
      <c s="36" t="s">
        <v>92</v>
      </c>
      <c s="37">
        <v>17.952</v>
      </c>
      <c s="36">
        <v>0</v>
      </c>
      <c s="36">
        <f>ROUND(G26*H26,6)</f>
      </c>
      <c r="L26" s="38">
        <v>0</v>
      </c>
      <c s="32">
        <f>ROUND(ROUND(L26,2)*ROUND(G26,3),2)</f>
      </c>
      <c s="36" t="s">
        <v>55</v>
      </c>
      <c>
        <f>(M26*21)/100</f>
      </c>
      <c t="s">
        <v>28</v>
      </c>
    </row>
    <row r="27" spans="1:5" ht="25.5">
      <c r="A27" s="35" t="s">
        <v>56</v>
      </c>
      <c r="E27" s="39" t="s">
        <v>105</v>
      </c>
    </row>
    <row r="28" spans="1:5" ht="25.5">
      <c r="A28" s="35" t="s">
        <v>57</v>
      </c>
      <c r="E28" s="40" t="s">
        <v>3845</v>
      </c>
    </row>
    <row r="29" spans="1:5" ht="12.75">
      <c r="A29" t="s">
        <v>58</v>
      </c>
      <c r="E29" s="39" t="s">
        <v>5</v>
      </c>
    </row>
    <row r="30" spans="1:16" ht="12.75">
      <c r="A30" t="s">
        <v>50</v>
      </c>
      <c s="34" t="s">
        <v>27</v>
      </c>
      <c s="34" t="s">
        <v>3542</v>
      </c>
      <c s="35" t="s">
        <v>5</v>
      </c>
      <c s="6" t="s">
        <v>3846</v>
      </c>
      <c s="36" t="s">
        <v>92</v>
      </c>
      <c s="37">
        <v>17.952</v>
      </c>
      <c s="36">
        <v>0</v>
      </c>
      <c s="36">
        <f>ROUND(G30*H30,6)</f>
      </c>
      <c r="L30" s="38">
        <v>0</v>
      </c>
      <c s="32">
        <f>ROUND(ROUND(L30,2)*ROUND(G30,3),2)</f>
      </c>
      <c s="36" t="s">
        <v>55</v>
      </c>
      <c>
        <f>(M30*21)/100</f>
      </c>
      <c t="s">
        <v>28</v>
      </c>
    </row>
    <row r="31" spans="1:5" ht="25.5">
      <c r="A31" s="35" t="s">
        <v>56</v>
      </c>
      <c r="E31" s="39" t="s">
        <v>3543</v>
      </c>
    </row>
    <row r="32" spans="1:5" ht="63.75">
      <c r="A32" s="35" t="s">
        <v>57</v>
      </c>
      <c r="E32" s="42" t="s">
        <v>3847</v>
      </c>
    </row>
    <row r="33" spans="1:5" ht="12.75">
      <c r="A33" t="s">
        <v>58</v>
      </c>
      <c r="E33" s="39" t="s">
        <v>5</v>
      </c>
    </row>
    <row r="34" spans="1:16" ht="12.75">
      <c r="A34" t="s">
        <v>50</v>
      </c>
      <c s="34" t="s">
        <v>108</v>
      </c>
      <c s="34" t="s">
        <v>1651</v>
      </c>
      <c s="35" t="s">
        <v>5</v>
      </c>
      <c s="6" t="s">
        <v>2369</v>
      </c>
      <c s="36" t="s">
        <v>84</v>
      </c>
      <c s="37">
        <v>530</v>
      </c>
      <c s="36">
        <v>0</v>
      </c>
      <c s="36">
        <f>ROUND(G34*H34,6)</f>
      </c>
      <c r="L34" s="38">
        <v>0</v>
      </c>
      <c s="32">
        <f>ROUND(ROUND(L34,2)*ROUND(G34,3),2)</f>
      </c>
      <c s="36" t="s">
        <v>55</v>
      </c>
      <c>
        <f>(M34*21)/100</f>
      </c>
      <c t="s">
        <v>28</v>
      </c>
    </row>
    <row r="35" spans="1:5" ht="25.5">
      <c r="A35" s="35" t="s">
        <v>56</v>
      </c>
      <c r="E35" s="39" t="s">
        <v>1652</v>
      </c>
    </row>
    <row r="36" spans="1:5" ht="25.5">
      <c r="A36" s="35" t="s">
        <v>57</v>
      </c>
      <c r="E36" s="42" t="s">
        <v>3848</v>
      </c>
    </row>
    <row r="37" spans="1:5" ht="12.75">
      <c r="A37" t="s">
        <v>58</v>
      </c>
      <c r="E37" s="39" t="s">
        <v>5</v>
      </c>
    </row>
    <row r="38" spans="1:16" ht="12.75">
      <c r="A38" t="s">
        <v>50</v>
      </c>
      <c s="34" t="s">
        <v>113</v>
      </c>
      <c s="34" t="s">
        <v>3547</v>
      </c>
      <c s="35" t="s">
        <v>5</v>
      </c>
      <c s="6" t="s">
        <v>3849</v>
      </c>
      <c s="36" t="s">
        <v>92</v>
      </c>
      <c s="37">
        <v>9.263</v>
      </c>
      <c s="36">
        <v>0</v>
      </c>
      <c s="36">
        <f>ROUND(G38*H38,6)</f>
      </c>
      <c r="L38" s="38">
        <v>0</v>
      </c>
      <c s="32">
        <f>ROUND(ROUND(L38,2)*ROUND(G38,3),2)</f>
      </c>
      <c s="36" t="s">
        <v>55</v>
      </c>
      <c>
        <f>(M38*21)/100</f>
      </c>
      <c t="s">
        <v>28</v>
      </c>
    </row>
    <row r="39" spans="1:5" ht="38.25">
      <c r="A39" s="35" t="s">
        <v>56</v>
      </c>
      <c r="E39" s="39" t="s">
        <v>3549</v>
      </c>
    </row>
    <row r="40" spans="1:5" ht="25.5">
      <c r="A40" s="35" t="s">
        <v>57</v>
      </c>
      <c r="E40" s="40" t="s">
        <v>3850</v>
      </c>
    </row>
    <row r="41" spans="1:5" ht="12.75">
      <c r="A41" t="s">
        <v>58</v>
      </c>
      <c r="E41" s="39" t="s">
        <v>5</v>
      </c>
    </row>
    <row r="42" spans="1:16" ht="12.75">
      <c r="A42" t="s">
        <v>50</v>
      </c>
      <c s="34" t="s">
        <v>118</v>
      </c>
      <c s="34" t="s">
        <v>3552</v>
      </c>
      <c s="35" t="s">
        <v>5</v>
      </c>
      <c s="6" t="s">
        <v>3553</v>
      </c>
      <c s="36" t="s">
        <v>121</v>
      </c>
      <c s="37">
        <v>18.526</v>
      </c>
      <c s="36">
        <v>1</v>
      </c>
      <c s="36">
        <f>ROUND(G42*H42,6)</f>
      </c>
      <c r="L42" s="38">
        <v>0</v>
      </c>
      <c s="32">
        <f>ROUND(ROUND(L42,2)*ROUND(G42,3),2)</f>
      </c>
      <c s="36" t="s">
        <v>55</v>
      </c>
      <c>
        <f>(M42*21)/100</f>
      </c>
      <c t="s">
        <v>28</v>
      </c>
    </row>
    <row r="43" spans="1:5" ht="12.75">
      <c r="A43" s="35" t="s">
        <v>56</v>
      </c>
      <c r="E43" s="39" t="s">
        <v>3553</v>
      </c>
    </row>
    <row r="44" spans="1:5" ht="25.5">
      <c r="A44" s="35" t="s">
        <v>57</v>
      </c>
      <c r="E44" s="40" t="s">
        <v>3851</v>
      </c>
    </row>
    <row r="45" spans="1:5" ht="12.75">
      <c r="A45" t="s">
        <v>58</v>
      </c>
      <c r="E45" s="39" t="s">
        <v>5</v>
      </c>
    </row>
    <row r="46" spans="1:13" ht="12.75">
      <c r="A46" t="s">
        <v>47</v>
      </c>
      <c r="C46" s="31" t="s">
        <v>28</v>
      </c>
      <c r="E46" s="33" t="s">
        <v>261</v>
      </c>
      <c r="J46" s="32">
        <f>0</f>
      </c>
      <c s="32">
        <f>0</f>
      </c>
      <c s="32">
        <f>0+L47+L51+L55</f>
      </c>
      <c s="32">
        <f>0+M47+M51+M55</f>
      </c>
    </row>
    <row r="47" spans="1:16" ht="12.75">
      <c r="A47" t="s">
        <v>50</v>
      </c>
      <c s="34" t="s">
        <v>142</v>
      </c>
      <c s="34" t="s">
        <v>266</v>
      </c>
      <c s="35" t="s">
        <v>5</v>
      </c>
      <c s="6" t="s">
        <v>3852</v>
      </c>
      <c s="36" t="s">
        <v>84</v>
      </c>
      <c s="37">
        <v>123.5</v>
      </c>
      <c s="36">
        <v>0.00017</v>
      </c>
      <c s="36">
        <f>ROUND(G47*H47,6)</f>
      </c>
      <c r="L47" s="38">
        <v>0</v>
      </c>
      <c s="32">
        <f>ROUND(ROUND(L47,2)*ROUND(G47,3),2)</f>
      </c>
      <c s="36" t="s">
        <v>55</v>
      </c>
      <c>
        <f>(M47*21)/100</f>
      </c>
      <c t="s">
        <v>28</v>
      </c>
    </row>
    <row r="48" spans="1:5" ht="25.5">
      <c r="A48" s="35" t="s">
        <v>56</v>
      </c>
      <c r="E48" s="39" t="s">
        <v>3853</v>
      </c>
    </row>
    <row r="49" spans="1:5" ht="25.5">
      <c r="A49" s="35" t="s">
        <v>57</v>
      </c>
      <c r="E49" s="40" t="s">
        <v>3854</v>
      </c>
    </row>
    <row r="50" spans="1:5" ht="12.75">
      <c r="A50" t="s">
        <v>58</v>
      </c>
      <c r="E50" s="39" t="s">
        <v>5</v>
      </c>
    </row>
    <row r="51" spans="1:16" ht="12.75">
      <c r="A51" t="s">
        <v>50</v>
      </c>
      <c s="34" t="s">
        <v>147</v>
      </c>
      <c s="34" t="s">
        <v>3581</v>
      </c>
      <c s="35" t="s">
        <v>5</v>
      </c>
      <c s="6" t="s">
        <v>3582</v>
      </c>
      <c s="36" t="s">
        <v>84</v>
      </c>
      <c s="37">
        <v>146.286</v>
      </c>
      <c s="36">
        <v>0.00013</v>
      </c>
      <c s="36">
        <f>ROUND(G51*H51,6)</f>
      </c>
      <c r="L51" s="38">
        <v>0</v>
      </c>
      <c s="32">
        <f>ROUND(ROUND(L51,2)*ROUND(G51,3),2)</f>
      </c>
      <c s="36" t="s">
        <v>55</v>
      </c>
      <c>
        <f>(M51*21)/100</f>
      </c>
      <c t="s">
        <v>28</v>
      </c>
    </row>
    <row r="52" spans="1:5" ht="12.75">
      <c r="A52" s="35" t="s">
        <v>56</v>
      </c>
      <c r="E52" s="39" t="s">
        <v>3582</v>
      </c>
    </row>
    <row r="53" spans="1:5" ht="12.75">
      <c r="A53" s="35" t="s">
        <v>57</v>
      </c>
      <c r="E53" s="40" t="s">
        <v>5</v>
      </c>
    </row>
    <row r="54" spans="1:5" ht="12.75">
      <c r="A54" t="s">
        <v>58</v>
      </c>
      <c r="E54" s="39" t="s">
        <v>5</v>
      </c>
    </row>
    <row r="55" spans="1:16" ht="25.5">
      <c r="A55" t="s">
        <v>50</v>
      </c>
      <c s="34" t="s">
        <v>150</v>
      </c>
      <c s="34" t="s">
        <v>3583</v>
      </c>
      <c s="35" t="s">
        <v>5</v>
      </c>
      <c s="6" t="s">
        <v>3855</v>
      </c>
      <c s="36" t="s">
        <v>162</v>
      </c>
      <c s="37">
        <v>61.75</v>
      </c>
      <c s="36">
        <v>0.27411</v>
      </c>
      <c s="36">
        <f>ROUND(G55*H55,6)</f>
      </c>
      <c r="L55" s="38">
        <v>0</v>
      </c>
      <c s="32">
        <f>ROUND(ROUND(L55,2)*ROUND(G55,3),2)</f>
      </c>
      <c s="36" t="s">
        <v>55</v>
      </c>
      <c>
        <f>(M55*21)/100</f>
      </c>
      <c t="s">
        <v>28</v>
      </c>
    </row>
    <row r="56" spans="1:5" ht="38.25">
      <c r="A56" s="35" t="s">
        <v>56</v>
      </c>
      <c r="E56" s="39" t="s">
        <v>3585</v>
      </c>
    </row>
    <row r="57" spans="1:5" ht="25.5">
      <c r="A57" s="35" t="s">
        <v>57</v>
      </c>
      <c r="E57" s="40" t="s">
        <v>3856</v>
      </c>
    </row>
    <row r="58" spans="1:5" ht="12.75">
      <c r="A58" t="s">
        <v>58</v>
      </c>
      <c r="E58" s="39" t="s">
        <v>5</v>
      </c>
    </row>
    <row r="59" spans="1:13" ht="12.75">
      <c r="A59" t="s">
        <v>47</v>
      </c>
      <c r="C59" s="31" t="s">
        <v>66</v>
      </c>
      <c r="E59" s="33" t="s">
        <v>405</v>
      </c>
      <c r="J59" s="32">
        <f>0</f>
      </c>
      <c s="32">
        <f>0</f>
      </c>
      <c s="32">
        <f>0+L60</f>
      </c>
      <c s="32">
        <f>0+M60</f>
      </c>
    </row>
    <row r="60" spans="1:16" ht="12.75">
      <c r="A60" t="s">
        <v>50</v>
      </c>
      <c s="34" t="s">
        <v>155</v>
      </c>
      <c s="34" t="s">
        <v>3616</v>
      </c>
      <c s="35" t="s">
        <v>5</v>
      </c>
      <c s="6" t="s">
        <v>3857</v>
      </c>
      <c s="36" t="s">
        <v>92</v>
      </c>
      <c s="37">
        <v>3.088</v>
      </c>
      <c s="36">
        <v>2.429</v>
      </c>
      <c s="36">
        <f>ROUND(G60*H60,6)</f>
      </c>
      <c r="L60" s="38">
        <v>0</v>
      </c>
      <c s="32">
        <f>ROUND(ROUND(L60,2)*ROUND(G60,3),2)</f>
      </c>
      <c s="36" t="s">
        <v>55</v>
      </c>
      <c>
        <f>(M60*21)/100</f>
      </c>
      <c t="s">
        <v>28</v>
      </c>
    </row>
    <row r="61" spans="1:5" ht="25.5">
      <c r="A61" s="35" t="s">
        <v>56</v>
      </c>
      <c r="E61" s="39" t="s">
        <v>3617</v>
      </c>
    </row>
    <row r="62" spans="1:5" ht="38.25">
      <c r="A62" s="35" t="s">
        <v>57</v>
      </c>
      <c r="E62" s="42" t="s">
        <v>3858</v>
      </c>
    </row>
    <row r="63" spans="1:5" ht="12.75">
      <c r="A63" t="s">
        <v>58</v>
      </c>
      <c r="E63" s="39" t="s">
        <v>5</v>
      </c>
    </row>
    <row r="64" spans="1:13" ht="12.75">
      <c r="A64" t="s">
        <v>47</v>
      </c>
      <c r="C64" s="31" t="s">
        <v>71</v>
      </c>
      <c r="E64" s="33" t="s">
        <v>141</v>
      </c>
      <c r="J64" s="32">
        <f>0</f>
      </c>
      <c s="32">
        <f>0</f>
      </c>
      <c s="32">
        <f>0+L65+L69+L73+L77+L81+L85+L89+L93</f>
      </c>
      <c s="32">
        <f>0+M65+M69+M73+M77+M81+M85+M89+M93</f>
      </c>
    </row>
    <row r="65" spans="1:16" ht="12.75">
      <c r="A65" t="s">
        <v>50</v>
      </c>
      <c s="34" t="s">
        <v>159</v>
      </c>
      <c s="34" t="s">
        <v>3859</v>
      </c>
      <c s="35" t="s">
        <v>5</v>
      </c>
      <c s="6" t="s">
        <v>3860</v>
      </c>
      <c s="36" t="s">
        <v>84</v>
      </c>
      <c s="37">
        <v>530</v>
      </c>
      <c s="36">
        <v>0</v>
      </c>
      <c s="36">
        <f>ROUND(G65*H65,6)</f>
      </c>
      <c r="L65" s="38">
        <v>0</v>
      </c>
      <c s="32">
        <f>ROUND(ROUND(L65,2)*ROUND(G65,3),2)</f>
      </c>
      <c s="36" t="s">
        <v>55</v>
      </c>
      <c>
        <f>(M65*21)/100</f>
      </c>
      <c t="s">
        <v>28</v>
      </c>
    </row>
    <row r="66" spans="1:5" ht="12.75">
      <c r="A66" s="35" t="s">
        <v>56</v>
      </c>
      <c r="E66" s="39" t="s">
        <v>3861</v>
      </c>
    </row>
    <row r="67" spans="1:5" ht="25.5">
      <c r="A67" s="35" t="s">
        <v>57</v>
      </c>
      <c r="E67" s="42" t="s">
        <v>3848</v>
      </c>
    </row>
    <row r="68" spans="1:5" ht="38.25">
      <c r="A68" t="s">
        <v>58</v>
      </c>
      <c r="E68" s="39" t="s">
        <v>3862</v>
      </c>
    </row>
    <row r="69" spans="1:16" ht="12.75">
      <c r="A69" t="s">
        <v>50</v>
      </c>
      <c s="34" t="s">
        <v>165</v>
      </c>
      <c s="34" t="s">
        <v>3624</v>
      </c>
      <c s="35" t="s">
        <v>5</v>
      </c>
      <c s="6" t="s">
        <v>3860</v>
      </c>
      <c s="36" t="s">
        <v>84</v>
      </c>
      <c s="37">
        <v>530</v>
      </c>
      <c s="36">
        <v>0</v>
      </c>
      <c s="36">
        <f>ROUND(G69*H69,6)</f>
      </c>
      <c r="L69" s="38">
        <v>0</v>
      </c>
      <c s="32">
        <f>ROUND(ROUND(L69,2)*ROUND(G69,3),2)</f>
      </c>
      <c s="36" t="s">
        <v>55</v>
      </c>
      <c>
        <f>(M69*21)/100</f>
      </c>
      <c t="s">
        <v>28</v>
      </c>
    </row>
    <row r="70" spans="1:5" ht="12.75">
      <c r="A70" s="35" t="s">
        <v>56</v>
      </c>
      <c r="E70" s="39" t="s">
        <v>3861</v>
      </c>
    </row>
    <row r="71" spans="1:5" ht="25.5">
      <c r="A71" s="35" t="s">
        <v>57</v>
      </c>
      <c r="E71" s="42" t="s">
        <v>3848</v>
      </c>
    </row>
    <row r="72" spans="1:5" ht="38.25">
      <c r="A72" t="s">
        <v>58</v>
      </c>
      <c r="E72" s="39" t="s">
        <v>3863</v>
      </c>
    </row>
    <row r="73" spans="1:16" ht="25.5">
      <c r="A73" t="s">
        <v>50</v>
      </c>
      <c s="34" t="s">
        <v>173</v>
      </c>
      <c s="34" t="s">
        <v>3864</v>
      </c>
      <c s="35" t="s">
        <v>5</v>
      </c>
      <c s="6" t="s">
        <v>3865</v>
      </c>
      <c s="36" t="s">
        <v>84</v>
      </c>
      <c s="37">
        <v>530</v>
      </c>
      <c s="36">
        <v>0</v>
      </c>
      <c s="36">
        <f>ROUND(G73*H73,6)</f>
      </c>
      <c r="L73" s="38">
        <v>0</v>
      </c>
      <c s="32">
        <f>ROUND(ROUND(L73,2)*ROUND(G73,3),2)</f>
      </c>
      <c s="36" t="s">
        <v>55</v>
      </c>
      <c>
        <f>(M73*21)/100</f>
      </c>
      <c t="s">
        <v>28</v>
      </c>
    </row>
    <row r="74" spans="1:5" ht="25.5">
      <c r="A74" s="35" t="s">
        <v>56</v>
      </c>
      <c r="E74" s="39" t="s">
        <v>3866</v>
      </c>
    </row>
    <row r="75" spans="1:5" ht="25.5">
      <c r="A75" s="35" t="s">
        <v>57</v>
      </c>
      <c r="E75" s="42" t="s">
        <v>3848</v>
      </c>
    </row>
    <row r="76" spans="1:5" ht="12.75">
      <c r="A76" t="s">
        <v>58</v>
      </c>
      <c r="E76" s="39" t="s">
        <v>5</v>
      </c>
    </row>
    <row r="77" spans="1:16" ht="25.5">
      <c r="A77" t="s">
        <v>50</v>
      </c>
      <c s="34" t="s">
        <v>178</v>
      </c>
      <c s="34" t="s">
        <v>3867</v>
      </c>
      <c s="35" t="s">
        <v>5</v>
      </c>
      <c s="6" t="s">
        <v>3868</v>
      </c>
      <c s="36" t="s">
        <v>84</v>
      </c>
      <c s="37">
        <v>530</v>
      </c>
      <c s="36">
        <v>0</v>
      </c>
      <c s="36">
        <f>ROUND(G77*H77,6)</f>
      </c>
      <c r="L77" s="38">
        <v>0</v>
      </c>
      <c s="32">
        <f>ROUND(ROUND(L77,2)*ROUND(G77,3),2)</f>
      </c>
      <c s="36" t="s">
        <v>55</v>
      </c>
      <c>
        <f>(M77*21)/100</f>
      </c>
      <c t="s">
        <v>28</v>
      </c>
    </row>
    <row r="78" spans="1:5" ht="25.5">
      <c r="A78" s="35" t="s">
        <v>56</v>
      </c>
      <c r="E78" s="39" t="s">
        <v>3869</v>
      </c>
    </row>
    <row r="79" spans="1:5" ht="12.75">
      <c r="A79" s="35" t="s">
        <v>57</v>
      </c>
      <c r="E79" s="40" t="s">
        <v>5</v>
      </c>
    </row>
    <row r="80" spans="1:5" ht="12.75">
      <c r="A80" t="s">
        <v>58</v>
      </c>
      <c r="E80" s="39" t="s">
        <v>5</v>
      </c>
    </row>
    <row r="81" spans="1:16" ht="12.75">
      <c r="A81" t="s">
        <v>50</v>
      </c>
      <c s="34" t="s">
        <v>181</v>
      </c>
      <c s="34" t="s">
        <v>3634</v>
      </c>
      <c s="35" t="s">
        <v>5</v>
      </c>
      <c s="6" t="s">
        <v>3870</v>
      </c>
      <c s="36" t="s">
        <v>84</v>
      </c>
      <c s="37">
        <v>530</v>
      </c>
      <c s="36">
        <v>0</v>
      </c>
      <c s="36">
        <f>ROUND(G81*H81,6)</f>
      </c>
      <c r="L81" s="38">
        <v>0</v>
      </c>
      <c s="32">
        <f>ROUND(ROUND(L81,2)*ROUND(G81,3),2)</f>
      </c>
      <c s="36" t="s">
        <v>55</v>
      </c>
      <c>
        <f>(M81*21)/100</f>
      </c>
      <c t="s">
        <v>28</v>
      </c>
    </row>
    <row r="82" spans="1:5" ht="12.75">
      <c r="A82" s="35" t="s">
        <v>56</v>
      </c>
      <c r="E82" s="39" t="s">
        <v>3635</v>
      </c>
    </row>
    <row r="83" spans="1:5" ht="12.75">
      <c r="A83" s="35" t="s">
        <v>57</v>
      </c>
      <c r="E83" s="40" t="s">
        <v>5</v>
      </c>
    </row>
    <row r="84" spans="1:5" ht="12.75">
      <c r="A84" t="s">
        <v>58</v>
      </c>
      <c r="E84" s="39" t="s">
        <v>5</v>
      </c>
    </row>
    <row r="85" spans="1:16" ht="12.75">
      <c r="A85" t="s">
        <v>50</v>
      </c>
      <c s="34" t="s">
        <v>184</v>
      </c>
      <c s="34" t="s">
        <v>3871</v>
      </c>
      <c s="35" t="s">
        <v>5</v>
      </c>
      <c s="6" t="s">
        <v>3872</v>
      </c>
      <c s="36" t="s">
        <v>84</v>
      </c>
      <c s="37">
        <v>530</v>
      </c>
      <c s="36">
        <v>0</v>
      </c>
      <c s="36">
        <f>ROUND(G85*H85,6)</f>
      </c>
      <c r="L85" s="38">
        <v>0</v>
      </c>
      <c s="32">
        <f>ROUND(ROUND(L85,2)*ROUND(G85,3),2)</f>
      </c>
      <c s="36" t="s">
        <v>55</v>
      </c>
      <c>
        <f>(M85*21)/100</f>
      </c>
      <c t="s">
        <v>28</v>
      </c>
    </row>
    <row r="86" spans="1:5" ht="25.5">
      <c r="A86" s="35" t="s">
        <v>56</v>
      </c>
      <c r="E86" s="39" t="s">
        <v>3873</v>
      </c>
    </row>
    <row r="87" spans="1:5" ht="12.75">
      <c r="A87" s="35" t="s">
        <v>57</v>
      </c>
      <c r="E87" s="40" t="s">
        <v>5</v>
      </c>
    </row>
    <row r="88" spans="1:5" ht="12.75">
      <c r="A88" t="s">
        <v>58</v>
      </c>
      <c r="E88" s="39" t="s">
        <v>5</v>
      </c>
    </row>
    <row r="89" spans="1:16" ht="12.75">
      <c r="A89" t="s">
        <v>50</v>
      </c>
      <c s="34" t="s">
        <v>191</v>
      </c>
      <c s="34" t="s">
        <v>3874</v>
      </c>
      <c s="35" t="s">
        <v>5</v>
      </c>
      <c s="6" t="s">
        <v>3875</v>
      </c>
      <c s="36" t="s">
        <v>84</v>
      </c>
      <c s="37">
        <v>14.325</v>
      </c>
      <c s="36">
        <v>0.08425</v>
      </c>
      <c s="36">
        <f>ROUND(G89*H89,6)</f>
      </c>
      <c r="L89" s="38">
        <v>0</v>
      </c>
      <c s="32">
        <f>ROUND(ROUND(L89,2)*ROUND(G89,3),2)</f>
      </c>
      <c s="36" t="s">
        <v>55</v>
      </c>
      <c>
        <f>(M89*21)/100</f>
      </c>
      <c t="s">
        <v>28</v>
      </c>
    </row>
    <row r="90" spans="1:5" ht="51">
      <c r="A90" s="35" t="s">
        <v>56</v>
      </c>
      <c r="E90" s="39" t="s">
        <v>3876</v>
      </c>
    </row>
    <row r="91" spans="1:5" ht="38.25">
      <c r="A91" s="35" t="s">
        <v>57</v>
      </c>
      <c r="E91" s="42" t="s">
        <v>3877</v>
      </c>
    </row>
    <row r="92" spans="1:5" ht="12.75">
      <c r="A92" t="s">
        <v>58</v>
      </c>
      <c r="E92" s="39" t="s">
        <v>5</v>
      </c>
    </row>
    <row r="93" spans="1:16" ht="12.75">
      <c r="A93" t="s">
        <v>50</v>
      </c>
      <c s="34" t="s">
        <v>196</v>
      </c>
      <c s="34" t="s">
        <v>3647</v>
      </c>
      <c s="35" t="s">
        <v>5</v>
      </c>
      <c s="6" t="s">
        <v>3648</v>
      </c>
      <c s="36" t="s">
        <v>84</v>
      </c>
      <c s="37">
        <v>14.468</v>
      </c>
      <c s="36">
        <v>0.13</v>
      </c>
      <c s="36">
        <f>ROUND(G93*H93,6)</f>
      </c>
      <c r="L93" s="38">
        <v>0</v>
      </c>
      <c s="32">
        <f>ROUND(ROUND(L93,2)*ROUND(G93,3),2)</f>
      </c>
      <c s="36" t="s">
        <v>55</v>
      </c>
      <c>
        <f>(M93*21)/100</f>
      </c>
      <c t="s">
        <v>28</v>
      </c>
    </row>
    <row r="94" spans="1:5" ht="12.75">
      <c r="A94" s="35" t="s">
        <v>56</v>
      </c>
      <c r="E94" s="39" t="s">
        <v>3648</v>
      </c>
    </row>
    <row r="95" spans="1:5" ht="12.75">
      <c r="A95" s="35" t="s">
        <v>57</v>
      </c>
      <c r="E95" s="40" t="s">
        <v>5</v>
      </c>
    </row>
    <row r="96" spans="1:5" ht="12.75">
      <c r="A96" t="s">
        <v>58</v>
      </c>
      <c r="E96" s="39" t="s">
        <v>3878</v>
      </c>
    </row>
    <row r="97" spans="1:13" ht="12.75">
      <c r="A97" t="s">
        <v>47</v>
      </c>
      <c r="C97" s="31" t="s">
        <v>113</v>
      </c>
      <c r="E97" s="33" t="s">
        <v>1390</v>
      </c>
      <c r="J97" s="32">
        <f>0</f>
      </c>
      <c s="32">
        <f>0</f>
      </c>
      <c s="32">
        <f>0+L98</f>
      </c>
      <c s="32">
        <f>0+M98</f>
      </c>
    </row>
    <row r="98" spans="1:16" ht="12.75">
      <c r="A98" t="s">
        <v>50</v>
      </c>
      <c s="34" t="s">
        <v>201</v>
      </c>
      <c s="34" t="s">
        <v>3879</v>
      </c>
      <c s="35" t="s">
        <v>5</v>
      </c>
      <c s="6" t="s">
        <v>3880</v>
      </c>
      <c s="36" t="s">
        <v>162</v>
      </c>
      <c s="37">
        <v>18.7</v>
      </c>
      <c s="36">
        <v>0</v>
      </c>
      <c s="36">
        <f>ROUND(G98*H98,6)</f>
      </c>
      <c r="L98" s="38">
        <v>0</v>
      </c>
      <c s="32">
        <f>ROUND(ROUND(L98,2)*ROUND(G98,3),2)</f>
      </c>
      <c s="36" t="s">
        <v>55</v>
      </c>
      <c>
        <f>(M98*21)/100</f>
      </c>
      <c t="s">
        <v>28</v>
      </c>
    </row>
    <row r="99" spans="1:5" ht="12.75">
      <c r="A99" s="35" t="s">
        <v>56</v>
      </c>
      <c r="E99" s="39" t="s">
        <v>3881</v>
      </c>
    </row>
    <row r="100" spans="1:5" ht="25.5">
      <c r="A100" s="35" t="s">
        <v>57</v>
      </c>
      <c r="E100" s="40" t="s">
        <v>3882</v>
      </c>
    </row>
    <row r="101" spans="1:5" ht="12.75">
      <c r="A101" t="s">
        <v>58</v>
      </c>
      <c r="E101" s="39" t="s">
        <v>5</v>
      </c>
    </row>
    <row r="102" spans="1:13" ht="12.75">
      <c r="A102" t="s">
        <v>47</v>
      </c>
      <c r="C102" s="31" t="s">
        <v>559</v>
      </c>
      <c r="E102" s="33" t="s">
        <v>3683</v>
      </c>
      <c r="J102" s="32">
        <f>0</f>
      </c>
      <c s="32">
        <f>0</f>
      </c>
      <c s="32">
        <f>0+L103+L107+L111+L115+L119+L123</f>
      </c>
      <c s="32">
        <f>0+M103+M107+M111+M115+M119+M123</f>
      </c>
    </row>
    <row r="103" spans="1:16" ht="25.5">
      <c r="A103" t="s">
        <v>50</v>
      </c>
      <c s="34" t="s">
        <v>206</v>
      </c>
      <c s="34" t="s">
        <v>3700</v>
      </c>
      <c s="35" t="s">
        <v>5</v>
      </c>
      <c s="6" t="s">
        <v>3883</v>
      </c>
      <c s="36" t="s">
        <v>162</v>
      </c>
      <c s="37">
        <v>61.75</v>
      </c>
      <c s="36">
        <v>0.1295</v>
      </c>
      <c s="36">
        <f>ROUND(G103*H103,6)</f>
      </c>
      <c r="L103" s="38">
        <v>0</v>
      </c>
      <c s="32">
        <f>ROUND(ROUND(L103,2)*ROUND(G103,3),2)</f>
      </c>
      <c s="36" t="s">
        <v>55</v>
      </c>
      <c>
        <f>(M103*21)/100</f>
      </c>
      <c t="s">
        <v>28</v>
      </c>
    </row>
    <row r="104" spans="1:5" ht="38.25">
      <c r="A104" s="35" t="s">
        <v>56</v>
      </c>
      <c r="E104" s="39" t="s">
        <v>3702</v>
      </c>
    </row>
    <row r="105" spans="1:5" ht="38.25">
      <c r="A105" s="35" t="s">
        <v>57</v>
      </c>
      <c r="E105" s="40" t="s">
        <v>3884</v>
      </c>
    </row>
    <row r="106" spans="1:5" ht="12.75">
      <c r="A106" t="s">
        <v>58</v>
      </c>
      <c r="E106" s="39" t="s">
        <v>5</v>
      </c>
    </row>
    <row r="107" spans="1:16" ht="12.75">
      <c r="A107" t="s">
        <v>50</v>
      </c>
      <c s="34" t="s">
        <v>212</v>
      </c>
      <c s="34" t="s">
        <v>3885</v>
      </c>
      <c s="35" t="s">
        <v>5</v>
      </c>
      <c s="6" t="s">
        <v>3886</v>
      </c>
      <c s="36" t="s">
        <v>162</v>
      </c>
      <c s="37">
        <v>61.75</v>
      </c>
      <c s="36">
        <v>0.085</v>
      </c>
      <c s="36">
        <f>ROUND(G107*H107,6)</f>
      </c>
      <c r="L107" s="38">
        <v>0</v>
      </c>
      <c s="32">
        <f>ROUND(ROUND(L107,2)*ROUND(G107,3),2)</f>
      </c>
      <c s="36" t="s">
        <v>55</v>
      </c>
      <c>
        <f>(M107*21)/100</f>
      </c>
      <c t="s">
        <v>28</v>
      </c>
    </row>
    <row r="108" spans="1:5" ht="12.75">
      <c r="A108" s="35" t="s">
        <v>56</v>
      </c>
      <c r="E108" s="39" t="s">
        <v>3886</v>
      </c>
    </row>
    <row r="109" spans="1:5" ht="38.25">
      <c r="A109" s="35" t="s">
        <v>57</v>
      </c>
      <c r="E109" s="40" t="s">
        <v>3884</v>
      </c>
    </row>
    <row r="110" spans="1:5" ht="12.75">
      <c r="A110" t="s">
        <v>58</v>
      </c>
      <c r="E110" s="39" t="s">
        <v>5</v>
      </c>
    </row>
    <row r="111" spans="1:16" ht="12.75">
      <c r="A111" t="s">
        <v>50</v>
      </c>
      <c s="34" t="s">
        <v>218</v>
      </c>
      <c s="34" t="s">
        <v>1515</v>
      </c>
      <c s="35" t="s">
        <v>5</v>
      </c>
      <c s="6" t="s">
        <v>3887</v>
      </c>
      <c s="36" t="s">
        <v>92</v>
      </c>
      <c s="37">
        <v>1.389</v>
      </c>
      <c s="36">
        <v>2.25634</v>
      </c>
      <c s="36">
        <f>ROUND(G111*H111,6)</f>
      </c>
      <c r="L111" s="38">
        <v>0</v>
      </c>
      <c s="32">
        <f>ROUND(ROUND(L111,2)*ROUND(G111,3),2)</f>
      </c>
      <c s="36" t="s">
        <v>55</v>
      </c>
      <c>
        <f>(M111*21)/100</f>
      </c>
      <c t="s">
        <v>28</v>
      </c>
    </row>
    <row r="112" spans="1:5" ht="12.75">
      <c r="A112" s="35" t="s">
        <v>56</v>
      </c>
      <c r="E112" s="39" t="s">
        <v>3888</v>
      </c>
    </row>
    <row r="113" spans="1:5" ht="51">
      <c r="A113" s="35" t="s">
        <v>57</v>
      </c>
      <c r="E113" s="40" t="s">
        <v>3889</v>
      </c>
    </row>
    <row r="114" spans="1:5" ht="12.75">
      <c r="A114" t="s">
        <v>58</v>
      </c>
      <c r="E114" s="39" t="s">
        <v>5</v>
      </c>
    </row>
    <row r="115" spans="1:16" ht="12.75">
      <c r="A115" t="s">
        <v>50</v>
      </c>
      <c s="34" t="s">
        <v>224</v>
      </c>
      <c s="34" t="s">
        <v>3890</v>
      </c>
      <c s="35" t="s">
        <v>5</v>
      </c>
      <c s="6" t="s">
        <v>3891</v>
      </c>
      <c s="36" t="s">
        <v>162</v>
      </c>
      <c s="37">
        <v>49.02</v>
      </c>
      <c s="36">
        <v>0</v>
      </c>
      <c s="36">
        <f>ROUND(G115*H115,6)</f>
      </c>
      <c r="L115" s="38">
        <v>0</v>
      </c>
      <c s="32">
        <f>ROUND(ROUND(L115,2)*ROUND(G115,3),2)</f>
      </c>
      <c s="36" t="s">
        <v>55</v>
      </c>
      <c>
        <f>(M115*21)/100</f>
      </c>
      <c t="s">
        <v>28</v>
      </c>
    </row>
    <row r="116" spans="1:5" ht="12.75">
      <c r="A116" s="35" t="s">
        <v>56</v>
      </c>
      <c r="E116" s="39" t="s">
        <v>3892</v>
      </c>
    </row>
    <row r="117" spans="1:5" ht="12.75">
      <c r="A117" s="35" t="s">
        <v>57</v>
      </c>
      <c r="E117" s="40" t="s">
        <v>3893</v>
      </c>
    </row>
    <row r="118" spans="1:5" ht="12.75">
      <c r="A118" t="s">
        <v>58</v>
      </c>
      <c r="E118" s="39" t="s">
        <v>5</v>
      </c>
    </row>
    <row r="119" spans="1:16" ht="12.75">
      <c r="A119" t="s">
        <v>50</v>
      </c>
      <c s="34" t="s">
        <v>126</v>
      </c>
      <c s="34" t="s">
        <v>3719</v>
      </c>
      <c s="35" t="s">
        <v>5</v>
      </c>
      <c s="6" t="s">
        <v>3894</v>
      </c>
      <c s="36" t="s">
        <v>162</v>
      </c>
      <c s="37">
        <v>49.02</v>
      </c>
      <c s="36">
        <v>0.00011</v>
      </c>
      <c s="36">
        <f>ROUND(G119*H119,6)</f>
      </c>
      <c r="L119" s="38">
        <v>0</v>
      </c>
      <c s="32">
        <f>ROUND(ROUND(L119,2)*ROUND(G119,3),2)</f>
      </c>
      <c s="36" t="s">
        <v>55</v>
      </c>
      <c>
        <f>(M119*21)/100</f>
      </c>
      <c t="s">
        <v>28</v>
      </c>
    </row>
    <row r="120" spans="1:5" ht="38.25">
      <c r="A120" s="35" t="s">
        <v>56</v>
      </c>
      <c r="E120" s="39" t="s">
        <v>3895</v>
      </c>
    </row>
    <row r="121" spans="1:5" ht="12.75">
      <c r="A121" s="35" t="s">
        <v>57</v>
      </c>
      <c r="E121" s="40" t="s">
        <v>5</v>
      </c>
    </row>
    <row r="122" spans="1:5" ht="12.75">
      <c r="A122" t="s">
        <v>58</v>
      </c>
      <c r="E122" s="39" t="s">
        <v>5</v>
      </c>
    </row>
    <row r="123" spans="1:16" ht="12.75">
      <c r="A123" t="s">
        <v>50</v>
      </c>
      <c s="34" t="s">
        <v>130</v>
      </c>
      <c s="34" t="s">
        <v>3796</v>
      </c>
      <c s="35" t="s">
        <v>5</v>
      </c>
      <c s="6" t="s">
        <v>3896</v>
      </c>
      <c s="36" t="s">
        <v>84</v>
      </c>
      <c s="37">
        <v>530</v>
      </c>
      <c s="36">
        <v>0</v>
      </c>
      <c s="36">
        <f>ROUND(G123*H123,6)</f>
      </c>
      <c r="L123" s="38">
        <v>0</v>
      </c>
      <c s="32">
        <f>ROUND(ROUND(L123,2)*ROUND(G123,3),2)</f>
      </c>
      <c s="36" t="s">
        <v>55</v>
      </c>
      <c>
        <f>(M123*21)/100</f>
      </c>
      <c t="s">
        <v>28</v>
      </c>
    </row>
    <row r="124" spans="1:5" ht="25.5">
      <c r="A124" s="35" t="s">
        <v>56</v>
      </c>
      <c r="E124" s="39" t="s">
        <v>3797</v>
      </c>
    </row>
    <row r="125" spans="1:5" ht="25.5">
      <c r="A125" s="35" t="s">
        <v>57</v>
      </c>
      <c r="E125" s="42" t="s">
        <v>3848</v>
      </c>
    </row>
    <row r="126" spans="1:5" ht="12.75">
      <c r="A126" t="s">
        <v>58</v>
      </c>
      <c r="E126" s="39" t="s">
        <v>5</v>
      </c>
    </row>
    <row r="127" spans="1:13" ht="12.75">
      <c r="A127" t="s">
        <v>47</v>
      </c>
      <c r="C127" s="31" t="s">
        <v>581</v>
      </c>
      <c r="E127" s="33" t="s">
        <v>3814</v>
      </c>
      <c r="J127" s="32">
        <f>0</f>
      </c>
      <c s="32">
        <f>0</f>
      </c>
      <c s="32">
        <f>0+L128+L132+L136</f>
      </c>
      <c s="32">
        <f>0+M128+M132+M136</f>
      </c>
    </row>
    <row r="128" spans="1:16" ht="12.75">
      <c r="A128" t="s">
        <v>50</v>
      </c>
      <c s="34" t="s">
        <v>136</v>
      </c>
      <c s="34" t="s">
        <v>3897</v>
      </c>
      <c s="35" t="s">
        <v>5</v>
      </c>
      <c s="6" t="s">
        <v>3898</v>
      </c>
      <c s="36" t="s">
        <v>84</v>
      </c>
      <c s="37">
        <v>102</v>
      </c>
      <c s="36">
        <v>0</v>
      </c>
      <c s="36">
        <f>ROUND(G128*H128,6)</f>
      </c>
      <c r="L128" s="38">
        <v>0</v>
      </c>
      <c s="32">
        <f>ROUND(ROUND(L128,2)*ROUND(G128,3),2)</f>
      </c>
      <c s="36" t="s">
        <v>55</v>
      </c>
      <c>
        <f>(M128*21)/100</f>
      </c>
      <c t="s">
        <v>28</v>
      </c>
    </row>
    <row r="129" spans="1:5" ht="38.25">
      <c r="A129" s="35" t="s">
        <v>56</v>
      </c>
      <c r="E129" s="39" t="s">
        <v>3899</v>
      </c>
    </row>
    <row r="130" spans="1:5" ht="38.25">
      <c r="A130" s="35" t="s">
        <v>57</v>
      </c>
      <c r="E130" s="42" t="s">
        <v>3900</v>
      </c>
    </row>
    <row r="131" spans="1:5" ht="12.75">
      <c r="A131" t="s">
        <v>58</v>
      </c>
      <c r="E131" s="39" t="s">
        <v>5</v>
      </c>
    </row>
    <row r="132" spans="1:16" ht="25.5">
      <c r="A132" t="s">
        <v>50</v>
      </c>
      <c s="34" t="s">
        <v>322</v>
      </c>
      <c s="34" t="s">
        <v>3901</v>
      </c>
      <c s="35" t="s">
        <v>5</v>
      </c>
      <c s="6" t="s">
        <v>3902</v>
      </c>
      <c s="36" t="s">
        <v>84</v>
      </c>
      <c s="37">
        <v>102</v>
      </c>
      <c s="36">
        <v>0</v>
      </c>
      <c s="36">
        <f>ROUND(G132*H132,6)</f>
      </c>
      <c r="L132" s="38">
        <v>0</v>
      </c>
      <c s="32">
        <f>ROUND(ROUND(L132,2)*ROUND(G132,3),2)</f>
      </c>
      <c s="36" t="s">
        <v>55</v>
      </c>
      <c>
        <f>(M132*21)/100</f>
      </c>
      <c t="s">
        <v>28</v>
      </c>
    </row>
    <row r="133" spans="1:5" ht="38.25">
      <c r="A133" s="35" t="s">
        <v>56</v>
      </c>
      <c r="E133" s="39" t="s">
        <v>3903</v>
      </c>
    </row>
    <row r="134" spans="1:5" ht="51">
      <c r="A134" s="35" t="s">
        <v>57</v>
      </c>
      <c r="E134" s="42" t="s">
        <v>3904</v>
      </c>
    </row>
    <row r="135" spans="1:5" ht="12.75">
      <c r="A135" t="s">
        <v>58</v>
      </c>
      <c r="E135" s="39" t="s">
        <v>5</v>
      </c>
    </row>
    <row r="136" spans="1:16" ht="12.75">
      <c r="A136" t="s">
        <v>50</v>
      </c>
      <c s="34" t="s">
        <v>327</v>
      </c>
      <c s="34" t="s">
        <v>3905</v>
      </c>
      <c s="35" t="s">
        <v>5</v>
      </c>
      <c s="6" t="s">
        <v>3906</v>
      </c>
      <c s="36" t="s">
        <v>162</v>
      </c>
      <c s="37">
        <v>61.75</v>
      </c>
      <c s="36">
        <v>0</v>
      </c>
      <c s="36">
        <f>ROUND(G136*H136,6)</f>
      </c>
      <c r="L136" s="38">
        <v>0</v>
      </c>
      <c s="32">
        <f>ROUND(ROUND(L136,2)*ROUND(G136,3),2)</f>
      </c>
      <c s="36" t="s">
        <v>55</v>
      </c>
      <c>
        <f>(M136*21)/100</f>
      </c>
      <c t="s">
        <v>28</v>
      </c>
    </row>
    <row r="137" spans="1:5" ht="25.5">
      <c r="A137" s="35" t="s">
        <v>56</v>
      </c>
      <c r="E137" s="39" t="s">
        <v>3907</v>
      </c>
    </row>
    <row r="138" spans="1:5" ht="38.25">
      <c r="A138" s="35" t="s">
        <v>57</v>
      </c>
      <c r="E138" s="40" t="s">
        <v>3884</v>
      </c>
    </row>
    <row r="139" spans="1:5" ht="12.75">
      <c r="A139" t="s">
        <v>58</v>
      </c>
      <c r="E139" s="39" t="s">
        <v>5</v>
      </c>
    </row>
    <row r="140" spans="1:13" ht="12.75">
      <c r="A140" t="s">
        <v>47</v>
      </c>
      <c r="C140" s="31" t="s">
        <v>171</v>
      </c>
      <c r="E140" s="33" t="s">
        <v>172</v>
      </c>
      <c r="J140" s="32">
        <f>0</f>
      </c>
      <c s="32">
        <f>0</f>
      </c>
      <c s="32">
        <f>0+L141+L145+L149+L153</f>
      </c>
      <c s="32">
        <f>0+M141+M145+M149+M153</f>
      </c>
    </row>
    <row r="141" spans="1:16" ht="25.5">
      <c r="A141" t="s">
        <v>50</v>
      </c>
      <c s="34" t="s">
        <v>331</v>
      </c>
      <c s="34" t="s">
        <v>185</v>
      </c>
      <c s="35" t="s">
        <v>186</v>
      </c>
      <c s="6" t="s">
        <v>187</v>
      </c>
      <c s="36" t="s">
        <v>121</v>
      </c>
      <c s="37">
        <v>12.659</v>
      </c>
      <c s="36">
        <v>0</v>
      </c>
      <c s="36">
        <f>ROUND(G141*H141,6)</f>
      </c>
      <c r="L141" s="38">
        <v>0</v>
      </c>
      <c s="32">
        <f>ROUND(ROUND(L141,2)*ROUND(G141,3),2)</f>
      </c>
      <c s="36" t="s">
        <v>122</v>
      </c>
      <c>
        <f>(M141*21)/100</f>
      </c>
      <c t="s">
        <v>28</v>
      </c>
    </row>
    <row r="142" spans="1:5" ht="51">
      <c r="A142" s="35" t="s">
        <v>56</v>
      </c>
      <c r="E142" s="39" t="s">
        <v>188</v>
      </c>
    </row>
    <row r="143" spans="1:5" ht="12.75">
      <c r="A143" s="35" t="s">
        <v>57</v>
      </c>
      <c r="E143" s="40" t="s">
        <v>5</v>
      </c>
    </row>
    <row r="144" spans="1:5" ht="114.75">
      <c r="A144" t="s">
        <v>58</v>
      </c>
      <c r="E144" s="39" t="s">
        <v>3908</v>
      </c>
    </row>
    <row r="145" spans="1:16" ht="25.5">
      <c r="A145" t="s">
        <v>50</v>
      </c>
      <c s="34" t="s">
        <v>336</v>
      </c>
      <c s="34" t="s">
        <v>225</v>
      </c>
      <c s="35" t="s">
        <v>226</v>
      </c>
      <c s="6" t="s">
        <v>227</v>
      </c>
      <c s="36" t="s">
        <v>121</v>
      </c>
      <c s="37">
        <v>0.013</v>
      </c>
      <c s="36">
        <v>0</v>
      </c>
      <c s="36">
        <f>ROUND(G145*H145,6)</f>
      </c>
      <c r="L145" s="38">
        <v>0</v>
      </c>
      <c s="32">
        <f>ROUND(ROUND(L145,2)*ROUND(G145,3),2)</f>
      </c>
      <c s="36" t="s">
        <v>122</v>
      </c>
      <c>
        <f>(M145*21)/100</f>
      </c>
      <c t="s">
        <v>28</v>
      </c>
    </row>
    <row r="146" spans="1:5" ht="51">
      <c r="A146" s="35" t="s">
        <v>56</v>
      </c>
      <c r="E146" s="39" t="s">
        <v>228</v>
      </c>
    </row>
    <row r="147" spans="1:5" ht="38.25">
      <c r="A147" s="35" t="s">
        <v>57</v>
      </c>
      <c r="E147" s="40" t="s">
        <v>3909</v>
      </c>
    </row>
    <row r="148" spans="1:5" ht="114.75">
      <c r="A148" t="s">
        <v>58</v>
      </c>
      <c r="E148" s="39" t="s">
        <v>3908</v>
      </c>
    </row>
    <row r="149" spans="1:16" ht="25.5">
      <c r="A149" t="s">
        <v>50</v>
      </c>
      <c s="34" t="s">
        <v>341</v>
      </c>
      <c s="34" t="s">
        <v>207</v>
      </c>
      <c s="35" t="s">
        <v>208</v>
      </c>
      <c s="6" t="s">
        <v>209</v>
      </c>
      <c s="36" t="s">
        <v>121</v>
      </c>
      <c s="37">
        <v>32.232</v>
      </c>
      <c s="36">
        <v>0</v>
      </c>
      <c s="36">
        <f>ROUND(G149*H149,6)</f>
      </c>
      <c r="L149" s="38">
        <v>0</v>
      </c>
      <c s="32">
        <f>ROUND(ROUND(L149,2)*ROUND(G149,3),2)</f>
      </c>
      <c s="36" t="s">
        <v>122</v>
      </c>
      <c>
        <f>(M149*21)/100</f>
      </c>
      <c t="s">
        <v>28</v>
      </c>
    </row>
    <row r="150" spans="1:5" ht="51">
      <c r="A150" s="35" t="s">
        <v>56</v>
      </c>
      <c r="E150" s="39" t="s">
        <v>210</v>
      </c>
    </row>
    <row r="151" spans="1:5" ht="12.75">
      <c r="A151" s="35" t="s">
        <v>57</v>
      </c>
      <c r="E151" s="40" t="s">
        <v>5</v>
      </c>
    </row>
    <row r="152" spans="1:5" ht="76.5">
      <c r="A152" t="s">
        <v>58</v>
      </c>
      <c r="E152" s="39" t="s">
        <v>3910</v>
      </c>
    </row>
    <row r="153" spans="1:16" ht="12.75">
      <c r="A153" t="s">
        <v>50</v>
      </c>
      <c s="34" t="s">
        <v>344</v>
      </c>
      <c s="34" t="s">
        <v>213</v>
      </c>
      <c s="35" t="s">
        <v>214</v>
      </c>
      <c s="6" t="s">
        <v>215</v>
      </c>
      <c s="36" t="s">
        <v>121</v>
      </c>
      <c s="37">
        <v>50.18</v>
      </c>
      <c s="36">
        <v>0</v>
      </c>
      <c s="36">
        <f>ROUND(G153*H153,6)</f>
      </c>
      <c r="L153" s="38">
        <v>0</v>
      </c>
      <c s="32">
        <f>ROUND(ROUND(L153,2)*ROUND(G153,3),2)</f>
      </c>
      <c s="36" t="s">
        <v>122</v>
      </c>
      <c>
        <f>(M153*21)/100</f>
      </c>
      <c t="s">
        <v>28</v>
      </c>
    </row>
    <row r="154" spans="1:5" ht="51">
      <c r="A154" s="35" t="s">
        <v>56</v>
      </c>
      <c r="E154" s="39" t="s">
        <v>216</v>
      </c>
    </row>
    <row r="155" spans="1:5" ht="12.75">
      <c r="A155" s="35" t="s">
        <v>57</v>
      </c>
      <c r="E155" s="40" t="s">
        <v>5</v>
      </c>
    </row>
    <row r="156" spans="1:5" ht="114.75">
      <c r="A156" t="s">
        <v>58</v>
      </c>
      <c r="E156" s="39" t="s">
        <v>3911</v>
      </c>
    </row>
    <row r="157" spans="1:13" ht="12.75">
      <c r="A157" t="s">
        <v>47</v>
      </c>
      <c r="C157" s="31" t="s">
        <v>1531</v>
      </c>
      <c r="E157" s="33" t="s">
        <v>1532</v>
      </c>
      <c r="J157" s="32">
        <f>0</f>
      </c>
      <c s="32">
        <f>0</f>
      </c>
      <c s="32">
        <f>0+L158</f>
      </c>
      <c s="32">
        <f>0+M158</f>
      </c>
    </row>
    <row r="158" spans="1:16" ht="25.5">
      <c r="A158" t="s">
        <v>50</v>
      </c>
      <c s="34" t="s">
        <v>348</v>
      </c>
      <c s="34" t="s">
        <v>3825</v>
      </c>
      <c s="35" t="s">
        <v>5</v>
      </c>
      <c s="6" t="s">
        <v>3912</v>
      </c>
      <c s="36" t="s">
        <v>121</v>
      </c>
      <c s="37">
        <v>62.466</v>
      </c>
      <c s="36">
        <v>0</v>
      </c>
      <c s="36">
        <f>ROUND(G158*H158,6)</f>
      </c>
      <c r="L158" s="38">
        <v>0</v>
      </c>
      <c s="32">
        <f>ROUND(ROUND(L158,2)*ROUND(G158,3),2)</f>
      </c>
      <c s="36" t="s">
        <v>55</v>
      </c>
      <c>
        <f>(M158*21)/100</f>
      </c>
      <c t="s">
        <v>28</v>
      </c>
    </row>
    <row r="159" spans="1:5" ht="25.5">
      <c r="A159" s="35" t="s">
        <v>56</v>
      </c>
      <c r="E159" s="39" t="s">
        <v>3913</v>
      </c>
    </row>
    <row r="160" spans="1:5" ht="12.75">
      <c r="A160" s="35" t="s">
        <v>57</v>
      </c>
      <c r="E160" s="40" t="s">
        <v>5</v>
      </c>
    </row>
    <row r="161" spans="1:5" ht="12.75">
      <c r="A161" t="s">
        <v>58</v>
      </c>
      <c r="E16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COUNTIFS(L8:L129,"=0",A8:A129,"P")+COUNTIFS(L8:L129,"",A8:A129,"P")+SUM(Q8:Q129)</f>
      </c>
    </row>
    <row r="8" spans="1:13" ht="12.75">
      <c r="A8" t="s">
        <v>45</v>
      </c>
      <c r="C8" s="28" t="s">
        <v>3916</v>
      </c>
      <c r="E8" s="30" t="s">
        <v>3915</v>
      </c>
      <c r="J8" s="29">
        <f>0+J9+J14+J63+J88</f>
      </c>
      <c s="29">
        <f>0+K9+K14+K63+K88</f>
      </c>
      <c s="29">
        <f>0+L9+L14+L63+L88</f>
      </c>
      <c s="29">
        <f>0+M9+M14+M63+M88</f>
      </c>
    </row>
    <row r="9" spans="1:13" ht="12.75">
      <c r="A9" t="s">
        <v>47</v>
      </c>
      <c r="C9" s="31" t="s">
        <v>51</v>
      </c>
      <c r="E9" s="33" t="s">
        <v>81</v>
      </c>
      <c r="J9" s="32">
        <f>0</f>
      </c>
      <c s="32">
        <f>0</f>
      </c>
      <c s="32">
        <f>0+L10</f>
      </c>
      <c s="32">
        <f>0+M10</f>
      </c>
    </row>
    <row r="10" spans="1:16" ht="25.5">
      <c r="A10" t="s">
        <v>50</v>
      </c>
      <c s="34" t="s">
        <v>51</v>
      </c>
      <c s="34" t="s">
        <v>253</v>
      </c>
      <c s="35" t="s">
        <v>254</v>
      </c>
      <c s="6" t="s">
        <v>255</v>
      </c>
      <c s="36" t="s">
        <v>121</v>
      </c>
      <c s="37">
        <v>474.84</v>
      </c>
      <c s="36">
        <v>0</v>
      </c>
      <c s="36">
        <f>ROUND(G10*H10,6)</f>
      </c>
      <c r="L10" s="38">
        <v>0</v>
      </c>
      <c s="32">
        <f>ROUND(ROUND(L10,2)*ROUND(G10,3),2)</f>
      </c>
      <c s="36" t="s">
        <v>122</v>
      </c>
      <c>
        <f>(M10*21)/100</f>
      </c>
      <c t="s">
        <v>28</v>
      </c>
    </row>
    <row r="11" spans="1:5" ht="51">
      <c r="A11" s="35" t="s">
        <v>56</v>
      </c>
      <c r="E11" s="39" t="s">
        <v>256</v>
      </c>
    </row>
    <row r="12" spans="1:5" ht="63.75">
      <c r="A12" s="35" t="s">
        <v>57</v>
      </c>
      <c r="E12" s="40" t="s">
        <v>3917</v>
      </c>
    </row>
    <row r="13" spans="1:5" ht="409.5">
      <c r="A13" t="s">
        <v>58</v>
      </c>
      <c r="E13" s="39" t="s">
        <v>211</v>
      </c>
    </row>
    <row r="14" spans="1:13" ht="12.75">
      <c r="A14" t="s">
        <v>47</v>
      </c>
      <c r="C14" s="31" t="s">
        <v>3918</v>
      </c>
      <c r="E14" s="33" t="s">
        <v>3919</v>
      </c>
      <c r="J14" s="32">
        <f>0</f>
      </c>
      <c s="32">
        <f>0</f>
      </c>
      <c s="32">
        <f>0+L15+L19+L23+L27+L31+L35+L39+L43+L47+L51+L55+L59</f>
      </c>
      <c s="32">
        <f>0+M15+M19+M23+M27+M31+M35+M39+M43+M47+M51+M55+M59</f>
      </c>
    </row>
    <row r="15" spans="1:16" ht="25.5">
      <c r="A15" t="s">
        <v>50</v>
      </c>
      <c s="34" t="s">
        <v>28</v>
      </c>
      <c s="34" t="s">
        <v>3920</v>
      </c>
      <c s="35" t="s">
        <v>5</v>
      </c>
      <c s="6" t="s">
        <v>3921</v>
      </c>
      <c s="36" t="s">
        <v>84</v>
      </c>
      <c s="37">
        <v>475</v>
      </c>
      <c s="36">
        <v>0</v>
      </c>
      <c s="36">
        <f>ROUND(G15*H15,6)</f>
      </c>
      <c r="L15" s="38">
        <v>0</v>
      </c>
      <c s="32">
        <f>ROUND(ROUND(L15,2)*ROUND(G15,3),2)</f>
      </c>
      <c s="36" t="s">
        <v>55</v>
      </c>
      <c>
        <f>(M15*21)/100</f>
      </c>
      <c t="s">
        <v>28</v>
      </c>
    </row>
    <row r="16" spans="1:5" ht="25.5">
      <c r="A16" s="35" t="s">
        <v>56</v>
      </c>
      <c r="E16" s="39" t="s">
        <v>3921</v>
      </c>
    </row>
    <row r="17" spans="1:5" ht="12.75">
      <c r="A17" s="35" t="s">
        <v>57</v>
      </c>
      <c r="E17" s="40" t="s">
        <v>5</v>
      </c>
    </row>
    <row r="18" spans="1:5" ht="140.25">
      <c r="A18" t="s">
        <v>58</v>
      </c>
      <c r="E18" s="39" t="s">
        <v>3922</v>
      </c>
    </row>
    <row r="19" spans="1:16" ht="12.75">
      <c r="A19" t="s">
        <v>50</v>
      </c>
      <c s="34" t="s">
        <v>26</v>
      </c>
      <c s="34" t="s">
        <v>3923</v>
      </c>
      <c s="35" t="s">
        <v>5</v>
      </c>
      <c s="6" t="s">
        <v>3924</v>
      </c>
      <c s="36" t="s">
        <v>84</v>
      </c>
      <c s="37">
        <v>475</v>
      </c>
      <c s="36">
        <v>0</v>
      </c>
      <c s="36">
        <f>ROUND(G19*H19,6)</f>
      </c>
      <c r="L19" s="38">
        <v>0</v>
      </c>
      <c s="32">
        <f>ROUND(ROUND(L19,2)*ROUND(G19,3),2)</f>
      </c>
      <c s="36" t="s">
        <v>55</v>
      </c>
      <c>
        <f>(M19*21)/100</f>
      </c>
      <c t="s">
        <v>28</v>
      </c>
    </row>
    <row r="20" spans="1:5" ht="12.75">
      <c r="A20" s="35" t="s">
        <v>56</v>
      </c>
      <c r="E20" s="39" t="s">
        <v>3924</v>
      </c>
    </row>
    <row r="21" spans="1:5" ht="12.75">
      <c r="A21" s="35" t="s">
        <v>57</v>
      </c>
      <c r="E21" s="40" t="s">
        <v>5</v>
      </c>
    </row>
    <row r="22" spans="1:5" ht="51">
      <c r="A22" t="s">
        <v>58</v>
      </c>
      <c r="E22" s="39" t="s">
        <v>3925</v>
      </c>
    </row>
    <row r="23" spans="1:16" ht="12.75">
      <c r="A23" t="s">
        <v>50</v>
      </c>
      <c s="34" t="s">
        <v>66</v>
      </c>
      <c s="34" t="s">
        <v>3926</v>
      </c>
      <c s="35" t="s">
        <v>5</v>
      </c>
      <c s="6" t="s">
        <v>3927</v>
      </c>
      <c s="36" t="s">
        <v>84</v>
      </c>
      <c s="37">
        <v>475</v>
      </c>
      <c s="36">
        <v>0</v>
      </c>
      <c s="36">
        <f>ROUND(G23*H23,6)</f>
      </c>
      <c r="L23" s="38">
        <v>0</v>
      </c>
      <c s="32">
        <f>ROUND(ROUND(L23,2)*ROUND(G23,3),2)</f>
      </c>
      <c s="36" t="s">
        <v>55</v>
      </c>
      <c>
        <f>(M23*21)/100</f>
      </c>
      <c t="s">
        <v>28</v>
      </c>
    </row>
    <row r="24" spans="1:5" ht="12.75">
      <c r="A24" s="35" t="s">
        <v>56</v>
      </c>
      <c r="E24" s="39" t="s">
        <v>3927</v>
      </c>
    </row>
    <row r="25" spans="1:5" ht="12.75">
      <c r="A25" s="35" t="s">
        <v>57</v>
      </c>
      <c r="E25" s="40" t="s">
        <v>5</v>
      </c>
    </row>
    <row r="26" spans="1:5" ht="25.5">
      <c r="A26" t="s">
        <v>58</v>
      </c>
      <c r="E26" s="39" t="s">
        <v>3928</v>
      </c>
    </row>
    <row r="27" spans="1:16" ht="12.75">
      <c r="A27" t="s">
        <v>50</v>
      </c>
      <c s="34" t="s">
        <v>71</v>
      </c>
      <c s="34" t="s">
        <v>3929</v>
      </c>
      <c s="35" t="s">
        <v>5</v>
      </c>
      <c s="6" t="s">
        <v>3930</v>
      </c>
      <c s="36" t="s">
        <v>92</v>
      </c>
      <c s="37">
        <v>23.75</v>
      </c>
      <c s="36">
        <v>0.22</v>
      </c>
      <c s="36">
        <f>ROUND(G27*H27,6)</f>
      </c>
      <c r="L27" s="38">
        <v>0</v>
      </c>
      <c s="32">
        <f>ROUND(ROUND(L27,2)*ROUND(G27,3),2)</f>
      </c>
      <c s="36" t="s">
        <v>55</v>
      </c>
      <c>
        <f>(M27*21)/100</f>
      </c>
      <c t="s">
        <v>28</v>
      </c>
    </row>
    <row r="28" spans="1:5" ht="12.75">
      <c r="A28" s="35" t="s">
        <v>56</v>
      </c>
      <c r="E28" s="39" t="s">
        <v>3930</v>
      </c>
    </row>
    <row r="29" spans="1:5" ht="12.75">
      <c r="A29" s="35" t="s">
        <v>57</v>
      </c>
      <c r="E29" s="40" t="s">
        <v>5</v>
      </c>
    </row>
    <row r="30" spans="1:5" ht="12.75">
      <c r="A30" t="s">
        <v>58</v>
      </c>
      <c r="E30" s="39" t="s">
        <v>5</v>
      </c>
    </row>
    <row r="31" spans="1:16" ht="25.5">
      <c r="A31" t="s">
        <v>50</v>
      </c>
      <c s="34" t="s">
        <v>27</v>
      </c>
      <c s="34" t="s">
        <v>3931</v>
      </c>
      <c s="35" t="s">
        <v>5</v>
      </c>
      <c s="6" t="s">
        <v>3932</v>
      </c>
      <c s="36" t="s">
        <v>139</v>
      </c>
      <c s="37">
        <v>1281</v>
      </c>
      <c s="36">
        <v>0</v>
      </c>
      <c s="36">
        <f>ROUND(G31*H31,6)</f>
      </c>
      <c r="L31" s="38">
        <v>0</v>
      </c>
      <c s="32">
        <f>ROUND(ROUND(L31,2)*ROUND(G31,3),2)</f>
      </c>
      <c s="36" t="s">
        <v>55</v>
      </c>
      <c>
        <f>(M31*21)/100</f>
      </c>
      <c t="s">
        <v>28</v>
      </c>
    </row>
    <row r="32" spans="1:5" ht="25.5">
      <c r="A32" s="35" t="s">
        <v>56</v>
      </c>
      <c r="E32" s="39" t="s">
        <v>3932</v>
      </c>
    </row>
    <row r="33" spans="1:5" ht="76.5">
      <c r="A33" s="35" t="s">
        <v>57</v>
      </c>
      <c r="E33" s="42" t="s">
        <v>3933</v>
      </c>
    </row>
    <row r="34" spans="1:5" ht="63.75">
      <c r="A34" t="s">
        <v>58</v>
      </c>
      <c r="E34" s="39" t="s">
        <v>3934</v>
      </c>
    </row>
    <row r="35" spans="1:16" ht="25.5">
      <c r="A35" t="s">
        <v>50</v>
      </c>
      <c s="34" t="s">
        <v>108</v>
      </c>
      <c s="34" t="s">
        <v>3935</v>
      </c>
      <c s="35" t="s">
        <v>5</v>
      </c>
      <c s="6" t="s">
        <v>3936</v>
      </c>
      <c s="36" t="s">
        <v>139</v>
      </c>
      <c s="37">
        <v>1281</v>
      </c>
      <c s="36">
        <v>0</v>
      </c>
      <c s="36">
        <f>ROUND(G35*H35,6)</f>
      </c>
      <c r="L35" s="38">
        <v>0</v>
      </c>
      <c s="32">
        <f>ROUND(ROUND(L35,2)*ROUND(G35,3),2)</f>
      </c>
      <c s="36" t="s">
        <v>55</v>
      </c>
      <c>
        <f>(M35*21)/100</f>
      </c>
      <c t="s">
        <v>28</v>
      </c>
    </row>
    <row r="36" spans="1:5" ht="25.5">
      <c r="A36" s="35" t="s">
        <v>56</v>
      </c>
      <c r="E36" s="39" t="s">
        <v>3936</v>
      </c>
    </row>
    <row r="37" spans="1:5" ht="63.75">
      <c r="A37" s="35" t="s">
        <v>57</v>
      </c>
      <c r="E37" s="40" t="s">
        <v>3937</v>
      </c>
    </row>
    <row r="38" spans="1:5" ht="76.5">
      <c r="A38" t="s">
        <v>58</v>
      </c>
      <c r="E38" s="39" t="s">
        <v>3938</v>
      </c>
    </row>
    <row r="39" spans="1:16" ht="12.75">
      <c r="A39" t="s">
        <v>50</v>
      </c>
      <c s="34" t="s">
        <v>113</v>
      </c>
      <c s="34" t="s">
        <v>3939</v>
      </c>
      <c s="35" t="s">
        <v>5</v>
      </c>
      <c s="6" t="s">
        <v>3940</v>
      </c>
      <c s="36" t="s">
        <v>139</v>
      </c>
      <c s="37">
        <v>264</v>
      </c>
      <c s="36">
        <v>0.005</v>
      </c>
      <c s="36">
        <f>ROUND(G39*H39,6)</f>
      </c>
      <c r="L39" s="38">
        <v>0</v>
      </c>
      <c s="32">
        <f>ROUND(ROUND(L39,2)*ROUND(G39,3),2)</f>
      </c>
      <c s="36" t="s">
        <v>122</v>
      </c>
      <c>
        <f>(M39*21)/100</f>
      </c>
      <c t="s">
        <v>28</v>
      </c>
    </row>
    <row r="40" spans="1:5" ht="12.75">
      <c r="A40" s="35" t="s">
        <v>56</v>
      </c>
      <c r="E40" s="39" t="s">
        <v>3940</v>
      </c>
    </row>
    <row r="41" spans="1:5" ht="12.75">
      <c r="A41" s="35" t="s">
        <v>57</v>
      </c>
      <c r="E41" s="40" t="s">
        <v>5</v>
      </c>
    </row>
    <row r="42" spans="1:5" ht="12.75">
      <c r="A42" t="s">
        <v>58</v>
      </c>
      <c r="E42" s="39" t="s">
        <v>5</v>
      </c>
    </row>
    <row r="43" spans="1:16" ht="12.75">
      <c r="A43" t="s">
        <v>50</v>
      </c>
      <c s="34" t="s">
        <v>118</v>
      </c>
      <c s="34" t="s">
        <v>3941</v>
      </c>
      <c s="35" t="s">
        <v>5</v>
      </c>
      <c s="6" t="s">
        <v>3942</v>
      </c>
      <c s="36" t="s">
        <v>139</v>
      </c>
      <c s="37">
        <v>510</v>
      </c>
      <c s="36">
        <v>0.005</v>
      </c>
      <c s="36">
        <f>ROUND(G43*H43,6)</f>
      </c>
      <c r="L43" s="38">
        <v>0</v>
      </c>
      <c s="32">
        <f>ROUND(ROUND(L43,2)*ROUND(G43,3),2)</f>
      </c>
      <c s="36" t="s">
        <v>122</v>
      </c>
      <c>
        <f>(M43*21)/100</f>
      </c>
      <c t="s">
        <v>28</v>
      </c>
    </row>
    <row r="44" spans="1:5" ht="12.75">
      <c r="A44" s="35" t="s">
        <v>56</v>
      </c>
      <c r="E44" s="39" t="s">
        <v>3942</v>
      </c>
    </row>
    <row r="45" spans="1:5" ht="12.75">
      <c r="A45" s="35" t="s">
        <v>57</v>
      </c>
      <c r="E45" s="40" t="s">
        <v>5</v>
      </c>
    </row>
    <row r="46" spans="1:5" ht="12.75">
      <c r="A46" t="s">
        <v>58</v>
      </c>
      <c r="E46" s="39" t="s">
        <v>5</v>
      </c>
    </row>
    <row r="47" spans="1:16" ht="12.75">
      <c r="A47" t="s">
        <v>50</v>
      </c>
      <c s="34" t="s">
        <v>142</v>
      </c>
      <c s="34" t="s">
        <v>3943</v>
      </c>
      <c s="35" t="s">
        <v>5</v>
      </c>
      <c s="6" t="s">
        <v>3944</v>
      </c>
      <c s="36" t="s">
        <v>139</v>
      </c>
      <c s="37">
        <v>303</v>
      </c>
      <c s="36">
        <v>0.005</v>
      </c>
      <c s="36">
        <f>ROUND(G47*H47,6)</f>
      </c>
      <c r="L47" s="38">
        <v>0</v>
      </c>
      <c s="32">
        <f>ROUND(ROUND(L47,2)*ROUND(G47,3),2)</f>
      </c>
      <c s="36" t="s">
        <v>122</v>
      </c>
      <c>
        <f>(M47*21)/100</f>
      </c>
      <c t="s">
        <v>28</v>
      </c>
    </row>
    <row r="48" spans="1:5" ht="12.75">
      <c r="A48" s="35" t="s">
        <v>56</v>
      </c>
      <c r="E48" s="39" t="s">
        <v>3944</v>
      </c>
    </row>
    <row r="49" spans="1:5" ht="12.75">
      <c r="A49" s="35" t="s">
        <v>57</v>
      </c>
      <c r="E49" s="40" t="s">
        <v>5</v>
      </c>
    </row>
    <row r="50" spans="1:5" ht="12.75">
      <c r="A50" t="s">
        <v>58</v>
      </c>
      <c r="E50" s="39" t="s">
        <v>5</v>
      </c>
    </row>
    <row r="51" spans="1:16" ht="12.75">
      <c r="A51" t="s">
        <v>50</v>
      </c>
      <c s="34" t="s">
        <v>147</v>
      </c>
      <c s="34" t="s">
        <v>3945</v>
      </c>
      <c s="35" t="s">
        <v>5</v>
      </c>
      <c s="6" t="s">
        <v>3946</v>
      </c>
      <c s="36" t="s">
        <v>139</v>
      </c>
      <c s="37">
        <v>204</v>
      </c>
      <c s="36">
        <v>0.005</v>
      </c>
      <c s="36">
        <f>ROUND(G51*H51,6)</f>
      </c>
      <c r="L51" s="38">
        <v>0</v>
      </c>
      <c s="32">
        <f>ROUND(ROUND(L51,2)*ROUND(G51,3),2)</f>
      </c>
      <c s="36" t="s">
        <v>122</v>
      </c>
      <c>
        <f>(M51*21)/100</f>
      </c>
      <c t="s">
        <v>28</v>
      </c>
    </row>
    <row r="52" spans="1:5" ht="12.75">
      <c r="A52" s="35" t="s">
        <v>56</v>
      </c>
      <c r="E52" s="39" t="s">
        <v>3946</v>
      </c>
    </row>
    <row r="53" spans="1:5" ht="12.75">
      <c r="A53" s="35" t="s">
        <v>57</v>
      </c>
      <c r="E53" s="40" t="s">
        <v>5</v>
      </c>
    </row>
    <row r="54" spans="1:5" ht="12.75">
      <c r="A54" t="s">
        <v>58</v>
      </c>
      <c r="E54" s="39" t="s">
        <v>5</v>
      </c>
    </row>
    <row r="55" spans="1:16" ht="25.5">
      <c r="A55" t="s">
        <v>50</v>
      </c>
      <c s="34" t="s">
        <v>150</v>
      </c>
      <c s="34" t="s">
        <v>3947</v>
      </c>
      <c s="35" t="s">
        <v>5</v>
      </c>
      <c s="6" t="s">
        <v>3948</v>
      </c>
      <c s="36" t="s">
        <v>84</v>
      </c>
      <c s="37">
        <v>475</v>
      </c>
      <c s="36">
        <v>0</v>
      </c>
      <c s="36">
        <f>ROUND(G55*H55,6)</f>
      </c>
      <c r="L55" s="38">
        <v>0</v>
      </c>
      <c s="32">
        <f>ROUND(ROUND(L55,2)*ROUND(G55,3),2)</f>
      </c>
      <c s="36" t="s">
        <v>55</v>
      </c>
      <c>
        <f>(M55*21)/100</f>
      </c>
      <c t="s">
        <v>28</v>
      </c>
    </row>
    <row r="56" spans="1:5" ht="25.5">
      <c r="A56" s="35" t="s">
        <v>56</v>
      </c>
      <c r="E56" s="39" t="s">
        <v>3948</v>
      </c>
    </row>
    <row r="57" spans="1:5" ht="12.75">
      <c r="A57" s="35" t="s">
        <v>57</v>
      </c>
      <c r="E57" s="40" t="s">
        <v>5</v>
      </c>
    </row>
    <row r="58" spans="1:5" ht="102">
      <c r="A58" t="s">
        <v>58</v>
      </c>
      <c r="E58" s="39" t="s">
        <v>3949</v>
      </c>
    </row>
    <row r="59" spans="1:16" ht="12.75">
      <c r="A59" t="s">
        <v>50</v>
      </c>
      <c s="34" t="s">
        <v>155</v>
      </c>
      <c s="34" t="s">
        <v>3950</v>
      </c>
      <c s="35" t="s">
        <v>5</v>
      </c>
      <c s="6" t="s">
        <v>3951</v>
      </c>
      <c s="36" t="s">
        <v>92</v>
      </c>
      <c s="37">
        <v>48.925</v>
      </c>
      <c s="36">
        <v>0.2</v>
      </c>
      <c s="36">
        <f>ROUND(G59*H59,6)</f>
      </c>
      <c r="L59" s="38">
        <v>0</v>
      </c>
      <c s="32">
        <f>ROUND(ROUND(L59,2)*ROUND(G59,3),2)</f>
      </c>
      <c s="36" t="s">
        <v>55</v>
      </c>
      <c>
        <f>(M59*21)/100</f>
      </c>
      <c t="s">
        <v>28</v>
      </c>
    </row>
    <row r="60" spans="1:5" ht="12.75">
      <c r="A60" s="35" t="s">
        <v>56</v>
      </c>
      <c r="E60" s="39" t="s">
        <v>3951</v>
      </c>
    </row>
    <row r="61" spans="1:5" ht="12.75">
      <c r="A61" s="35" t="s">
        <v>57</v>
      </c>
      <c r="E61" s="40" t="s">
        <v>5</v>
      </c>
    </row>
    <row r="62" spans="1:5" ht="12.75">
      <c r="A62" t="s">
        <v>58</v>
      </c>
      <c r="E62" s="39" t="s">
        <v>5</v>
      </c>
    </row>
    <row r="63" spans="1:13" ht="12.75">
      <c r="A63" t="s">
        <v>47</v>
      </c>
      <c r="C63" s="31" t="s">
        <v>3952</v>
      </c>
      <c r="E63" s="33" t="s">
        <v>3953</v>
      </c>
      <c r="J63" s="32">
        <f>0</f>
      </c>
      <c s="32">
        <f>0</f>
      </c>
      <c s="32">
        <f>0+L64+L68+L72+L76+L80+L84</f>
      </c>
      <c s="32">
        <f>0+M64+M68+M72+M76+M80+M84</f>
      </c>
    </row>
    <row r="64" spans="1:16" ht="25.5">
      <c r="A64" t="s">
        <v>50</v>
      </c>
      <c s="34" t="s">
        <v>159</v>
      </c>
      <c s="34" t="s">
        <v>3931</v>
      </c>
      <c s="35" t="s">
        <v>5</v>
      </c>
      <c s="6" t="s">
        <v>3932</v>
      </c>
      <c s="36" t="s">
        <v>139</v>
      </c>
      <c s="37">
        <v>32</v>
      </c>
      <c s="36">
        <v>0</v>
      </c>
      <c s="36">
        <f>ROUND(G64*H64,6)</f>
      </c>
      <c r="L64" s="38">
        <v>0</v>
      </c>
      <c s="32">
        <f>ROUND(ROUND(L64,2)*ROUND(G64,3),2)</f>
      </c>
      <c s="36" t="s">
        <v>55</v>
      </c>
      <c>
        <f>(M64*21)/100</f>
      </c>
      <c t="s">
        <v>28</v>
      </c>
    </row>
    <row r="65" spans="1:5" ht="25.5">
      <c r="A65" s="35" t="s">
        <v>56</v>
      </c>
      <c r="E65" s="39" t="s">
        <v>3932</v>
      </c>
    </row>
    <row r="66" spans="1:5" ht="76.5">
      <c r="A66" s="35" t="s">
        <v>57</v>
      </c>
      <c r="E66" s="42" t="s">
        <v>3954</v>
      </c>
    </row>
    <row r="67" spans="1:5" ht="63.75">
      <c r="A67" t="s">
        <v>58</v>
      </c>
      <c r="E67" s="39" t="s">
        <v>3934</v>
      </c>
    </row>
    <row r="68" spans="1:16" ht="25.5">
      <c r="A68" t="s">
        <v>50</v>
      </c>
      <c s="34" t="s">
        <v>165</v>
      </c>
      <c s="34" t="s">
        <v>3955</v>
      </c>
      <c s="35" t="s">
        <v>5</v>
      </c>
      <c s="6" t="s">
        <v>3956</v>
      </c>
      <c s="36" t="s">
        <v>139</v>
      </c>
      <c s="37">
        <v>32</v>
      </c>
      <c s="36">
        <v>0</v>
      </c>
      <c s="36">
        <f>ROUND(G68*H68,6)</f>
      </c>
      <c r="L68" s="38">
        <v>0</v>
      </c>
      <c s="32">
        <f>ROUND(ROUND(L68,2)*ROUND(G68,3),2)</f>
      </c>
      <c s="36" t="s">
        <v>55</v>
      </c>
      <c>
        <f>(M68*21)/100</f>
      </c>
      <c t="s">
        <v>28</v>
      </c>
    </row>
    <row r="69" spans="1:5" ht="25.5">
      <c r="A69" s="35" t="s">
        <v>56</v>
      </c>
      <c r="E69" s="39" t="s">
        <v>3956</v>
      </c>
    </row>
    <row r="70" spans="1:5" ht="63.75">
      <c r="A70" s="35" t="s">
        <v>57</v>
      </c>
      <c r="E70" s="40" t="s">
        <v>3957</v>
      </c>
    </row>
    <row r="71" spans="1:5" ht="76.5">
      <c r="A71" t="s">
        <v>58</v>
      </c>
      <c r="E71" s="39" t="s">
        <v>3938</v>
      </c>
    </row>
    <row r="72" spans="1:16" ht="12.75">
      <c r="A72" t="s">
        <v>50</v>
      </c>
      <c s="34" t="s">
        <v>173</v>
      </c>
      <c s="34" t="s">
        <v>3958</v>
      </c>
      <c s="35" t="s">
        <v>5</v>
      </c>
      <c s="6" t="s">
        <v>3959</v>
      </c>
      <c s="36" t="s">
        <v>139</v>
      </c>
      <c s="37">
        <v>5</v>
      </c>
      <c s="36">
        <v>0.01</v>
      </c>
      <c s="36">
        <f>ROUND(G72*H72,6)</f>
      </c>
      <c r="L72" s="38">
        <v>0</v>
      </c>
      <c s="32">
        <f>ROUND(ROUND(L72,2)*ROUND(G72,3),2)</f>
      </c>
      <c s="36" t="s">
        <v>122</v>
      </c>
      <c>
        <f>(M72*21)/100</f>
      </c>
      <c t="s">
        <v>28</v>
      </c>
    </row>
    <row r="73" spans="1:5" ht="12.75">
      <c r="A73" s="35" t="s">
        <v>56</v>
      </c>
      <c r="E73" s="39" t="s">
        <v>3959</v>
      </c>
    </row>
    <row r="74" spans="1:5" ht="12.75">
      <c r="A74" s="35" t="s">
        <v>57</v>
      </c>
      <c r="E74" s="40" t="s">
        <v>5</v>
      </c>
    </row>
    <row r="75" spans="1:5" ht="12.75">
      <c r="A75" t="s">
        <v>58</v>
      </c>
      <c r="E75" s="39" t="s">
        <v>5</v>
      </c>
    </row>
    <row r="76" spans="1:16" ht="12.75">
      <c r="A76" t="s">
        <v>50</v>
      </c>
      <c s="34" t="s">
        <v>178</v>
      </c>
      <c s="34" t="s">
        <v>3960</v>
      </c>
      <c s="35" t="s">
        <v>5</v>
      </c>
      <c s="6" t="s">
        <v>3961</v>
      </c>
      <c s="36" t="s">
        <v>139</v>
      </c>
      <c s="37">
        <v>19</v>
      </c>
      <c s="36">
        <v>0.01</v>
      </c>
      <c s="36">
        <f>ROUND(G76*H76,6)</f>
      </c>
      <c r="L76" s="38">
        <v>0</v>
      </c>
      <c s="32">
        <f>ROUND(ROUND(L76,2)*ROUND(G76,3),2)</f>
      </c>
      <c s="36" t="s">
        <v>122</v>
      </c>
      <c>
        <f>(M76*21)/100</f>
      </c>
      <c t="s">
        <v>28</v>
      </c>
    </row>
    <row r="77" spans="1:5" ht="12.75">
      <c r="A77" s="35" t="s">
        <v>56</v>
      </c>
      <c r="E77" s="39" t="s">
        <v>3961</v>
      </c>
    </row>
    <row r="78" spans="1:5" ht="12.75">
      <c r="A78" s="35" t="s">
        <v>57</v>
      </c>
      <c r="E78" s="40" t="s">
        <v>5</v>
      </c>
    </row>
    <row r="79" spans="1:5" ht="12.75">
      <c r="A79" t="s">
        <v>58</v>
      </c>
      <c r="E79" s="39" t="s">
        <v>5</v>
      </c>
    </row>
    <row r="80" spans="1:16" ht="12.75">
      <c r="A80" t="s">
        <v>50</v>
      </c>
      <c s="34" t="s">
        <v>181</v>
      </c>
      <c s="34" t="s">
        <v>3962</v>
      </c>
      <c s="35" t="s">
        <v>5</v>
      </c>
      <c s="6" t="s">
        <v>3963</v>
      </c>
      <c s="36" t="s">
        <v>139</v>
      </c>
      <c s="37">
        <v>7</v>
      </c>
      <c s="36">
        <v>0.01</v>
      </c>
      <c s="36">
        <f>ROUND(G80*H80,6)</f>
      </c>
      <c r="L80" s="38">
        <v>0</v>
      </c>
      <c s="32">
        <f>ROUND(ROUND(L80,2)*ROUND(G80,3),2)</f>
      </c>
      <c s="36" t="s">
        <v>122</v>
      </c>
      <c>
        <f>(M80*21)/100</f>
      </c>
      <c t="s">
        <v>28</v>
      </c>
    </row>
    <row r="81" spans="1:5" ht="12.75">
      <c r="A81" s="35" t="s">
        <v>56</v>
      </c>
      <c r="E81" s="39" t="s">
        <v>3963</v>
      </c>
    </row>
    <row r="82" spans="1:5" ht="12.75">
      <c r="A82" s="35" t="s">
        <v>57</v>
      </c>
      <c r="E82" s="40" t="s">
        <v>5</v>
      </c>
    </row>
    <row r="83" spans="1:5" ht="12.75">
      <c r="A83" t="s">
        <v>58</v>
      </c>
      <c r="E83" s="39" t="s">
        <v>5</v>
      </c>
    </row>
    <row r="84" spans="1:16" ht="12.75">
      <c r="A84" t="s">
        <v>50</v>
      </c>
      <c s="34" t="s">
        <v>184</v>
      </c>
      <c s="34" t="s">
        <v>3964</v>
      </c>
      <c s="35" t="s">
        <v>5</v>
      </c>
      <c s="6" t="s">
        <v>3965</v>
      </c>
      <c s="36" t="s">
        <v>139</v>
      </c>
      <c s="37">
        <v>1</v>
      </c>
      <c s="36">
        <v>0.01</v>
      </c>
      <c s="36">
        <f>ROUND(G84*H84,6)</f>
      </c>
      <c r="L84" s="38">
        <v>0</v>
      </c>
      <c s="32">
        <f>ROUND(ROUND(L84,2)*ROUND(G84,3),2)</f>
      </c>
      <c s="36" t="s">
        <v>122</v>
      </c>
      <c>
        <f>(M84*21)/100</f>
      </c>
      <c t="s">
        <v>28</v>
      </c>
    </row>
    <row r="85" spans="1:5" ht="12.75">
      <c r="A85" s="35" t="s">
        <v>56</v>
      </c>
      <c r="E85" s="39" t="s">
        <v>3965</v>
      </c>
    </row>
    <row r="86" spans="1:5" ht="12.75">
      <c r="A86" s="35" t="s">
        <v>57</v>
      </c>
      <c r="E86" s="40" t="s">
        <v>5</v>
      </c>
    </row>
    <row r="87" spans="1:5" ht="12.75">
      <c r="A87" t="s">
        <v>58</v>
      </c>
      <c r="E87" s="39" t="s">
        <v>5</v>
      </c>
    </row>
    <row r="88" spans="1:13" ht="12.75">
      <c r="A88" t="s">
        <v>47</v>
      </c>
      <c r="C88" s="31" t="s">
        <v>3966</v>
      </c>
      <c r="E88" s="33" t="s">
        <v>3967</v>
      </c>
      <c r="J88" s="32">
        <f>0</f>
      </c>
      <c s="32">
        <f>0</f>
      </c>
      <c s="32">
        <f>0+L89+L93+L97+L101+L105+L109+L113+L117+L121+L125+L129</f>
      </c>
      <c s="32">
        <f>0+M89+M93+M97+M101+M105+M109+M113+M117+M121+M125+M129</f>
      </c>
    </row>
    <row r="89" spans="1:16" ht="25.5">
      <c r="A89" t="s">
        <v>50</v>
      </c>
      <c s="34" t="s">
        <v>191</v>
      </c>
      <c s="34" t="s">
        <v>3968</v>
      </c>
      <c s="35" t="s">
        <v>5</v>
      </c>
      <c s="6" t="s">
        <v>3969</v>
      </c>
      <c s="36" t="s">
        <v>139</v>
      </c>
      <c s="37">
        <v>4</v>
      </c>
      <c s="36">
        <v>0</v>
      </c>
      <c s="36">
        <f>ROUND(G89*H89,6)</f>
      </c>
      <c r="L89" s="38">
        <v>0</v>
      </c>
      <c s="32">
        <f>ROUND(ROUND(L89,2)*ROUND(G89,3),2)</f>
      </c>
      <c s="36" t="s">
        <v>55</v>
      </c>
      <c>
        <f>(M89*21)/100</f>
      </c>
      <c t="s">
        <v>28</v>
      </c>
    </row>
    <row r="90" spans="1:5" ht="25.5">
      <c r="A90" s="35" t="s">
        <v>56</v>
      </c>
      <c r="E90" s="39" t="s">
        <v>3969</v>
      </c>
    </row>
    <row r="91" spans="1:5" ht="51">
      <c r="A91" s="35" t="s">
        <v>57</v>
      </c>
      <c r="E91" s="42" t="s">
        <v>3970</v>
      </c>
    </row>
    <row r="92" spans="1:5" ht="63.75">
      <c r="A92" t="s">
        <v>58</v>
      </c>
      <c r="E92" s="39" t="s">
        <v>3934</v>
      </c>
    </row>
    <row r="93" spans="1:16" ht="25.5">
      <c r="A93" t="s">
        <v>50</v>
      </c>
      <c s="34" t="s">
        <v>196</v>
      </c>
      <c s="34" t="s">
        <v>3971</v>
      </c>
      <c s="35" t="s">
        <v>5</v>
      </c>
      <c s="6" t="s">
        <v>3972</v>
      </c>
      <c s="36" t="s">
        <v>139</v>
      </c>
      <c s="37">
        <v>4</v>
      </c>
      <c s="36">
        <v>0</v>
      </c>
      <c s="36">
        <f>ROUND(G93*H93,6)</f>
      </c>
      <c r="L93" s="38">
        <v>0</v>
      </c>
      <c s="32">
        <f>ROUND(ROUND(L93,2)*ROUND(G93,3),2)</f>
      </c>
      <c s="36" t="s">
        <v>55</v>
      </c>
      <c>
        <f>(M93*21)/100</f>
      </c>
      <c t="s">
        <v>28</v>
      </c>
    </row>
    <row r="94" spans="1:5" ht="25.5">
      <c r="A94" s="35" t="s">
        <v>56</v>
      </c>
      <c r="E94" s="39" t="s">
        <v>3972</v>
      </c>
    </row>
    <row r="95" spans="1:5" ht="38.25">
      <c r="A95" s="35" t="s">
        <v>57</v>
      </c>
      <c r="E95" s="40" t="s">
        <v>3973</v>
      </c>
    </row>
    <row r="96" spans="1:5" ht="76.5">
      <c r="A96" t="s">
        <v>58</v>
      </c>
      <c r="E96" s="39" t="s">
        <v>3938</v>
      </c>
    </row>
    <row r="97" spans="1:16" ht="12.75">
      <c r="A97" t="s">
        <v>50</v>
      </c>
      <c s="34" t="s">
        <v>201</v>
      </c>
      <c s="34" t="s">
        <v>3974</v>
      </c>
      <c s="35" t="s">
        <v>5</v>
      </c>
      <c s="6" t="s">
        <v>3975</v>
      </c>
      <c s="36" t="s">
        <v>139</v>
      </c>
      <c s="37">
        <v>3</v>
      </c>
      <c s="36">
        <v>0.01</v>
      </c>
      <c s="36">
        <f>ROUND(G97*H97,6)</f>
      </c>
      <c r="L97" s="38">
        <v>0</v>
      </c>
      <c s="32">
        <f>ROUND(ROUND(L97,2)*ROUND(G97,3),2)</f>
      </c>
      <c s="36" t="s">
        <v>122</v>
      </c>
      <c>
        <f>(M97*21)/100</f>
      </c>
      <c t="s">
        <v>28</v>
      </c>
    </row>
    <row r="98" spans="1:5" ht="12.75">
      <c r="A98" s="35" t="s">
        <v>56</v>
      </c>
      <c r="E98" s="39" t="s">
        <v>3975</v>
      </c>
    </row>
    <row r="99" spans="1:5" ht="12.75">
      <c r="A99" s="35" t="s">
        <v>57</v>
      </c>
      <c r="E99" s="40" t="s">
        <v>5</v>
      </c>
    </row>
    <row r="100" spans="1:5" ht="12.75">
      <c r="A100" t="s">
        <v>58</v>
      </c>
      <c r="E100" s="39" t="s">
        <v>5</v>
      </c>
    </row>
    <row r="101" spans="1:16" ht="12.75">
      <c r="A101" t="s">
        <v>50</v>
      </c>
      <c s="34" t="s">
        <v>206</v>
      </c>
      <c s="34" t="s">
        <v>3976</v>
      </c>
      <c s="35" t="s">
        <v>5</v>
      </c>
      <c s="6" t="s">
        <v>3977</v>
      </c>
      <c s="36" t="s">
        <v>139</v>
      </c>
      <c s="37">
        <v>1</v>
      </c>
      <c s="36">
        <v>0.01</v>
      </c>
      <c s="36">
        <f>ROUND(G101*H101,6)</f>
      </c>
      <c r="L101" s="38">
        <v>0</v>
      </c>
      <c s="32">
        <f>ROUND(ROUND(L101,2)*ROUND(G101,3),2)</f>
      </c>
      <c s="36" t="s">
        <v>122</v>
      </c>
      <c>
        <f>(M101*21)/100</f>
      </c>
      <c t="s">
        <v>28</v>
      </c>
    </row>
    <row r="102" spans="1:5" ht="12.75">
      <c r="A102" s="35" t="s">
        <v>56</v>
      </c>
      <c r="E102" s="39" t="s">
        <v>3977</v>
      </c>
    </row>
    <row r="103" spans="1:5" ht="12.75">
      <c r="A103" s="35" t="s">
        <v>57</v>
      </c>
      <c r="E103" s="40" t="s">
        <v>5</v>
      </c>
    </row>
    <row r="104" spans="1:5" ht="12.75">
      <c r="A104" t="s">
        <v>58</v>
      </c>
      <c r="E104" s="39" t="s">
        <v>5</v>
      </c>
    </row>
    <row r="105" spans="1:16" ht="12.75">
      <c r="A105" t="s">
        <v>50</v>
      </c>
      <c s="34" t="s">
        <v>212</v>
      </c>
      <c s="34" t="s">
        <v>3978</v>
      </c>
      <c s="35" t="s">
        <v>5</v>
      </c>
      <c s="6" t="s">
        <v>3979</v>
      </c>
      <c s="36" t="s">
        <v>139</v>
      </c>
      <c s="37">
        <v>4</v>
      </c>
      <c s="36">
        <v>5E-05</v>
      </c>
      <c s="36">
        <f>ROUND(G105*H105,6)</f>
      </c>
      <c r="L105" s="38">
        <v>0</v>
      </c>
      <c s="32">
        <f>ROUND(ROUND(L105,2)*ROUND(G105,3),2)</f>
      </c>
      <c s="36" t="s">
        <v>55</v>
      </c>
      <c>
        <f>(M105*21)/100</f>
      </c>
      <c t="s">
        <v>28</v>
      </c>
    </row>
    <row r="106" spans="1:5" ht="12.75">
      <c r="A106" s="35" t="s">
        <v>56</v>
      </c>
      <c r="E106" s="39" t="s">
        <v>3979</v>
      </c>
    </row>
    <row r="107" spans="1:5" ht="12.75">
      <c r="A107" s="35" t="s">
        <v>57</v>
      </c>
      <c r="E107" s="40" t="s">
        <v>5</v>
      </c>
    </row>
    <row r="108" spans="1:5" ht="63.75">
      <c r="A108" t="s">
        <v>58</v>
      </c>
      <c r="E108" s="39" t="s">
        <v>3980</v>
      </c>
    </row>
    <row r="109" spans="1:16" ht="12.75">
      <c r="A109" t="s">
        <v>50</v>
      </c>
      <c s="34" t="s">
        <v>218</v>
      </c>
      <c s="34" t="s">
        <v>3981</v>
      </c>
      <c s="35" t="s">
        <v>5</v>
      </c>
      <c s="6" t="s">
        <v>3982</v>
      </c>
      <c s="36" t="s">
        <v>139</v>
      </c>
      <c s="37">
        <v>4</v>
      </c>
      <c s="36">
        <v>0.00472</v>
      </c>
      <c s="36">
        <f>ROUND(G109*H109,6)</f>
      </c>
      <c r="L109" s="38">
        <v>0</v>
      </c>
      <c s="32">
        <f>ROUND(ROUND(L109,2)*ROUND(G109,3),2)</f>
      </c>
      <c s="36" t="s">
        <v>55</v>
      </c>
      <c>
        <f>(M109*21)/100</f>
      </c>
      <c t="s">
        <v>28</v>
      </c>
    </row>
    <row r="110" spans="1:5" ht="12.75">
      <c r="A110" s="35" t="s">
        <v>56</v>
      </c>
      <c r="E110" s="39" t="s">
        <v>3982</v>
      </c>
    </row>
    <row r="111" spans="1:5" ht="12.75">
      <c r="A111" s="35" t="s">
        <v>57</v>
      </c>
      <c r="E111" s="40" t="s">
        <v>5</v>
      </c>
    </row>
    <row r="112" spans="1:5" ht="12.75">
      <c r="A112" t="s">
        <v>58</v>
      </c>
      <c r="E112" s="39" t="s">
        <v>5</v>
      </c>
    </row>
    <row r="113" spans="1:16" ht="12.75">
      <c r="A113" t="s">
        <v>50</v>
      </c>
      <c s="34" t="s">
        <v>224</v>
      </c>
      <c s="34" t="s">
        <v>3983</v>
      </c>
      <c s="35" t="s">
        <v>5</v>
      </c>
      <c s="6" t="s">
        <v>3984</v>
      </c>
      <c s="36" t="s">
        <v>139</v>
      </c>
      <c s="37">
        <v>4</v>
      </c>
      <c s="36">
        <v>2E-05</v>
      </c>
      <c s="36">
        <f>ROUND(G113*H113,6)</f>
      </c>
      <c r="L113" s="38">
        <v>0</v>
      </c>
      <c s="32">
        <f>ROUND(ROUND(L113,2)*ROUND(G113,3),2)</f>
      </c>
      <c s="36" t="s">
        <v>55</v>
      </c>
      <c>
        <f>(M113*21)/100</f>
      </c>
      <c t="s">
        <v>28</v>
      </c>
    </row>
    <row r="114" spans="1:5" ht="12.75">
      <c r="A114" s="35" t="s">
        <v>56</v>
      </c>
      <c r="E114" s="39" t="s">
        <v>3984</v>
      </c>
    </row>
    <row r="115" spans="1:5" ht="12.75">
      <c r="A115" s="35" t="s">
        <v>57</v>
      </c>
      <c r="E115" s="40" t="s">
        <v>5</v>
      </c>
    </row>
    <row r="116" spans="1:5" ht="12.75">
      <c r="A116" t="s">
        <v>58</v>
      </c>
      <c r="E116" s="39" t="s">
        <v>3985</v>
      </c>
    </row>
    <row r="117" spans="1:16" ht="25.5">
      <c r="A117" t="s">
        <v>50</v>
      </c>
      <c s="34" t="s">
        <v>126</v>
      </c>
      <c s="34" t="s">
        <v>3986</v>
      </c>
      <c s="35" t="s">
        <v>5</v>
      </c>
      <c s="6" t="s">
        <v>3987</v>
      </c>
      <c s="36" t="s">
        <v>139</v>
      </c>
      <c s="37">
        <v>4</v>
      </c>
      <c s="36">
        <v>0</v>
      </c>
      <c s="36">
        <f>ROUND(G117*H117,6)</f>
      </c>
      <c r="L117" s="38">
        <v>0</v>
      </c>
      <c s="32">
        <f>ROUND(ROUND(L117,2)*ROUND(G117,3),2)</f>
      </c>
      <c s="36" t="s">
        <v>55</v>
      </c>
      <c>
        <f>(M117*21)/100</f>
      </c>
      <c t="s">
        <v>28</v>
      </c>
    </row>
    <row r="118" spans="1:5" ht="25.5">
      <c r="A118" s="35" t="s">
        <v>56</v>
      </c>
      <c r="E118" s="39" t="s">
        <v>3987</v>
      </c>
    </row>
    <row r="119" spans="1:5" ht="12.75">
      <c r="A119" s="35" t="s">
        <v>57</v>
      </c>
      <c r="E119" s="40" t="s">
        <v>5</v>
      </c>
    </row>
    <row r="120" spans="1:5" ht="89.25">
      <c r="A120" t="s">
        <v>58</v>
      </c>
      <c r="E120" s="39" t="s">
        <v>3988</v>
      </c>
    </row>
    <row r="121" spans="1:16" ht="12.75">
      <c r="A121" t="s">
        <v>50</v>
      </c>
      <c s="34" t="s">
        <v>130</v>
      </c>
      <c s="34" t="s">
        <v>3989</v>
      </c>
      <c s="35" t="s">
        <v>5</v>
      </c>
      <c s="6" t="s">
        <v>3990</v>
      </c>
      <c s="36" t="s">
        <v>121</v>
      </c>
      <c s="37">
        <v>0.008</v>
      </c>
      <c s="36">
        <v>1</v>
      </c>
      <c s="36">
        <f>ROUND(G121*H121,6)</f>
      </c>
      <c r="L121" s="38">
        <v>0</v>
      </c>
      <c s="32">
        <f>ROUND(ROUND(L121,2)*ROUND(G121,3),2)</f>
      </c>
      <c s="36" t="s">
        <v>55</v>
      </c>
      <c>
        <f>(M121*21)/100</f>
      </c>
      <c t="s">
        <v>28</v>
      </c>
    </row>
    <row r="122" spans="1:5" ht="12.75">
      <c r="A122" s="35" t="s">
        <v>56</v>
      </c>
      <c r="E122" s="39" t="s">
        <v>3990</v>
      </c>
    </row>
    <row r="123" spans="1:5" ht="12.75">
      <c r="A123" s="35" t="s">
        <v>57</v>
      </c>
      <c r="E123" s="40" t="s">
        <v>5</v>
      </c>
    </row>
    <row r="124" spans="1:5" ht="12.75">
      <c r="A124" t="s">
        <v>58</v>
      </c>
      <c r="E124" s="39" t="s">
        <v>5</v>
      </c>
    </row>
    <row r="125" spans="1:16" ht="12.75">
      <c r="A125" t="s">
        <v>50</v>
      </c>
      <c s="34" t="s">
        <v>136</v>
      </c>
      <c s="34" t="s">
        <v>3991</v>
      </c>
      <c s="35" t="s">
        <v>5</v>
      </c>
      <c s="6" t="s">
        <v>3992</v>
      </c>
      <c s="36" t="s">
        <v>139</v>
      </c>
      <c s="37">
        <v>5</v>
      </c>
      <c s="36">
        <v>0</v>
      </c>
      <c s="36">
        <f>ROUND(G125*H125,6)</f>
      </c>
      <c r="L125" s="38">
        <v>0</v>
      </c>
      <c s="32">
        <f>ROUND(ROUND(L125,2)*ROUND(G125,3),2)</f>
      </c>
      <c s="36" t="s">
        <v>55</v>
      </c>
      <c>
        <f>(M125*21)/100</f>
      </c>
      <c t="s">
        <v>28</v>
      </c>
    </row>
    <row r="126" spans="1:5" ht="12.75">
      <c r="A126" s="35" t="s">
        <v>56</v>
      </c>
      <c r="E126" s="39" t="s">
        <v>3992</v>
      </c>
    </row>
    <row r="127" spans="1:5" ht="12.75">
      <c r="A127" s="35" t="s">
        <v>57</v>
      </c>
      <c r="E127" s="40" t="s">
        <v>5</v>
      </c>
    </row>
    <row r="128" spans="1:5" ht="51">
      <c r="A128" t="s">
        <v>58</v>
      </c>
      <c r="E128" s="39" t="s">
        <v>3993</v>
      </c>
    </row>
    <row r="129" spans="1:16" ht="12.75">
      <c r="A129" t="s">
        <v>50</v>
      </c>
      <c s="34" t="s">
        <v>322</v>
      </c>
      <c s="34" t="s">
        <v>3994</v>
      </c>
      <c s="35" t="s">
        <v>5</v>
      </c>
      <c s="6" t="s">
        <v>3995</v>
      </c>
      <c s="36" t="s">
        <v>885</v>
      </c>
      <c s="37">
        <v>0.002</v>
      </c>
      <c s="36">
        <v>0.001</v>
      </c>
      <c s="36">
        <f>ROUND(G129*H129,6)</f>
      </c>
      <c r="L129" s="38">
        <v>0</v>
      </c>
      <c s="32">
        <f>ROUND(ROUND(L129,2)*ROUND(G129,3),2)</f>
      </c>
      <c s="36" t="s">
        <v>55</v>
      </c>
      <c>
        <f>(M129*21)/100</f>
      </c>
      <c t="s">
        <v>28</v>
      </c>
    </row>
    <row r="130" spans="1:5" ht="12.75">
      <c r="A130" s="35" t="s">
        <v>56</v>
      </c>
      <c r="E130" s="39" t="s">
        <v>3995</v>
      </c>
    </row>
    <row r="131" spans="1:5" ht="51">
      <c r="A131" s="35" t="s">
        <v>57</v>
      </c>
      <c r="E131" s="42" t="s">
        <v>3996</v>
      </c>
    </row>
    <row r="132" spans="1:5" ht="12.75">
      <c r="A132" t="s">
        <v>58</v>
      </c>
      <c r="E13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3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COUNTIFS(L8:L314,"=0",A8:A314,"P")+COUNTIFS(L8:L314,"",A8:A314,"P")+SUM(Q8:Q314)</f>
      </c>
    </row>
    <row r="8" spans="1:13" ht="12.75">
      <c r="A8" t="s">
        <v>45</v>
      </c>
      <c r="C8" s="28" t="s">
        <v>3999</v>
      </c>
      <c r="E8" s="30" t="s">
        <v>3998</v>
      </c>
      <c r="J8" s="29">
        <f>0+J9+J110+J127+J132+J157+J178+J287+J300+J309</f>
      </c>
      <c s="29">
        <f>0+K9+K110+K127+K132+K157+K178+K287+K300+K309</f>
      </c>
      <c s="29">
        <f>0+L9+L110+L127+L132+L157+L178+L287+L300+L309</f>
      </c>
      <c s="29">
        <f>0+M9+M110+M127+M132+M157+M178+M287+M300+M309</f>
      </c>
    </row>
    <row r="9" spans="1:13" ht="12.75">
      <c r="A9" t="s">
        <v>47</v>
      </c>
      <c r="C9" s="31" t="s">
        <v>51</v>
      </c>
      <c r="E9" s="33" t="s">
        <v>81</v>
      </c>
      <c r="J9" s="32">
        <f>0</f>
      </c>
      <c s="32">
        <f>0</f>
      </c>
      <c s="32">
        <f>0+L10+L14+L18+L22+L26+L30+L34+L38+L42+L46+L50+L54+L58+L62+L66+L70+L74+L78+L82+L86+L90+L94+L98+L102+L106</f>
      </c>
      <c s="32">
        <f>0+M10+M14+M18+M22+M26+M30+M34+M38+M42+M46+M50+M54+M58+M62+M66+M70+M74+M78+M82+M86+M90+M94+M98+M102+M106</f>
      </c>
    </row>
    <row r="10" spans="1:16" ht="25.5">
      <c r="A10" t="s">
        <v>50</v>
      </c>
      <c s="34" t="s">
        <v>51</v>
      </c>
      <c s="34" t="s">
        <v>4000</v>
      </c>
      <c s="35" t="s">
        <v>5</v>
      </c>
      <c s="6" t="s">
        <v>4001</v>
      </c>
      <c s="36" t="s">
        <v>84</v>
      </c>
      <c s="37">
        <v>7.2</v>
      </c>
      <c s="36">
        <v>0</v>
      </c>
      <c s="36">
        <f>ROUND(G10*H10,6)</f>
      </c>
      <c r="L10" s="38">
        <v>0</v>
      </c>
      <c s="32">
        <f>ROUND(ROUND(L10,2)*ROUND(G10,3),2)</f>
      </c>
      <c s="36" t="s">
        <v>55</v>
      </c>
      <c>
        <f>(M10*21)/100</f>
      </c>
      <c t="s">
        <v>28</v>
      </c>
    </row>
    <row r="11" spans="1:5" ht="38.25">
      <c r="A11" s="35" t="s">
        <v>56</v>
      </c>
      <c r="E11" s="39" t="s">
        <v>4002</v>
      </c>
    </row>
    <row r="12" spans="1:5" ht="51">
      <c r="A12" s="35" t="s">
        <v>57</v>
      </c>
      <c r="E12" s="42" t="s">
        <v>4003</v>
      </c>
    </row>
    <row r="13" spans="1:5" ht="12.75">
      <c r="A13" t="s">
        <v>58</v>
      </c>
      <c r="E13" s="39" t="s">
        <v>5</v>
      </c>
    </row>
    <row r="14" spans="1:16" ht="12.75">
      <c r="A14" t="s">
        <v>50</v>
      </c>
      <c s="34" t="s">
        <v>28</v>
      </c>
      <c s="34" t="s">
        <v>4004</v>
      </c>
      <c s="35" t="s">
        <v>5</v>
      </c>
      <c s="6" t="s">
        <v>4005</v>
      </c>
      <c s="36" t="s">
        <v>84</v>
      </c>
      <c s="37">
        <v>16.2</v>
      </c>
      <c s="36">
        <v>0</v>
      </c>
      <c s="36">
        <f>ROUND(G14*H14,6)</f>
      </c>
      <c r="L14" s="38">
        <v>0</v>
      </c>
      <c s="32">
        <f>ROUND(ROUND(L14,2)*ROUND(G14,3),2)</f>
      </c>
      <c s="36" t="s">
        <v>55</v>
      </c>
      <c>
        <f>(M14*21)/100</f>
      </c>
      <c t="s">
        <v>28</v>
      </c>
    </row>
    <row r="15" spans="1:5" ht="38.25">
      <c r="A15" s="35" t="s">
        <v>56</v>
      </c>
      <c r="E15" s="39" t="s">
        <v>4006</v>
      </c>
    </row>
    <row r="16" spans="1:5" ht="51">
      <c r="A16" s="35" t="s">
        <v>57</v>
      </c>
      <c r="E16" s="42" t="s">
        <v>4007</v>
      </c>
    </row>
    <row r="17" spans="1:5" ht="12.75">
      <c r="A17" t="s">
        <v>58</v>
      </c>
      <c r="E17" s="39" t="s">
        <v>5</v>
      </c>
    </row>
    <row r="18" spans="1:16" ht="12.75">
      <c r="A18" t="s">
        <v>50</v>
      </c>
      <c s="34" t="s">
        <v>26</v>
      </c>
      <c s="34" t="s">
        <v>4008</v>
      </c>
      <c s="35" t="s">
        <v>5</v>
      </c>
      <c s="6" t="s">
        <v>4009</v>
      </c>
      <c s="36" t="s">
        <v>84</v>
      </c>
      <c s="37">
        <v>16.2</v>
      </c>
      <c s="36">
        <v>0</v>
      </c>
      <c s="36">
        <f>ROUND(G18*H18,6)</f>
      </c>
      <c r="L18" s="38">
        <v>0</v>
      </c>
      <c s="32">
        <f>ROUND(ROUND(L18,2)*ROUND(G18,3),2)</f>
      </c>
      <c s="36" t="s">
        <v>55</v>
      </c>
      <c>
        <f>(M18*21)/100</f>
      </c>
      <c t="s">
        <v>28</v>
      </c>
    </row>
    <row r="19" spans="1:5" ht="38.25">
      <c r="A19" s="35" t="s">
        <v>56</v>
      </c>
      <c r="E19" s="39" t="s">
        <v>4010</v>
      </c>
    </row>
    <row r="20" spans="1:5" ht="51">
      <c r="A20" s="35" t="s">
        <v>57</v>
      </c>
      <c r="E20" s="42" t="s">
        <v>4007</v>
      </c>
    </row>
    <row r="21" spans="1:5" ht="12.75">
      <c r="A21" t="s">
        <v>58</v>
      </c>
      <c r="E21" s="39" t="s">
        <v>5</v>
      </c>
    </row>
    <row r="22" spans="1:16" ht="12.75">
      <c r="A22" t="s">
        <v>50</v>
      </c>
      <c s="34" t="s">
        <v>66</v>
      </c>
      <c s="34" t="s">
        <v>1614</v>
      </c>
      <c s="35" t="s">
        <v>5</v>
      </c>
      <c s="6" t="s">
        <v>4011</v>
      </c>
      <c s="36" t="s">
        <v>1616</v>
      </c>
      <c s="37">
        <v>30</v>
      </c>
      <c s="36">
        <v>3E-05</v>
      </c>
      <c s="36">
        <f>ROUND(G22*H22,6)</f>
      </c>
      <c r="L22" s="38">
        <v>0</v>
      </c>
      <c s="32">
        <f>ROUND(ROUND(L22,2)*ROUND(G22,3),2)</f>
      </c>
      <c s="36" t="s">
        <v>55</v>
      </c>
      <c>
        <f>(M22*21)/100</f>
      </c>
      <c t="s">
        <v>28</v>
      </c>
    </row>
    <row r="23" spans="1:5" ht="25.5">
      <c r="A23" s="35" t="s">
        <v>56</v>
      </c>
      <c r="E23" s="39" t="s">
        <v>1615</v>
      </c>
    </row>
    <row r="24" spans="1:5" ht="12.75">
      <c r="A24" s="35" t="s">
        <v>57</v>
      </c>
      <c r="E24" s="40" t="s">
        <v>5</v>
      </c>
    </row>
    <row r="25" spans="1:5" ht="12.75">
      <c r="A25" t="s">
        <v>58</v>
      </c>
      <c r="E25" s="39" t="s">
        <v>5</v>
      </c>
    </row>
    <row r="26" spans="1:16" ht="12.75">
      <c r="A26" t="s">
        <v>50</v>
      </c>
      <c s="34" t="s">
        <v>71</v>
      </c>
      <c s="34" t="s">
        <v>1617</v>
      </c>
      <c s="35" t="s">
        <v>5</v>
      </c>
      <c s="6" t="s">
        <v>4012</v>
      </c>
      <c s="36" t="s">
        <v>1619</v>
      </c>
      <c s="37">
        <v>5</v>
      </c>
      <c s="36">
        <v>0</v>
      </c>
      <c s="36">
        <f>ROUND(G26*H26,6)</f>
      </c>
      <c r="L26" s="38">
        <v>0</v>
      </c>
      <c s="32">
        <f>ROUND(ROUND(L26,2)*ROUND(G26,3),2)</f>
      </c>
      <c s="36" t="s">
        <v>55</v>
      </c>
      <c>
        <f>(M26*21)/100</f>
      </c>
      <c t="s">
        <v>28</v>
      </c>
    </row>
    <row r="27" spans="1:5" ht="25.5">
      <c r="A27" s="35" t="s">
        <v>56</v>
      </c>
      <c r="E27" s="39" t="s">
        <v>1618</v>
      </c>
    </row>
    <row r="28" spans="1:5" ht="12.75">
      <c r="A28" s="35" t="s">
        <v>57</v>
      </c>
      <c r="E28" s="40" t="s">
        <v>5</v>
      </c>
    </row>
    <row r="29" spans="1:5" ht="12.75">
      <c r="A29" t="s">
        <v>58</v>
      </c>
      <c r="E29" s="39" t="s">
        <v>5</v>
      </c>
    </row>
    <row r="30" spans="1:16" ht="12.75">
      <c r="A30" t="s">
        <v>50</v>
      </c>
      <c s="34" t="s">
        <v>27</v>
      </c>
      <c s="34" t="s">
        <v>3518</v>
      </c>
      <c s="35" t="s">
        <v>5</v>
      </c>
      <c s="6" t="s">
        <v>4013</v>
      </c>
      <c s="36" t="s">
        <v>162</v>
      </c>
      <c s="37">
        <v>3</v>
      </c>
      <c s="36">
        <v>0.00868</v>
      </c>
      <c s="36">
        <f>ROUND(G30*H30,6)</f>
      </c>
      <c r="L30" s="38">
        <v>0</v>
      </c>
      <c s="32">
        <f>ROUND(ROUND(L30,2)*ROUND(G30,3),2)</f>
      </c>
      <c s="36" t="s">
        <v>55</v>
      </c>
      <c>
        <f>(M30*21)/100</f>
      </c>
      <c t="s">
        <v>28</v>
      </c>
    </row>
    <row r="31" spans="1:5" ht="63.75">
      <c r="A31" s="35" t="s">
        <v>56</v>
      </c>
      <c r="E31" s="39" t="s">
        <v>3519</v>
      </c>
    </row>
    <row r="32" spans="1:5" ht="51">
      <c r="A32" s="35" t="s">
        <v>57</v>
      </c>
      <c r="E32" s="42" t="s">
        <v>4014</v>
      </c>
    </row>
    <row r="33" spans="1:5" ht="12.75">
      <c r="A33" t="s">
        <v>58</v>
      </c>
      <c r="E33" s="39" t="s">
        <v>5</v>
      </c>
    </row>
    <row r="34" spans="1:16" ht="25.5">
      <c r="A34" t="s">
        <v>50</v>
      </c>
      <c s="34" t="s">
        <v>108</v>
      </c>
      <c s="34" t="s">
        <v>4015</v>
      </c>
      <c s="35" t="s">
        <v>5</v>
      </c>
      <c s="6" t="s">
        <v>4016</v>
      </c>
      <c s="36" t="s">
        <v>162</v>
      </c>
      <c s="37">
        <v>3</v>
      </c>
      <c s="36">
        <v>0.01269</v>
      </c>
      <c s="36">
        <f>ROUND(G34*H34,6)</f>
      </c>
      <c r="L34" s="38">
        <v>0</v>
      </c>
      <c s="32">
        <f>ROUND(ROUND(L34,2)*ROUND(G34,3),2)</f>
      </c>
      <c s="36" t="s">
        <v>55</v>
      </c>
      <c>
        <f>(M34*21)/100</f>
      </c>
      <c t="s">
        <v>28</v>
      </c>
    </row>
    <row r="35" spans="1:5" ht="63.75">
      <c r="A35" s="35" t="s">
        <v>56</v>
      </c>
      <c r="E35" s="39" t="s">
        <v>4017</v>
      </c>
    </row>
    <row r="36" spans="1:5" ht="51">
      <c r="A36" s="35" t="s">
        <v>57</v>
      </c>
      <c r="E36" s="42" t="s">
        <v>4018</v>
      </c>
    </row>
    <row r="37" spans="1:5" ht="12.75">
      <c r="A37" t="s">
        <v>58</v>
      </c>
      <c r="E37" s="39" t="s">
        <v>5</v>
      </c>
    </row>
    <row r="38" spans="1:16" ht="12.75">
      <c r="A38" t="s">
        <v>50</v>
      </c>
      <c s="34" t="s">
        <v>113</v>
      </c>
      <c s="34" t="s">
        <v>1620</v>
      </c>
      <c s="35" t="s">
        <v>5</v>
      </c>
      <c s="6" t="s">
        <v>4019</v>
      </c>
      <c s="36" t="s">
        <v>162</v>
      </c>
      <c s="37">
        <v>3</v>
      </c>
      <c s="36">
        <v>0.06053</v>
      </c>
      <c s="36">
        <f>ROUND(G38*H38,6)</f>
      </c>
      <c r="L38" s="38">
        <v>0</v>
      </c>
      <c s="32">
        <f>ROUND(ROUND(L38,2)*ROUND(G38,3),2)</f>
      </c>
      <c s="36" t="s">
        <v>55</v>
      </c>
      <c>
        <f>(M38*21)/100</f>
      </c>
      <c t="s">
        <v>28</v>
      </c>
    </row>
    <row r="39" spans="1:5" ht="63.75">
      <c r="A39" s="35" t="s">
        <v>56</v>
      </c>
      <c r="E39" s="39" t="s">
        <v>1622</v>
      </c>
    </row>
    <row r="40" spans="1:5" ht="51">
      <c r="A40" s="35" t="s">
        <v>57</v>
      </c>
      <c r="E40" s="42" t="s">
        <v>4020</v>
      </c>
    </row>
    <row r="41" spans="1:5" ht="12.75">
      <c r="A41" t="s">
        <v>58</v>
      </c>
      <c r="E41" s="39" t="s">
        <v>5</v>
      </c>
    </row>
    <row r="42" spans="1:16" ht="12.75">
      <c r="A42" t="s">
        <v>50</v>
      </c>
      <c s="34" t="s">
        <v>118</v>
      </c>
      <c s="34" t="s">
        <v>4021</v>
      </c>
      <c s="35" t="s">
        <v>5</v>
      </c>
      <c s="6" t="s">
        <v>4022</v>
      </c>
      <c s="36" t="s">
        <v>84</v>
      </c>
      <c s="37">
        <v>14.25</v>
      </c>
      <c s="36">
        <v>0</v>
      </c>
      <c s="36">
        <f>ROUND(G42*H42,6)</f>
      </c>
      <c r="L42" s="38">
        <v>0</v>
      </c>
      <c s="32">
        <f>ROUND(ROUND(L42,2)*ROUND(G42,3),2)</f>
      </c>
      <c s="36" t="s">
        <v>55</v>
      </c>
      <c>
        <f>(M42*21)/100</f>
      </c>
      <c t="s">
        <v>28</v>
      </c>
    </row>
    <row r="43" spans="1:5" ht="12.75">
      <c r="A43" s="35" t="s">
        <v>56</v>
      </c>
      <c r="E43" s="39" t="s">
        <v>4023</v>
      </c>
    </row>
    <row r="44" spans="1:5" ht="89.25">
      <c r="A44" s="35" t="s">
        <v>57</v>
      </c>
      <c r="E44" s="42" t="s">
        <v>4024</v>
      </c>
    </row>
    <row r="45" spans="1:5" ht="12.75">
      <c r="A45" t="s">
        <v>58</v>
      </c>
      <c r="E45" s="39" t="s">
        <v>5</v>
      </c>
    </row>
    <row r="46" spans="1:16" ht="25.5">
      <c r="A46" t="s">
        <v>50</v>
      </c>
      <c s="34" t="s">
        <v>142</v>
      </c>
      <c s="34" t="s">
        <v>1890</v>
      </c>
      <c s="35" t="s">
        <v>5</v>
      </c>
      <c s="6" t="s">
        <v>4025</v>
      </c>
      <c s="36" t="s">
        <v>92</v>
      </c>
      <c s="37">
        <v>20.9</v>
      </c>
      <c s="36">
        <v>0</v>
      </c>
      <c s="36">
        <f>ROUND(G46*H46,6)</f>
      </c>
      <c r="L46" s="38">
        <v>0</v>
      </c>
      <c s="32">
        <f>ROUND(ROUND(L46,2)*ROUND(G46,3),2)</f>
      </c>
      <c s="36" t="s">
        <v>55</v>
      </c>
      <c>
        <f>(M46*21)/100</f>
      </c>
      <c t="s">
        <v>28</v>
      </c>
    </row>
    <row r="47" spans="1:5" ht="25.5">
      <c r="A47" s="35" t="s">
        <v>56</v>
      </c>
      <c r="E47" s="39" t="s">
        <v>1891</v>
      </c>
    </row>
    <row r="48" spans="1:5" ht="114.75">
      <c r="A48" s="35" t="s">
        <v>57</v>
      </c>
      <c r="E48" s="42" t="s">
        <v>4026</v>
      </c>
    </row>
    <row r="49" spans="1:5" ht="12.75">
      <c r="A49" t="s">
        <v>58</v>
      </c>
      <c r="E49" s="39" t="s">
        <v>5</v>
      </c>
    </row>
    <row r="50" spans="1:16" ht="25.5">
      <c r="A50" t="s">
        <v>50</v>
      </c>
      <c s="34" t="s">
        <v>147</v>
      </c>
      <c s="34" t="s">
        <v>4027</v>
      </c>
      <c s="35" t="s">
        <v>5</v>
      </c>
      <c s="6" t="s">
        <v>4028</v>
      </c>
      <c s="36" t="s">
        <v>92</v>
      </c>
      <c s="37">
        <v>14.64</v>
      </c>
      <c s="36">
        <v>0</v>
      </c>
      <c s="36">
        <f>ROUND(G50*H50,6)</f>
      </c>
      <c r="L50" s="38">
        <v>0</v>
      </c>
      <c s="32">
        <f>ROUND(ROUND(L50,2)*ROUND(G50,3),2)</f>
      </c>
      <c s="36" t="s">
        <v>55</v>
      </c>
      <c>
        <f>(M50*21)/100</f>
      </c>
      <c t="s">
        <v>28</v>
      </c>
    </row>
    <row r="51" spans="1:5" ht="25.5">
      <c r="A51" s="35" t="s">
        <v>56</v>
      </c>
      <c r="E51" s="39" t="s">
        <v>4029</v>
      </c>
    </row>
    <row r="52" spans="1:5" ht="102">
      <c r="A52" s="35" t="s">
        <v>57</v>
      </c>
      <c r="E52" s="42" t="s">
        <v>4030</v>
      </c>
    </row>
    <row r="53" spans="1:5" ht="38.25">
      <c r="A53" t="s">
        <v>58</v>
      </c>
      <c r="E53" s="39" t="s">
        <v>248</v>
      </c>
    </row>
    <row r="54" spans="1:16" ht="12.75">
      <c r="A54" t="s">
        <v>50</v>
      </c>
      <c s="34" t="s">
        <v>150</v>
      </c>
      <c s="34" t="s">
        <v>249</v>
      </c>
      <c s="35" t="s">
        <v>5</v>
      </c>
      <c s="6" t="s">
        <v>2355</v>
      </c>
      <c s="36" t="s">
        <v>92</v>
      </c>
      <c s="37">
        <v>7.108</v>
      </c>
      <c s="36">
        <v>0</v>
      </c>
      <c s="36">
        <f>ROUND(G54*H54,6)</f>
      </c>
      <c r="L54" s="38">
        <v>0</v>
      </c>
      <c s="32">
        <f>ROUND(ROUND(L54,2)*ROUND(G54,3),2)</f>
      </c>
      <c s="36" t="s">
        <v>55</v>
      </c>
      <c>
        <f>(M54*21)/100</f>
      </c>
      <c t="s">
        <v>28</v>
      </c>
    </row>
    <row r="55" spans="1:5" ht="25.5">
      <c r="A55" s="35" t="s">
        <v>56</v>
      </c>
      <c r="E55" s="39" t="s">
        <v>250</v>
      </c>
    </row>
    <row r="56" spans="1:5" ht="38.25">
      <c r="A56" s="35" t="s">
        <v>57</v>
      </c>
      <c r="E56" s="42" t="s">
        <v>4031</v>
      </c>
    </row>
    <row r="57" spans="1:5" ht="12.75">
      <c r="A57" t="s">
        <v>58</v>
      </c>
      <c r="E57" s="39" t="s">
        <v>5</v>
      </c>
    </row>
    <row r="58" spans="1:16" ht="12.75">
      <c r="A58" t="s">
        <v>50</v>
      </c>
      <c s="34" t="s">
        <v>155</v>
      </c>
      <c s="34" t="s">
        <v>1632</v>
      </c>
      <c s="35" t="s">
        <v>5</v>
      </c>
      <c s="6" t="s">
        <v>2357</v>
      </c>
      <c s="36" t="s">
        <v>84</v>
      </c>
      <c s="37">
        <v>87.2</v>
      </c>
      <c s="36">
        <v>0.00084</v>
      </c>
      <c s="36">
        <f>ROUND(G58*H58,6)</f>
      </c>
      <c r="L58" s="38">
        <v>0</v>
      </c>
      <c s="32">
        <f>ROUND(ROUND(L58,2)*ROUND(G58,3),2)</f>
      </c>
      <c s="36" t="s">
        <v>55</v>
      </c>
      <c>
        <f>(M58*21)/100</f>
      </c>
      <c t="s">
        <v>28</v>
      </c>
    </row>
    <row r="59" spans="1:5" ht="25.5">
      <c r="A59" s="35" t="s">
        <v>56</v>
      </c>
      <c r="E59" s="39" t="s">
        <v>1633</v>
      </c>
    </row>
    <row r="60" spans="1:5" ht="89.25">
      <c r="A60" s="35" t="s">
        <v>57</v>
      </c>
      <c r="E60" s="42" t="s">
        <v>4032</v>
      </c>
    </row>
    <row r="61" spans="1:5" ht="12.75">
      <c r="A61" t="s">
        <v>58</v>
      </c>
      <c r="E61" s="39" t="s">
        <v>5</v>
      </c>
    </row>
    <row r="62" spans="1:16" ht="12.75">
      <c r="A62" t="s">
        <v>50</v>
      </c>
      <c s="34" t="s">
        <v>159</v>
      </c>
      <c s="34" t="s">
        <v>1635</v>
      </c>
      <c s="35" t="s">
        <v>5</v>
      </c>
      <c s="6" t="s">
        <v>2359</v>
      </c>
      <c s="36" t="s">
        <v>84</v>
      </c>
      <c s="37">
        <v>87.2</v>
      </c>
      <c s="36">
        <v>0</v>
      </c>
      <c s="36">
        <f>ROUND(G62*H62,6)</f>
      </c>
      <c r="L62" s="38">
        <v>0</v>
      </c>
      <c s="32">
        <f>ROUND(ROUND(L62,2)*ROUND(G62,3),2)</f>
      </c>
      <c s="36" t="s">
        <v>55</v>
      </c>
      <c>
        <f>(M62*21)/100</f>
      </c>
      <c t="s">
        <v>28</v>
      </c>
    </row>
    <row r="63" spans="1:5" ht="25.5">
      <c r="A63" s="35" t="s">
        <v>56</v>
      </c>
      <c r="E63" s="39" t="s">
        <v>1636</v>
      </c>
    </row>
    <row r="64" spans="1:5" ht="89.25">
      <c r="A64" s="35" t="s">
        <v>57</v>
      </c>
      <c r="E64" s="42" t="s">
        <v>4032</v>
      </c>
    </row>
    <row r="65" spans="1:5" ht="12.75">
      <c r="A65" t="s">
        <v>58</v>
      </c>
      <c r="E65" s="39" t="s">
        <v>5</v>
      </c>
    </row>
    <row r="66" spans="1:16" ht="25.5">
      <c r="A66" t="s">
        <v>50</v>
      </c>
      <c s="34" t="s">
        <v>165</v>
      </c>
      <c s="34" t="s">
        <v>253</v>
      </c>
      <c s="35" t="s">
        <v>254</v>
      </c>
      <c s="6" t="s">
        <v>255</v>
      </c>
      <c s="36" t="s">
        <v>121</v>
      </c>
      <c s="37">
        <v>19.161</v>
      </c>
      <c s="36">
        <v>0</v>
      </c>
      <c s="36">
        <f>ROUND(G66*H66,6)</f>
      </c>
      <c r="L66" s="38">
        <v>0</v>
      </c>
      <c s="32">
        <f>ROUND(ROUND(L66,2)*ROUND(G66,3),2)</f>
      </c>
      <c s="36" t="s">
        <v>122</v>
      </c>
      <c>
        <f>(M66*21)/100</f>
      </c>
      <c t="s">
        <v>28</v>
      </c>
    </row>
    <row r="67" spans="1:5" ht="51">
      <c r="A67" s="35" t="s">
        <v>56</v>
      </c>
      <c r="E67" s="39" t="s">
        <v>256</v>
      </c>
    </row>
    <row r="68" spans="1:5" ht="204">
      <c r="A68" s="35" t="s">
        <v>57</v>
      </c>
      <c r="E68" s="42" t="s">
        <v>4033</v>
      </c>
    </row>
    <row r="69" spans="1:5" ht="409.5">
      <c r="A69" t="s">
        <v>58</v>
      </c>
      <c r="E69" s="39" t="s">
        <v>211</v>
      </c>
    </row>
    <row r="70" spans="1:16" ht="25.5">
      <c r="A70" t="s">
        <v>50</v>
      </c>
      <c s="34" t="s">
        <v>173</v>
      </c>
      <c s="34" t="s">
        <v>1638</v>
      </c>
      <c s="35" t="s">
        <v>5</v>
      </c>
      <c s="6" t="s">
        <v>2360</v>
      </c>
      <c s="36" t="s">
        <v>92</v>
      </c>
      <c s="37">
        <v>49.79</v>
      </c>
      <c s="36">
        <v>0</v>
      </c>
      <c s="36">
        <f>ROUND(G70*H70,6)</f>
      </c>
      <c r="L70" s="38">
        <v>0</v>
      </c>
      <c s="32">
        <f>ROUND(ROUND(L70,2)*ROUND(G70,3),2)</f>
      </c>
      <c s="36" t="s">
        <v>55</v>
      </c>
      <c>
        <f>(M70*21)/100</f>
      </c>
      <c t="s">
        <v>28</v>
      </c>
    </row>
    <row r="71" spans="1:5" ht="38.25">
      <c r="A71" s="35" t="s">
        <v>56</v>
      </c>
      <c r="E71" s="39" t="s">
        <v>1639</v>
      </c>
    </row>
    <row r="72" spans="1:5" ht="51">
      <c r="A72" s="35" t="s">
        <v>57</v>
      </c>
      <c r="E72" s="42" t="s">
        <v>4034</v>
      </c>
    </row>
    <row r="73" spans="1:5" ht="12.75">
      <c r="A73" t="s">
        <v>58</v>
      </c>
      <c r="E73" s="39" t="s">
        <v>5</v>
      </c>
    </row>
    <row r="74" spans="1:16" ht="12.75">
      <c r="A74" t="s">
        <v>50</v>
      </c>
      <c s="34" t="s">
        <v>178</v>
      </c>
      <c s="34" t="s">
        <v>104</v>
      </c>
      <c s="35" t="s">
        <v>5</v>
      </c>
      <c s="6" t="s">
        <v>2362</v>
      </c>
      <c s="36" t="s">
        <v>92</v>
      </c>
      <c s="37">
        <v>24.895</v>
      </c>
      <c s="36">
        <v>0</v>
      </c>
      <c s="36">
        <f>ROUND(G74*H74,6)</f>
      </c>
      <c r="L74" s="38">
        <v>0</v>
      </c>
      <c s="32">
        <f>ROUND(ROUND(L74,2)*ROUND(G74,3),2)</f>
      </c>
      <c s="36" t="s">
        <v>55</v>
      </c>
      <c>
        <f>(M74*21)/100</f>
      </c>
      <c t="s">
        <v>28</v>
      </c>
    </row>
    <row r="75" spans="1:5" ht="25.5">
      <c r="A75" s="35" t="s">
        <v>56</v>
      </c>
      <c r="E75" s="39" t="s">
        <v>105</v>
      </c>
    </row>
    <row r="76" spans="1:5" ht="216.75">
      <c r="A76" s="35" t="s">
        <v>57</v>
      </c>
      <c r="E76" s="42" t="s">
        <v>4035</v>
      </c>
    </row>
    <row r="77" spans="1:5" ht="12.75">
      <c r="A77" t="s">
        <v>58</v>
      </c>
      <c r="E77" s="39" t="s">
        <v>5</v>
      </c>
    </row>
    <row r="78" spans="1:16" ht="12.75">
      <c r="A78" t="s">
        <v>50</v>
      </c>
      <c s="34" t="s">
        <v>181</v>
      </c>
      <c s="34" t="s">
        <v>114</v>
      </c>
      <c s="35" t="s">
        <v>5</v>
      </c>
      <c s="6" t="s">
        <v>2364</v>
      </c>
      <c s="36" t="s">
        <v>92</v>
      </c>
      <c s="37">
        <v>24.895</v>
      </c>
      <c s="36">
        <v>0</v>
      </c>
      <c s="36">
        <f>ROUND(G78*H78,6)</f>
      </c>
      <c r="L78" s="38">
        <v>0</v>
      </c>
      <c s="32">
        <f>ROUND(ROUND(L78,2)*ROUND(G78,3),2)</f>
      </c>
      <c s="36" t="s">
        <v>55</v>
      </c>
      <c>
        <f>(M78*21)/100</f>
      </c>
      <c t="s">
        <v>28</v>
      </c>
    </row>
    <row r="79" spans="1:5" ht="25.5">
      <c r="A79" s="35" t="s">
        <v>56</v>
      </c>
      <c r="E79" s="39" t="s">
        <v>115</v>
      </c>
    </row>
    <row r="80" spans="1:5" ht="216.75">
      <c r="A80" s="35" t="s">
        <v>57</v>
      </c>
      <c r="E80" s="42" t="s">
        <v>4035</v>
      </c>
    </row>
    <row r="81" spans="1:5" ht="12.75">
      <c r="A81" t="s">
        <v>58</v>
      </c>
      <c r="E81" s="39" t="s">
        <v>5</v>
      </c>
    </row>
    <row r="82" spans="1:16" ht="12.75">
      <c r="A82" t="s">
        <v>50</v>
      </c>
      <c s="34" t="s">
        <v>184</v>
      </c>
      <c s="34" t="s">
        <v>1644</v>
      </c>
      <c s="35" t="s">
        <v>5</v>
      </c>
      <c s="6" t="s">
        <v>2366</v>
      </c>
      <c s="36" t="s">
        <v>92</v>
      </c>
      <c s="37">
        <v>5.18</v>
      </c>
      <c s="36">
        <v>0</v>
      </c>
      <c s="36">
        <f>ROUND(G82*H82,6)</f>
      </c>
      <c r="L82" s="38">
        <v>0</v>
      </c>
      <c s="32">
        <f>ROUND(ROUND(L82,2)*ROUND(G82,3),2)</f>
      </c>
      <c s="36" t="s">
        <v>55</v>
      </c>
      <c>
        <f>(M82*21)/100</f>
      </c>
      <c t="s">
        <v>28</v>
      </c>
    </row>
    <row r="83" spans="1:5" ht="38.25">
      <c r="A83" s="35" t="s">
        <v>56</v>
      </c>
      <c r="E83" s="39" t="s">
        <v>1646</v>
      </c>
    </row>
    <row r="84" spans="1:5" ht="38.25">
      <c r="A84" s="35" t="s">
        <v>57</v>
      </c>
      <c r="E84" s="42" t="s">
        <v>4036</v>
      </c>
    </row>
    <row r="85" spans="1:5" ht="12.75">
      <c r="A85" t="s">
        <v>58</v>
      </c>
      <c r="E85" s="39" t="s">
        <v>5</v>
      </c>
    </row>
    <row r="86" spans="1:16" ht="12.75">
      <c r="A86" t="s">
        <v>50</v>
      </c>
      <c s="34" t="s">
        <v>191</v>
      </c>
      <c s="34" t="s">
        <v>1648</v>
      </c>
      <c s="35" t="s">
        <v>5</v>
      </c>
      <c s="6" t="s">
        <v>1649</v>
      </c>
      <c s="36" t="s">
        <v>121</v>
      </c>
      <c s="37">
        <v>10.878</v>
      </c>
      <c s="36">
        <v>1</v>
      </c>
      <c s="36">
        <f>ROUND(G86*H86,6)</f>
      </c>
      <c r="L86" s="38">
        <v>0</v>
      </c>
      <c s="32">
        <f>ROUND(ROUND(L86,2)*ROUND(G86,3),2)</f>
      </c>
      <c s="36" t="s">
        <v>55</v>
      </c>
      <c>
        <f>(M86*21)/100</f>
      </c>
      <c t="s">
        <v>28</v>
      </c>
    </row>
    <row r="87" spans="1:5" ht="12.75">
      <c r="A87" s="35" t="s">
        <v>56</v>
      </c>
      <c r="E87" s="39" t="s">
        <v>1649</v>
      </c>
    </row>
    <row r="88" spans="1:5" ht="51">
      <c r="A88" s="35" t="s">
        <v>57</v>
      </c>
      <c r="E88" s="42" t="s">
        <v>4037</v>
      </c>
    </row>
    <row r="89" spans="1:5" ht="12.75">
      <c r="A89" t="s">
        <v>58</v>
      </c>
      <c r="E89" s="39" t="s">
        <v>5</v>
      </c>
    </row>
    <row r="90" spans="1:16" ht="25.5">
      <c r="A90" t="s">
        <v>50</v>
      </c>
      <c s="34" t="s">
        <v>196</v>
      </c>
      <c s="34" t="s">
        <v>4038</v>
      </c>
      <c s="35" t="s">
        <v>5</v>
      </c>
      <c s="6" t="s">
        <v>4039</v>
      </c>
      <c s="36" t="s">
        <v>84</v>
      </c>
      <c s="37">
        <v>14.25</v>
      </c>
      <c s="36">
        <v>0</v>
      </c>
      <c s="36">
        <f>ROUND(G90*H90,6)</f>
      </c>
      <c r="L90" s="38">
        <v>0</v>
      </c>
      <c s="32">
        <f>ROUND(ROUND(L90,2)*ROUND(G90,3),2)</f>
      </c>
      <c s="36" t="s">
        <v>55</v>
      </c>
      <c>
        <f>(M90*21)/100</f>
      </c>
      <c t="s">
        <v>28</v>
      </c>
    </row>
    <row r="91" spans="1:5" ht="38.25">
      <c r="A91" s="35" t="s">
        <v>56</v>
      </c>
      <c r="E91" s="39" t="s">
        <v>4040</v>
      </c>
    </row>
    <row r="92" spans="1:5" ht="89.25">
      <c r="A92" s="35" t="s">
        <v>57</v>
      </c>
      <c r="E92" s="42" t="s">
        <v>4024</v>
      </c>
    </row>
    <row r="93" spans="1:5" ht="12.75">
      <c r="A93" t="s">
        <v>58</v>
      </c>
      <c r="E93" s="39" t="s">
        <v>5</v>
      </c>
    </row>
    <row r="94" spans="1:16" ht="25.5">
      <c r="A94" t="s">
        <v>50</v>
      </c>
      <c s="34" t="s">
        <v>201</v>
      </c>
      <c s="34" t="s">
        <v>4041</v>
      </c>
      <c s="35" t="s">
        <v>5</v>
      </c>
      <c s="6" t="s">
        <v>4042</v>
      </c>
      <c s="36" t="s">
        <v>84</v>
      </c>
      <c s="37">
        <v>14.25</v>
      </c>
      <c s="36">
        <v>0</v>
      </c>
      <c s="36">
        <f>ROUND(G94*H94,6)</f>
      </c>
      <c r="L94" s="38">
        <v>0</v>
      </c>
      <c s="32">
        <f>ROUND(ROUND(L94,2)*ROUND(G94,3),2)</f>
      </c>
      <c s="36" t="s">
        <v>55</v>
      </c>
      <c>
        <f>(M94*21)/100</f>
      </c>
      <c t="s">
        <v>28</v>
      </c>
    </row>
    <row r="95" spans="1:5" ht="25.5">
      <c r="A95" s="35" t="s">
        <v>56</v>
      </c>
      <c r="E95" s="39" t="s">
        <v>4043</v>
      </c>
    </row>
    <row r="96" spans="1:5" ht="89.25">
      <c r="A96" s="35" t="s">
        <v>57</v>
      </c>
      <c r="E96" s="42" t="s">
        <v>4024</v>
      </c>
    </row>
    <row r="97" spans="1:5" ht="12.75">
      <c r="A97" t="s">
        <v>58</v>
      </c>
      <c r="E97" s="39" t="s">
        <v>5</v>
      </c>
    </row>
    <row r="98" spans="1:16" ht="12.75">
      <c r="A98" t="s">
        <v>50</v>
      </c>
      <c s="34" t="s">
        <v>206</v>
      </c>
      <c s="34" t="s">
        <v>4044</v>
      </c>
      <c s="35" t="s">
        <v>5</v>
      </c>
      <c s="6" t="s">
        <v>4045</v>
      </c>
      <c s="36" t="s">
        <v>84</v>
      </c>
      <c s="37">
        <v>14.25</v>
      </c>
      <c s="36">
        <v>0</v>
      </c>
      <c s="36">
        <f>ROUND(G98*H98,6)</f>
      </c>
      <c r="L98" s="38">
        <v>0</v>
      </c>
      <c s="32">
        <f>ROUND(ROUND(L98,2)*ROUND(G98,3),2)</f>
      </c>
      <c s="36" t="s">
        <v>55</v>
      </c>
      <c>
        <f>(M98*21)/100</f>
      </c>
      <c t="s">
        <v>28</v>
      </c>
    </row>
    <row r="99" spans="1:5" ht="25.5">
      <c r="A99" s="35" t="s">
        <v>56</v>
      </c>
      <c r="E99" s="39" t="s">
        <v>4046</v>
      </c>
    </row>
    <row r="100" spans="1:5" ht="89.25">
      <c r="A100" s="35" t="s">
        <v>57</v>
      </c>
      <c r="E100" s="42" t="s">
        <v>4024</v>
      </c>
    </row>
    <row r="101" spans="1:5" ht="12.75">
      <c r="A101" t="s">
        <v>58</v>
      </c>
      <c r="E101" s="39" t="s">
        <v>5</v>
      </c>
    </row>
    <row r="102" spans="1:16" ht="12.75">
      <c r="A102" t="s">
        <v>50</v>
      </c>
      <c s="34" t="s">
        <v>212</v>
      </c>
      <c s="34" t="s">
        <v>4047</v>
      </c>
      <c s="35" t="s">
        <v>5</v>
      </c>
      <c s="6" t="s">
        <v>4048</v>
      </c>
      <c s="36" t="s">
        <v>885</v>
      </c>
      <c s="37">
        <v>0.285</v>
      </c>
      <c s="36">
        <v>0.001</v>
      </c>
      <c s="36">
        <f>ROUND(G102*H102,6)</f>
      </c>
      <c r="L102" s="38">
        <v>0</v>
      </c>
      <c s="32">
        <f>ROUND(ROUND(L102,2)*ROUND(G102,3),2)</f>
      </c>
      <c s="36" t="s">
        <v>55</v>
      </c>
      <c>
        <f>(M102*21)/100</f>
      </c>
      <c t="s">
        <v>28</v>
      </c>
    </row>
    <row r="103" spans="1:5" ht="12.75">
      <c r="A103" s="35" t="s">
        <v>56</v>
      </c>
      <c r="E103" s="39" t="s">
        <v>4048</v>
      </c>
    </row>
    <row r="104" spans="1:5" ht="51">
      <c r="A104" s="35" t="s">
        <v>57</v>
      </c>
      <c r="E104" s="42" t="s">
        <v>4049</v>
      </c>
    </row>
    <row r="105" spans="1:5" ht="12.75">
      <c r="A105" t="s">
        <v>58</v>
      </c>
      <c r="E105" s="39" t="s">
        <v>5</v>
      </c>
    </row>
    <row r="106" spans="1:16" ht="12.75">
      <c r="A106" t="s">
        <v>50</v>
      </c>
      <c s="34" t="s">
        <v>218</v>
      </c>
      <c s="34" t="s">
        <v>1651</v>
      </c>
      <c s="35" t="s">
        <v>5</v>
      </c>
      <c s="6" t="s">
        <v>2369</v>
      </c>
      <c s="36" t="s">
        <v>84</v>
      </c>
      <c s="37">
        <v>21.45</v>
      </c>
      <c s="36">
        <v>0</v>
      </c>
      <c s="36">
        <f>ROUND(G106*H106,6)</f>
      </c>
      <c r="L106" s="38">
        <v>0</v>
      </c>
      <c s="32">
        <f>ROUND(ROUND(L106,2)*ROUND(G106,3),2)</f>
      </c>
      <c s="36" t="s">
        <v>55</v>
      </c>
      <c>
        <f>(M106*21)/100</f>
      </c>
      <c t="s">
        <v>28</v>
      </c>
    </row>
    <row r="107" spans="1:5" ht="25.5">
      <c r="A107" s="35" t="s">
        <v>56</v>
      </c>
      <c r="E107" s="39" t="s">
        <v>1652</v>
      </c>
    </row>
    <row r="108" spans="1:5" ht="102">
      <c r="A108" s="35" t="s">
        <v>57</v>
      </c>
      <c r="E108" s="42" t="s">
        <v>4050</v>
      </c>
    </row>
    <row r="109" spans="1:5" ht="12.75">
      <c r="A109" t="s">
        <v>58</v>
      </c>
      <c r="E109" s="39" t="s">
        <v>5</v>
      </c>
    </row>
    <row r="110" spans="1:13" ht="12.75">
      <c r="A110" t="s">
        <v>47</v>
      </c>
      <c r="C110" s="31" t="s">
        <v>66</v>
      </c>
      <c r="E110" s="33" t="s">
        <v>405</v>
      </c>
      <c r="J110" s="32">
        <f>0</f>
      </c>
      <c s="32">
        <f>0</f>
      </c>
      <c s="32">
        <f>0+L111+L115+L119+L123</f>
      </c>
      <c s="32">
        <f>0+M111+M115+M119+M123</f>
      </c>
    </row>
    <row r="111" spans="1:16" ht="12.75">
      <c r="A111" t="s">
        <v>50</v>
      </c>
      <c s="34" t="s">
        <v>224</v>
      </c>
      <c s="34" t="s">
        <v>1654</v>
      </c>
      <c s="35" t="s">
        <v>5</v>
      </c>
      <c s="6" t="s">
        <v>4051</v>
      </c>
      <c s="36" t="s">
        <v>84</v>
      </c>
      <c s="37">
        <v>4</v>
      </c>
      <c s="36">
        <v>0.22798</v>
      </c>
      <c s="36">
        <f>ROUND(G111*H111,6)</f>
      </c>
      <c r="L111" s="38">
        <v>0</v>
      </c>
      <c s="32">
        <f>ROUND(ROUND(L111,2)*ROUND(G111,3),2)</f>
      </c>
      <c s="36" t="s">
        <v>55</v>
      </c>
      <c>
        <f>(M111*21)/100</f>
      </c>
      <c t="s">
        <v>28</v>
      </c>
    </row>
    <row r="112" spans="1:5" ht="25.5">
      <c r="A112" s="35" t="s">
        <v>56</v>
      </c>
      <c r="E112" s="39" t="s">
        <v>4052</v>
      </c>
    </row>
    <row r="113" spans="1:5" ht="51">
      <c r="A113" s="35" t="s">
        <v>57</v>
      </c>
      <c r="E113" s="42" t="s">
        <v>4053</v>
      </c>
    </row>
    <row r="114" spans="1:5" ht="12.75">
      <c r="A114" t="s">
        <v>58</v>
      </c>
      <c r="E114" s="39" t="s">
        <v>5</v>
      </c>
    </row>
    <row r="115" spans="1:16" ht="12.75">
      <c r="A115" t="s">
        <v>50</v>
      </c>
      <c s="34" t="s">
        <v>126</v>
      </c>
      <c s="34" t="s">
        <v>1657</v>
      </c>
      <c s="35" t="s">
        <v>5</v>
      </c>
      <c s="6" t="s">
        <v>2371</v>
      </c>
      <c s="36" t="s">
        <v>92</v>
      </c>
      <c s="37">
        <v>1.48</v>
      </c>
      <c s="36">
        <v>1.89077</v>
      </c>
      <c s="36">
        <f>ROUND(G115*H115,6)</f>
      </c>
      <c r="L115" s="38">
        <v>0</v>
      </c>
      <c s="32">
        <f>ROUND(ROUND(L115,2)*ROUND(G115,3),2)</f>
      </c>
      <c s="36" t="s">
        <v>55</v>
      </c>
      <c>
        <f>(M115*21)/100</f>
      </c>
      <c t="s">
        <v>28</v>
      </c>
    </row>
    <row r="116" spans="1:5" ht="25.5">
      <c r="A116" s="35" t="s">
        <v>56</v>
      </c>
      <c r="E116" s="39" t="s">
        <v>1658</v>
      </c>
    </row>
    <row r="117" spans="1:5" ht="38.25">
      <c r="A117" s="35" t="s">
        <v>57</v>
      </c>
      <c r="E117" s="42" t="s">
        <v>4054</v>
      </c>
    </row>
    <row r="118" spans="1:5" ht="12.75">
      <c r="A118" t="s">
        <v>58</v>
      </c>
      <c r="E118" s="39" t="s">
        <v>5</v>
      </c>
    </row>
    <row r="119" spans="1:16" ht="12.75">
      <c r="A119" t="s">
        <v>50</v>
      </c>
      <c s="34" t="s">
        <v>130</v>
      </c>
      <c s="34" t="s">
        <v>1660</v>
      </c>
      <c s="35" t="s">
        <v>5</v>
      </c>
      <c s="6" t="s">
        <v>4055</v>
      </c>
      <c s="36" t="s">
        <v>84</v>
      </c>
      <c s="37">
        <v>4</v>
      </c>
      <c s="36">
        <v>0.4</v>
      </c>
      <c s="36">
        <f>ROUND(G119*H119,6)</f>
      </c>
      <c r="L119" s="38">
        <v>0</v>
      </c>
      <c s="32">
        <f>ROUND(ROUND(L119,2)*ROUND(G119,3),2)</f>
      </c>
      <c s="36" t="s">
        <v>55</v>
      </c>
      <c>
        <f>(M119*21)/100</f>
      </c>
      <c t="s">
        <v>28</v>
      </c>
    </row>
    <row r="120" spans="1:5" ht="12.75">
      <c r="A120" s="35" t="s">
        <v>56</v>
      </c>
      <c r="E120" s="39" t="s">
        <v>4056</v>
      </c>
    </row>
    <row r="121" spans="1:5" ht="51">
      <c r="A121" s="35" t="s">
        <v>57</v>
      </c>
      <c r="E121" s="42" t="s">
        <v>4053</v>
      </c>
    </row>
    <row r="122" spans="1:5" ht="12.75">
      <c r="A122" t="s">
        <v>58</v>
      </c>
      <c r="E122" s="39" t="s">
        <v>5</v>
      </c>
    </row>
    <row r="123" spans="1:16" ht="12.75">
      <c r="A123" t="s">
        <v>50</v>
      </c>
      <c s="34" t="s">
        <v>136</v>
      </c>
      <c s="34" t="s">
        <v>1663</v>
      </c>
      <c s="35" t="s">
        <v>5</v>
      </c>
      <c s="6" t="s">
        <v>4057</v>
      </c>
      <c s="36" t="s">
        <v>92</v>
      </c>
      <c s="37">
        <v>0.576</v>
      </c>
      <c s="36">
        <v>2.234</v>
      </c>
      <c s="36">
        <f>ROUND(G123*H123,6)</f>
      </c>
      <c r="L123" s="38">
        <v>0</v>
      </c>
      <c s="32">
        <f>ROUND(ROUND(L123,2)*ROUND(G123,3),2)</f>
      </c>
      <c s="36" t="s">
        <v>55</v>
      </c>
      <c>
        <f>(M123*21)/100</f>
      </c>
      <c t="s">
        <v>28</v>
      </c>
    </row>
    <row r="124" spans="1:5" ht="25.5">
      <c r="A124" s="35" t="s">
        <v>56</v>
      </c>
      <c r="E124" s="39" t="s">
        <v>1664</v>
      </c>
    </row>
    <row r="125" spans="1:5" ht="38.25">
      <c r="A125" s="35" t="s">
        <v>57</v>
      </c>
      <c r="E125" s="42" t="s">
        <v>4058</v>
      </c>
    </row>
    <row r="126" spans="1:5" ht="12.75">
      <c r="A126" t="s">
        <v>58</v>
      </c>
      <c r="E126" s="39" t="s">
        <v>5</v>
      </c>
    </row>
    <row r="127" spans="1:13" ht="12.75">
      <c r="A127" t="s">
        <v>47</v>
      </c>
      <c r="C127" s="31" t="s">
        <v>1666</v>
      </c>
      <c r="E127" s="33" t="s">
        <v>1667</v>
      </c>
      <c r="J127" s="32">
        <f>0</f>
      </c>
      <c s="32">
        <f>0</f>
      </c>
      <c s="32">
        <f>0+L128</f>
      </c>
      <c s="32">
        <f>0+M128</f>
      </c>
    </row>
    <row r="128" spans="1:16" ht="12.75">
      <c r="A128" t="s">
        <v>50</v>
      </c>
      <c s="34" t="s">
        <v>496</v>
      </c>
      <c s="34" t="s">
        <v>1668</v>
      </c>
      <c s="35" t="s">
        <v>5</v>
      </c>
      <c s="6" t="s">
        <v>2373</v>
      </c>
      <c s="36" t="s">
        <v>1670</v>
      </c>
      <c s="37">
        <v>0.02</v>
      </c>
      <c s="36">
        <v>0.0099</v>
      </c>
      <c s="36">
        <f>ROUND(G128*H128,6)</f>
      </c>
      <c r="L128" s="38">
        <v>0</v>
      </c>
      <c s="32">
        <f>ROUND(ROUND(L128,2)*ROUND(G128,3),2)</f>
      </c>
      <c s="36" t="s">
        <v>55</v>
      </c>
      <c>
        <f>(M128*21)/100</f>
      </c>
      <c t="s">
        <v>28</v>
      </c>
    </row>
    <row r="129" spans="1:5" ht="12.75">
      <c r="A129" s="35" t="s">
        <v>56</v>
      </c>
      <c r="E129" s="39" t="s">
        <v>1669</v>
      </c>
    </row>
    <row r="130" spans="1:5" ht="38.25">
      <c r="A130" s="35" t="s">
        <v>57</v>
      </c>
      <c r="E130" s="42" t="s">
        <v>4059</v>
      </c>
    </row>
    <row r="131" spans="1:5" ht="12.75">
      <c r="A131" t="s">
        <v>58</v>
      </c>
      <c r="E131" s="39" t="s">
        <v>5</v>
      </c>
    </row>
    <row r="132" spans="1:13" ht="12.75">
      <c r="A132" t="s">
        <v>47</v>
      </c>
      <c r="C132" s="31" t="s">
        <v>71</v>
      </c>
      <c r="E132" s="33" t="s">
        <v>141</v>
      </c>
      <c r="J132" s="32">
        <f>0</f>
      </c>
      <c s="32">
        <f>0</f>
      </c>
      <c s="32">
        <f>0+L133+L137+L141+L145+L149+L153</f>
      </c>
      <c s="32">
        <f>0+M133+M137+M141+M145+M149+M153</f>
      </c>
    </row>
    <row r="133" spans="1:16" ht="12.75">
      <c r="A133" t="s">
        <v>50</v>
      </c>
      <c s="34" t="s">
        <v>322</v>
      </c>
      <c s="34" t="s">
        <v>4060</v>
      </c>
      <c s="35" t="s">
        <v>5</v>
      </c>
      <c s="6" t="s">
        <v>4061</v>
      </c>
      <c s="36" t="s">
        <v>84</v>
      </c>
      <c s="37">
        <v>7.2</v>
      </c>
      <c s="36">
        <v>0.46</v>
      </c>
      <c s="36">
        <f>ROUND(G133*H133,6)</f>
      </c>
      <c r="L133" s="38">
        <v>0</v>
      </c>
      <c s="32">
        <f>ROUND(ROUND(L133,2)*ROUND(G133,3),2)</f>
      </c>
      <c s="36" t="s">
        <v>55</v>
      </c>
      <c>
        <f>(M133*21)/100</f>
      </c>
      <c t="s">
        <v>28</v>
      </c>
    </row>
    <row r="134" spans="1:5" ht="12.75">
      <c r="A134" s="35" t="s">
        <v>56</v>
      </c>
      <c r="E134" s="39" t="s">
        <v>4062</v>
      </c>
    </row>
    <row r="135" spans="1:5" ht="51">
      <c r="A135" s="35" t="s">
        <v>57</v>
      </c>
      <c r="E135" s="42" t="s">
        <v>4003</v>
      </c>
    </row>
    <row r="136" spans="1:5" ht="12.75">
      <c r="A136" t="s">
        <v>58</v>
      </c>
      <c r="E136" s="39" t="s">
        <v>5</v>
      </c>
    </row>
    <row r="137" spans="1:16" ht="12.75">
      <c r="A137" t="s">
        <v>50</v>
      </c>
      <c s="34" t="s">
        <v>327</v>
      </c>
      <c s="34" t="s">
        <v>4063</v>
      </c>
      <c s="35" t="s">
        <v>5</v>
      </c>
      <c s="6" t="s">
        <v>4064</v>
      </c>
      <c s="36" t="s">
        <v>84</v>
      </c>
      <c s="37">
        <v>7.2</v>
      </c>
      <c s="36">
        <v>0.44628</v>
      </c>
      <c s="36">
        <f>ROUND(G137*H137,6)</f>
      </c>
      <c r="L137" s="38">
        <v>0</v>
      </c>
      <c s="32">
        <f>ROUND(ROUND(L137,2)*ROUND(G137,3),2)</f>
      </c>
      <c s="36" t="s">
        <v>55</v>
      </c>
      <c>
        <f>(M137*21)/100</f>
      </c>
      <c t="s">
        <v>28</v>
      </c>
    </row>
    <row r="138" spans="1:5" ht="25.5">
      <c r="A138" s="35" t="s">
        <v>56</v>
      </c>
      <c r="E138" s="39" t="s">
        <v>4065</v>
      </c>
    </row>
    <row r="139" spans="1:5" ht="51">
      <c r="A139" s="35" t="s">
        <v>57</v>
      </c>
      <c r="E139" s="42" t="s">
        <v>4003</v>
      </c>
    </row>
    <row r="140" spans="1:5" ht="12.75">
      <c r="A140" t="s">
        <v>58</v>
      </c>
      <c r="E140" s="39" t="s">
        <v>5</v>
      </c>
    </row>
    <row r="141" spans="1:16" ht="25.5">
      <c r="A141" t="s">
        <v>50</v>
      </c>
      <c s="34" t="s">
        <v>331</v>
      </c>
      <c s="34" t="s">
        <v>4066</v>
      </c>
      <c s="35" t="s">
        <v>5</v>
      </c>
      <c s="6" t="s">
        <v>4067</v>
      </c>
      <c s="36" t="s">
        <v>84</v>
      </c>
      <c s="37">
        <v>16.2</v>
      </c>
      <c s="36">
        <v>0.18463</v>
      </c>
      <c s="36">
        <f>ROUND(G141*H141,6)</f>
      </c>
      <c r="L141" s="38">
        <v>0</v>
      </c>
      <c s="32">
        <f>ROUND(ROUND(L141,2)*ROUND(G141,3),2)</f>
      </c>
      <c s="36" t="s">
        <v>55</v>
      </c>
      <c>
        <f>(M141*21)/100</f>
      </c>
      <c t="s">
        <v>28</v>
      </c>
    </row>
    <row r="142" spans="1:5" ht="25.5">
      <c r="A142" s="35" t="s">
        <v>56</v>
      </c>
      <c r="E142" s="39" t="s">
        <v>4068</v>
      </c>
    </row>
    <row r="143" spans="1:5" ht="51">
      <c r="A143" s="35" t="s">
        <v>57</v>
      </c>
      <c r="E143" s="42" t="s">
        <v>4007</v>
      </c>
    </row>
    <row r="144" spans="1:5" ht="12.75">
      <c r="A144" t="s">
        <v>58</v>
      </c>
      <c r="E144" s="39" t="s">
        <v>5</v>
      </c>
    </row>
    <row r="145" spans="1:16" ht="12.75">
      <c r="A145" t="s">
        <v>50</v>
      </c>
      <c s="34" t="s">
        <v>336</v>
      </c>
      <c s="34" t="s">
        <v>4069</v>
      </c>
      <c s="35" t="s">
        <v>5</v>
      </c>
      <c s="6" t="s">
        <v>4070</v>
      </c>
      <c s="36" t="s">
        <v>84</v>
      </c>
      <c s="37">
        <v>7.2</v>
      </c>
      <c s="36">
        <v>0.00601</v>
      </c>
      <c s="36">
        <f>ROUND(G145*H145,6)</f>
      </c>
      <c r="L145" s="38">
        <v>0</v>
      </c>
      <c s="32">
        <f>ROUND(ROUND(L145,2)*ROUND(G145,3),2)</f>
      </c>
      <c s="36" t="s">
        <v>55</v>
      </c>
      <c>
        <f>(M145*21)/100</f>
      </c>
      <c t="s">
        <v>28</v>
      </c>
    </row>
    <row r="146" spans="1:5" ht="25.5">
      <c r="A146" s="35" t="s">
        <v>56</v>
      </c>
      <c r="E146" s="39" t="s">
        <v>4071</v>
      </c>
    </row>
    <row r="147" spans="1:5" ht="51">
      <c r="A147" s="35" t="s">
        <v>57</v>
      </c>
      <c r="E147" s="42" t="s">
        <v>4003</v>
      </c>
    </row>
    <row r="148" spans="1:5" ht="12.75">
      <c r="A148" t="s">
        <v>58</v>
      </c>
      <c r="E148" s="39" t="s">
        <v>5</v>
      </c>
    </row>
    <row r="149" spans="1:16" ht="12.75">
      <c r="A149" t="s">
        <v>50</v>
      </c>
      <c s="34" t="s">
        <v>341</v>
      </c>
      <c s="34" t="s">
        <v>4072</v>
      </c>
      <c s="35" t="s">
        <v>5</v>
      </c>
      <c s="6" t="s">
        <v>4073</v>
      </c>
      <c s="36" t="s">
        <v>84</v>
      </c>
      <c s="37">
        <v>16.2</v>
      </c>
      <c s="36">
        <v>0.00071</v>
      </c>
      <c s="36">
        <f>ROUND(G149*H149,6)</f>
      </c>
      <c r="L149" s="38">
        <v>0</v>
      </c>
      <c s="32">
        <f>ROUND(ROUND(L149,2)*ROUND(G149,3),2)</f>
      </c>
      <c s="36" t="s">
        <v>55</v>
      </c>
      <c>
        <f>(M149*21)/100</f>
      </c>
      <c t="s">
        <v>28</v>
      </c>
    </row>
    <row r="150" spans="1:5" ht="25.5">
      <c r="A150" s="35" t="s">
        <v>56</v>
      </c>
      <c r="E150" s="39" t="s">
        <v>4074</v>
      </c>
    </row>
    <row r="151" spans="1:5" ht="51">
      <c r="A151" s="35" t="s">
        <v>57</v>
      </c>
      <c r="E151" s="42" t="s">
        <v>4007</v>
      </c>
    </row>
    <row r="152" spans="1:5" ht="12.75">
      <c r="A152" t="s">
        <v>58</v>
      </c>
      <c r="E152" s="39" t="s">
        <v>5</v>
      </c>
    </row>
    <row r="153" spans="1:16" ht="25.5">
      <c r="A153" t="s">
        <v>50</v>
      </c>
      <c s="34" t="s">
        <v>344</v>
      </c>
      <c s="34" t="s">
        <v>4075</v>
      </c>
      <c s="35" t="s">
        <v>5</v>
      </c>
      <c s="6" t="s">
        <v>4076</v>
      </c>
      <c s="36" t="s">
        <v>84</v>
      </c>
      <c s="37">
        <v>16.2</v>
      </c>
      <c s="36">
        <v>0.12966</v>
      </c>
      <c s="36">
        <f>ROUND(G153*H153,6)</f>
      </c>
      <c r="L153" s="38">
        <v>0</v>
      </c>
      <c s="32">
        <f>ROUND(ROUND(L153,2)*ROUND(G153,3),2)</f>
      </c>
      <c s="36" t="s">
        <v>55</v>
      </c>
      <c>
        <f>(M153*21)/100</f>
      </c>
      <c t="s">
        <v>28</v>
      </c>
    </row>
    <row r="154" spans="1:5" ht="25.5">
      <c r="A154" s="35" t="s">
        <v>56</v>
      </c>
      <c r="E154" s="39" t="s">
        <v>4077</v>
      </c>
    </row>
    <row r="155" spans="1:5" ht="51">
      <c r="A155" s="35" t="s">
        <v>57</v>
      </c>
      <c r="E155" s="42" t="s">
        <v>4007</v>
      </c>
    </row>
    <row r="156" spans="1:5" ht="12.75">
      <c r="A156" t="s">
        <v>58</v>
      </c>
      <c r="E156" s="39" t="s">
        <v>5</v>
      </c>
    </row>
    <row r="157" spans="1:13" ht="12.75">
      <c r="A157" t="s">
        <v>47</v>
      </c>
      <c r="C157" s="31" t="s">
        <v>1702</v>
      </c>
      <c r="E157" s="33" t="s">
        <v>1703</v>
      </c>
      <c r="J157" s="32">
        <f>0</f>
      </c>
      <c s="32">
        <f>0</f>
      </c>
      <c s="32">
        <f>0+L158+L162+L166+L170+L174</f>
      </c>
      <c s="32">
        <f>0+M158+M162+M166+M170+M174</f>
      </c>
    </row>
    <row r="158" spans="1:16" ht="12.75">
      <c r="A158" t="s">
        <v>50</v>
      </c>
      <c s="34" t="s">
        <v>473</v>
      </c>
      <c s="34" t="s">
        <v>4078</v>
      </c>
      <c s="35" t="s">
        <v>5</v>
      </c>
      <c s="6" t="s">
        <v>4079</v>
      </c>
      <c s="36" t="s">
        <v>139</v>
      </c>
      <c s="37">
        <v>1</v>
      </c>
      <c s="36">
        <v>0.00345</v>
      </c>
      <c s="36">
        <f>ROUND(G158*H158,6)</f>
      </c>
      <c r="L158" s="38">
        <v>0</v>
      </c>
      <c s="32">
        <f>ROUND(ROUND(L158,2)*ROUND(G158,3),2)</f>
      </c>
      <c s="36" t="s">
        <v>55</v>
      </c>
      <c>
        <f>(M158*21)/100</f>
      </c>
      <c t="s">
        <v>28</v>
      </c>
    </row>
    <row r="159" spans="1:5" ht="25.5">
      <c r="A159" s="35" t="s">
        <v>56</v>
      </c>
      <c r="E159" s="39" t="s">
        <v>4080</v>
      </c>
    </row>
    <row r="160" spans="1:5" ht="38.25">
      <c r="A160" s="35" t="s">
        <v>57</v>
      </c>
      <c r="E160" s="42" t="s">
        <v>4081</v>
      </c>
    </row>
    <row r="161" spans="1:5" ht="12.75">
      <c r="A161" t="s">
        <v>58</v>
      </c>
      <c r="E161" s="39" t="s">
        <v>5</v>
      </c>
    </row>
    <row r="162" spans="1:16" ht="12.75">
      <c r="A162" t="s">
        <v>50</v>
      </c>
      <c s="34" t="s">
        <v>478</v>
      </c>
      <c s="34" t="s">
        <v>4082</v>
      </c>
      <c s="35" t="s">
        <v>5</v>
      </c>
      <c s="6" t="s">
        <v>4083</v>
      </c>
      <c s="36" t="s">
        <v>1211</v>
      </c>
      <c s="37">
        <v>1</v>
      </c>
      <c s="36">
        <v>0.00678</v>
      </c>
      <c s="36">
        <f>ROUND(G162*H162,6)</f>
      </c>
      <c r="L162" s="38">
        <v>0</v>
      </c>
      <c s="32">
        <f>ROUND(ROUND(L162,2)*ROUND(G162,3),2)</f>
      </c>
      <c s="36" t="s">
        <v>55</v>
      </c>
      <c>
        <f>(M162*21)/100</f>
      </c>
      <c t="s">
        <v>28</v>
      </c>
    </row>
    <row r="163" spans="1:5" ht="12.75">
      <c r="A163" s="35" t="s">
        <v>56</v>
      </c>
      <c r="E163" s="39" t="s">
        <v>4084</v>
      </c>
    </row>
    <row r="164" spans="1:5" ht="51">
      <c r="A164" s="35" t="s">
        <v>57</v>
      </c>
      <c r="E164" s="42" t="s">
        <v>4085</v>
      </c>
    </row>
    <row r="165" spans="1:5" ht="12.75">
      <c r="A165" t="s">
        <v>58</v>
      </c>
      <c r="E165" s="39" t="s">
        <v>5</v>
      </c>
    </row>
    <row r="166" spans="1:16" ht="12.75">
      <c r="A166" t="s">
        <v>50</v>
      </c>
      <c s="34" t="s">
        <v>483</v>
      </c>
      <c s="34" t="s">
        <v>4086</v>
      </c>
      <c s="35" t="s">
        <v>5</v>
      </c>
      <c s="6" t="s">
        <v>4087</v>
      </c>
      <c s="36" t="s">
        <v>139</v>
      </c>
      <c s="37">
        <v>1</v>
      </c>
      <c s="36">
        <v>0.0007</v>
      </c>
      <c s="36">
        <f>ROUND(G166*H166,6)</f>
      </c>
      <c r="L166" s="38">
        <v>0</v>
      </c>
      <c s="32">
        <f>ROUND(ROUND(L166,2)*ROUND(G166,3),2)</f>
      </c>
      <c s="36" t="s">
        <v>122</v>
      </c>
      <c>
        <f>(M166*21)/100</f>
      </c>
      <c t="s">
        <v>28</v>
      </c>
    </row>
    <row r="167" spans="1:5" ht="12.75">
      <c r="A167" s="35" t="s">
        <v>56</v>
      </c>
      <c r="E167" s="39" t="s">
        <v>4087</v>
      </c>
    </row>
    <row r="168" spans="1:5" ht="38.25">
      <c r="A168" s="35" t="s">
        <v>57</v>
      </c>
      <c r="E168" s="42" t="s">
        <v>4081</v>
      </c>
    </row>
    <row r="169" spans="1:5" ht="12.75">
      <c r="A169" t="s">
        <v>58</v>
      </c>
      <c r="E169" s="39" t="s">
        <v>5</v>
      </c>
    </row>
    <row r="170" spans="1:16" ht="12.75">
      <c r="A170" t="s">
        <v>50</v>
      </c>
      <c s="34" t="s">
        <v>487</v>
      </c>
      <c s="34" t="s">
        <v>4088</v>
      </c>
      <c s="35" t="s">
        <v>5</v>
      </c>
      <c s="6" t="s">
        <v>4089</v>
      </c>
      <c s="36" t="s">
        <v>139</v>
      </c>
      <c s="37">
        <v>1</v>
      </c>
      <c s="36">
        <v>0.0005</v>
      </c>
      <c s="36">
        <f>ROUND(G170*H170,6)</f>
      </c>
      <c r="L170" s="38">
        <v>0</v>
      </c>
      <c s="32">
        <f>ROUND(ROUND(L170,2)*ROUND(G170,3),2)</f>
      </c>
      <c s="36" t="s">
        <v>122</v>
      </c>
      <c>
        <f>(M170*21)/100</f>
      </c>
      <c t="s">
        <v>28</v>
      </c>
    </row>
    <row r="171" spans="1:5" ht="12.75">
      <c r="A171" s="35" t="s">
        <v>56</v>
      </c>
      <c r="E171" s="39" t="s">
        <v>4089</v>
      </c>
    </row>
    <row r="172" spans="1:5" ht="38.25">
      <c r="A172" s="35" t="s">
        <v>57</v>
      </c>
      <c r="E172" s="42" t="s">
        <v>4081</v>
      </c>
    </row>
    <row r="173" spans="1:5" ht="12.75">
      <c r="A173" t="s">
        <v>58</v>
      </c>
      <c r="E173" s="39" t="s">
        <v>5</v>
      </c>
    </row>
    <row r="174" spans="1:16" ht="12.75">
      <c r="A174" t="s">
        <v>50</v>
      </c>
      <c s="34" t="s">
        <v>491</v>
      </c>
      <c s="34" t="s">
        <v>1782</v>
      </c>
      <c s="35" t="s">
        <v>5</v>
      </c>
      <c s="6" t="s">
        <v>4090</v>
      </c>
      <c s="36" t="s">
        <v>121</v>
      </c>
      <c s="37">
        <v>0.011</v>
      </c>
      <c s="36">
        <v>0</v>
      </c>
      <c s="36">
        <f>ROUND(G174*H174,6)</f>
      </c>
      <c r="L174" s="38">
        <v>0</v>
      </c>
      <c s="32">
        <f>ROUND(ROUND(L174,2)*ROUND(G174,3),2)</f>
      </c>
      <c s="36" t="s">
        <v>55</v>
      </c>
      <c>
        <f>(M174*21)/100</f>
      </c>
      <c t="s">
        <v>28</v>
      </c>
    </row>
    <row r="175" spans="1:5" ht="25.5">
      <c r="A175" s="35" t="s">
        <v>56</v>
      </c>
      <c r="E175" s="39" t="s">
        <v>4091</v>
      </c>
    </row>
    <row r="176" spans="1:5" ht="12.75">
      <c r="A176" s="35" t="s">
        <v>57</v>
      </c>
      <c r="E176" s="40" t="s">
        <v>5</v>
      </c>
    </row>
    <row r="177" spans="1:5" ht="12.75">
      <c r="A177" t="s">
        <v>58</v>
      </c>
      <c r="E177" s="39" t="s">
        <v>5</v>
      </c>
    </row>
    <row r="178" spans="1:13" ht="12.75">
      <c r="A178" t="s">
        <v>47</v>
      </c>
      <c r="C178" s="31" t="s">
        <v>113</v>
      </c>
      <c r="E178" s="33" t="s">
        <v>1390</v>
      </c>
      <c r="J178" s="32">
        <f>0</f>
      </c>
      <c s="32">
        <f>0</f>
      </c>
      <c s="32">
        <f>0+L179+L183+L187+L191+L195+L199+L203+L207+L211+L215+L219+L223+L227+L231+L235+L239+L243+L247+L251+L255+L259+L263+L267+L271+L275+L279+L283</f>
      </c>
      <c s="32">
        <f>0+M179+M183+M187+M191+M195+M199+M203+M207+M211+M215+M219+M223+M227+M231+M235+M239+M243+M247+M251+M255+M259+M263+M267+M271+M275+M279+M283</f>
      </c>
    </row>
    <row r="179" spans="1:16" ht="12.75">
      <c r="A179" t="s">
        <v>50</v>
      </c>
      <c s="34" t="s">
        <v>348</v>
      </c>
      <c s="34" t="s">
        <v>4092</v>
      </c>
      <c s="35" t="s">
        <v>5</v>
      </c>
      <c s="6" t="s">
        <v>4093</v>
      </c>
      <c s="36" t="s">
        <v>139</v>
      </c>
      <c s="37">
        <v>1</v>
      </c>
      <c s="36">
        <v>0</v>
      </c>
      <c s="36">
        <f>ROUND(G179*H179,6)</f>
      </c>
      <c r="L179" s="38">
        <v>0</v>
      </c>
      <c s="32">
        <f>ROUND(ROUND(L179,2)*ROUND(G179,3),2)</f>
      </c>
      <c s="36" t="s">
        <v>122</v>
      </c>
      <c>
        <f>(M179*21)/100</f>
      </c>
      <c t="s">
        <v>28</v>
      </c>
    </row>
    <row r="180" spans="1:5" ht="12.75">
      <c r="A180" s="35" t="s">
        <v>56</v>
      </c>
      <c r="E180" s="39" t="s">
        <v>4093</v>
      </c>
    </row>
    <row r="181" spans="1:5" ht="38.25">
      <c r="A181" s="35" t="s">
        <v>57</v>
      </c>
      <c r="E181" s="42" t="s">
        <v>4081</v>
      </c>
    </row>
    <row r="182" spans="1:5" ht="12.75">
      <c r="A182" t="s">
        <v>58</v>
      </c>
      <c r="E182" s="39" t="s">
        <v>5</v>
      </c>
    </row>
    <row r="183" spans="1:16" ht="12.75">
      <c r="A183" t="s">
        <v>50</v>
      </c>
      <c s="34" t="s">
        <v>351</v>
      </c>
      <c s="34" t="s">
        <v>4094</v>
      </c>
      <c s="35" t="s">
        <v>5</v>
      </c>
      <c s="6" t="s">
        <v>4095</v>
      </c>
      <c s="36" t="s">
        <v>139</v>
      </c>
      <c s="37">
        <v>1</v>
      </c>
      <c s="36">
        <v>0.0035</v>
      </c>
      <c s="36">
        <f>ROUND(G183*H183,6)</f>
      </c>
      <c r="L183" s="38">
        <v>0</v>
      </c>
      <c s="32">
        <f>ROUND(ROUND(L183,2)*ROUND(G183,3),2)</f>
      </c>
      <c s="36" t="s">
        <v>55</v>
      </c>
      <c>
        <f>(M183*21)/100</f>
      </c>
      <c t="s">
        <v>28</v>
      </c>
    </row>
    <row r="184" spans="1:5" ht="12.75">
      <c r="A184" s="35" t="s">
        <v>56</v>
      </c>
      <c r="E184" s="39" t="s">
        <v>4095</v>
      </c>
    </row>
    <row r="185" spans="1:5" ht="38.25">
      <c r="A185" s="35" t="s">
        <v>57</v>
      </c>
      <c r="E185" s="42" t="s">
        <v>4081</v>
      </c>
    </row>
    <row r="186" spans="1:5" ht="12.75">
      <c r="A186" t="s">
        <v>58</v>
      </c>
      <c r="E186" s="39" t="s">
        <v>5</v>
      </c>
    </row>
    <row r="187" spans="1:16" ht="25.5">
      <c r="A187" t="s">
        <v>50</v>
      </c>
      <c s="34" t="s">
        <v>355</v>
      </c>
      <c s="34" t="s">
        <v>4096</v>
      </c>
      <c s="35" t="s">
        <v>5</v>
      </c>
      <c s="6" t="s">
        <v>4097</v>
      </c>
      <c s="36" t="s">
        <v>139</v>
      </c>
      <c s="37">
        <v>1</v>
      </c>
      <c s="36">
        <v>0</v>
      </c>
      <c s="36">
        <f>ROUND(G187*H187,6)</f>
      </c>
      <c r="L187" s="38">
        <v>0</v>
      </c>
      <c s="32">
        <f>ROUND(ROUND(L187,2)*ROUND(G187,3),2)</f>
      </c>
      <c s="36" t="s">
        <v>55</v>
      </c>
      <c>
        <f>(M187*21)/100</f>
      </c>
      <c t="s">
        <v>28</v>
      </c>
    </row>
    <row r="188" spans="1:5" ht="25.5">
      <c r="A188" s="35" t="s">
        <v>56</v>
      </c>
      <c r="E188" s="39" t="s">
        <v>4098</v>
      </c>
    </row>
    <row r="189" spans="1:5" ht="51">
      <c r="A189" s="35" t="s">
        <v>57</v>
      </c>
      <c r="E189" s="42" t="s">
        <v>4099</v>
      </c>
    </row>
    <row r="190" spans="1:5" ht="12.75">
      <c r="A190" t="s">
        <v>58</v>
      </c>
      <c r="E190" s="39" t="s">
        <v>5</v>
      </c>
    </row>
    <row r="191" spans="1:16" ht="25.5">
      <c r="A191" t="s">
        <v>50</v>
      </c>
      <c s="34" t="s">
        <v>360</v>
      </c>
      <c s="34" t="s">
        <v>4100</v>
      </c>
      <c s="35" t="s">
        <v>5</v>
      </c>
      <c s="6" t="s">
        <v>4101</v>
      </c>
      <c s="36" t="s">
        <v>162</v>
      </c>
      <c s="37">
        <v>18.5</v>
      </c>
      <c s="36">
        <v>0</v>
      </c>
      <c s="36">
        <f>ROUND(G191*H191,6)</f>
      </c>
      <c r="L191" s="38">
        <v>0</v>
      </c>
      <c s="32">
        <f>ROUND(ROUND(L191,2)*ROUND(G191,3),2)</f>
      </c>
      <c s="36" t="s">
        <v>55</v>
      </c>
      <c>
        <f>(M191*21)/100</f>
      </c>
      <c t="s">
        <v>28</v>
      </c>
    </row>
    <row r="192" spans="1:5" ht="25.5">
      <c r="A192" s="35" t="s">
        <v>56</v>
      </c>
      <c r="E192" s="39" t="s">
        <v>4102</v>
      </c>
    </row>
    <row r="193" spans="1:5" ht="38.25">
      <c r="A193" s="35" t="s">
        <v>57</v>
      </c>
      <c r="E193" s="42" t="s">
        <v>4103</v>
      </c>
    </row>
    <row r="194" spans="1:5" ht="12.75">
      <c r="A194" t="s">
        <v>58</v>
      </c>
      <c r="E194" s="39" t="s">
        <v>5</v>
      </c>
    </row>
    <row r="195" spans="1:16" ht="12.75">
      <c r="A195" t="s">
        <v>50</v>
      </c>
      <c s="34" t="s">
        <v>365</v>
      </c>
      <c s="34" t="s">
        <v>4104</v>
      </c>
      <c s="35" t="s">
        <v>5</v>
      </c>
      <c s="6" t="s">
        <v>4105</v>
      </c>
      <c s="36" t="s">
        <v>162</v>
      </c>
      <c s="37">
        <v>18.778</v>
      </c>
      <c s="36">
        <v>0.00043</v>
      </c>
      <c s="36">
        <f>ROUND(G195*H195,6)</f>
      </c>
      <c r="L195" s="38">
        <v>0</v>
      </c>
      <c s="32">
        <f>ROUND(ROUND(L195,2)*ROUND(G195,3),2)</f>
      </c>
      <c s="36" t="s">
        <v>55</v>
      </c>
      <c>
        <f>(M195*21)/100</f>
      </c>
      <c t="s">
        <v>28</v>
      </c>
    </row>
    <row r="196" spans="1:5" ht="12.75">
      <c r="A196" s="35" t="s">
        <v>56</v>
      </c>
      <c r="E196" s="39" t="s">
        <v>4105</v>
      </c>
    </row>
    <row r="197" spans="1:5" ht="51">
      <c r="A197" s="35" t="s">
        <v>57</v>
      </c>
      <c r="E197" s="42" t="s">
        <v>4106</v>
      </c>
    </row>
    <row r="198" spans="1:5" ht="12.75">
      <c r="A198" t="s">
        <v>58</v>
      </c>
      <c r="E198" s="39" t="s">
        <v>5</v>
      </c>
    </row>
    <row r="199" spans="1:16" ht="12.75">
      <c r="A199" t="s">
        <v>50</v>
      </c>
      <c s="34" t="s">
        <v>370</v>
      </c>
      <c s="34" t="s">
        <v>4107</v>
      </c>
      <c s="35" t="s">
        <v>5</v>
      </c>
      <c s="6" t="s">
        <v>4108</v>
      </c>
      <c s="36" t="s">
        <v>139</v>
      </c>
      <c s="37">
        <v>2</v>
      </c>
      <c s="36">
        <v>0</v>
      </c>
      <c s="36">
        <f>ROUND(G199*H199,6)</f>
      </c>
      <c r="L199" s="38">
        <v>0</v>
      </c>
      <c s="32">
        <f>ROUND(ROUND(L199,2)*ROUND(G199,3),2)</f>
      </c>
      <c s="36" t="s">
        <v>55</v>
      </c>
      <c>
        <f>(M199*21)/100</f>
      </c>
      <c t="s">
        <v>28</v>
      </c>
    </row>
    <row r="200" spans="1:5" ht="25.5">
      <c r="A200" s="35" t="s">
        <v>56</v>
      </c>
      <c r="E200" s="39" t="s">
        <v>4109</v>
      </c>
    </row>
    <row r="201" spans="1:5" ht="38.25">
      <c r="A201" s="35" t="s">
        <v>57</v>
      </c>
      <c r="E201" s="42" t="s">
        <v>4110</v>
      </c>
    </row>
    <row r="202" spans="1:5" ht="12.75">
      <c r="A202" t="s">
        <v>58</v>
      </c>
      <c r="E202" s="39" t="s">
        <v>5</v>
      </c>
    </row>
    <row r="203" spans="1:16" ht="12.75">
      <c r="A203" t="s">
        <v>50</v>
      </c>
      <c s="34" t="s">
        <v>374</v>
      </c>
      <c s="34" t="s">
        <v>4111</v>
      </c>
      <c s="35" t="s">
        <v>5</v>
      </c>
      <c s="6" t="s">
        <v>4112</v>
      </c>
      <c s="36" t="s">
        <v>139</v>
      </c>
      <c s="37">
        <v>2</v>
      </c>
      <c s="36">
        <v>0.0001</v>
      </c>
      <c s="36">
        <f>ROUND(G203*H203,6)</f>
      </c>
      <c r="L203" s="38">
        <v>0</v>
      </c>
      <c s="32">
        <f>ROUND(ROUND(L203,2)*ROUND(G203,3),2)</f>
      </c>
      <c s="36" t="s">
        <v>55</v>
      </c>
      <c>
        <f>(M203*21)/100</f>
      </c>
      <c t="s">
        <v>28</v>
      </c>
    </row>
    <row r="204" spans="1:5" ht="12.75">
      <c r="A204" s="35" t="s">
        <v>56</v>
      </c>
      <c r="E204" s="39" t="s">
        <v>4112</v>
      </c>
    </row>
    <row r="205" spans="1:5" ht="38.25">
      <c r="A205" s="35" t="s">
        <v>57</v>
      </c>
      <c r="E205" s="42" t="s">
        <v>4110</v>
      </c>
    </row>
    <row r="206" spans="1:5" ht="12.75">
      <c r="A206" t="s">
        <v>58</v>
      </c>
      <c r="E206" s="39" t="s">
        <v>5</v>
      </c>
    </row>
    <row r="207" spans="1:16" ht="12.75">
      <c r="A207" t="s">
        <v>50</v>
      </c>
      <c s="34" t="s">
        <v>377</v>
      </c>
      <c s="34" t="s">
        <v>4113</v>
      </c>
      <c s="35" t="s">
        <v>5</v>
      </c>
      <c s="6" t="s">
        <v>4114</v>
      </c>
      <c s="36" t="s">
        <v>139</v>
      </c>
      <c s="37">
        <v>1</v>
      </c>
      <c s="36">
        <v>0.00069</v>
      </c>
      <c s="36">
        <f>ROUND(G207*H207,6)</f>
      </c>
      <c r="L207" s="38">
        <v>0</v>
      </c>
      <c s="32">
        <f>ROUND(ROUND(L207,2)*ROUND(G207,3),2)</f>
      </c>
      <c s="36" t="s">
        <v>55</v>
      </c>
      <c>
        <f>(M207*21)/100</f>
      </c>
      <c t="s">
        <v>28</v>
      </c>
    </row>
    <row r="208" spans="1:5" ht="12.75">
      <c r="A208" s="35" t="s">
        <v>56</v>
      </c>
      <c r="E208" s="39" t="s">
        <v>4115</v>
      </c>
    </row>
    <row r="209" spans="1:5" ht="38.25">
      <c r="A209" s="35" t="s">
        <v>57</v>
      </c>
      <c r="E209" s="42" t="s">
        <v>4116</v>
      </c>
    </row>
    <row r="210" spans="1:5" ht="12.75">
      <c r="A210" t="s">
        <v>58</v>
      </c>
      <c r="E210" s="39" t="s">
        <v>5</v>
      </c>
    </row>
    <row r="211" spans="1:16" ht="12.75">
      <c r="A211" t="s">
        <v>50</v>
      </c>
      <c s="34" t="s">
        <v>380</v>
      </c>
      <c s="34" t="s">
        <v>4117</v>
      </c>
      <c s="35" t="s">
        <v>5</v>
      </c>
      <c s="6" t="s">
        <v>4118</v>
      </c>
      <c s="36" t="s">
        <v>139</v>
      </c>
      <c s="37">
        <v>1</v>
      </c>
      <c s="36">
        <v>0.0018</v>
      </c>
      <c s="36">
        <f>ROUND(G211*H211,6)</f>
      </c>
      <c r="L211" s="38">
        <v>0</v>
      </c>
      <c s="32">
        <f>ROUND(ROUND(L211,2)*ROUND(G211,3),2)</f>
      </c>
      <c s="36" t="s">
        <v>122</v>
      </c>
      <c>
        <f>(M211*21)/100</f>
      </c>
      <c t="s">
        <v>28</v>
      </c>
    </row>
    <row r="212" spans="1:5" ht="12.75">
      <c r="A212" s="35" t="s">
        <v>56</v>
      </c>
      <c r="E212" s="39" t="s">
        <v>4118</v>
      </c>
    </row>
    <row r="213" spans="1:5" ht="38.25">
      <c r="A213" s="35" t="s">
        <v>57</v>
      </c>
      <c r="E213" s="42" t="s">
        <v>4081</v>
      </c>
    </row>
    <row r="214" spans="1:5" ht="12.75">
      <c r="A214" t="s">
        <v>58</v>
      </c>
      <c r="E214" s="39" t="s">
        <v>5</v>
      </c>
    </row>
    <row r="215" spans="1:16" ht="25.5">
      <c r="A215" t="s">
        <v>50</v>
      </c>
      <c s="34" t="s">
        <v>385</v>
      </c>
      <c s="34" t="s">
        <v>4119</v>
      </c>
      <c s="35" t="s">
        <v>5</v>
      </c>
      <c s="6" t="s">
        <v>4120</v>
      </c>
      <c s="36" t="s">
        <v>139</v>
      </c>
      <c s="37">
        <v>1</v>
      </c>
      <c s="36">
        <v>0</v>
      </c>
      <c s="36">
        <f>ROUND(G215*H215,6)</f>
      </c>
      <c r="L215" s="38">
        <v>0</v>
      </c>
      <c s="32">
        <f>ROUND(ROUND(L215,2)*ROUND(G215,3),2)</f>
      </c>
      <c s="36" t="s">
        <v>55</v>
      </c>
      <c>
        <f>(M215*21)/100</f>
      </c>
      <c t="s">
        <v>28</v>
      </c>
    </row>
    <row r="216" spans="1:5" ht="25.5">
      <c r="A216" s="35" t="s">
        <v>56</v>
      </c>
      <c r="E216" s="39" t="s">
        <v>4121</v>
      </c>
    </row>
    <row r="217" spans="1:5" ht="38.25">
      <c r="A217" s="35" t="s">
        <v>57</v>
      </c>
      <c r="E217" s="42" t="s">
        <v>4081</v>
      </c>
    </row>
    <row r="218" spans="1:5" ht="12.75">
      <c r="A218" t="s">
        <v>58</v>
      </c>
      <c r="E218" s="39" t="s">
        <v>5</v>
      </c>
    </row>
    <row r="219" spans="1:16" ht="12.75">
      <c r="A219" t="s">
        <v>50</v>
      </c>
      <c s="34" t="s">
        <v>389</v>
      </c>
      <c s="34" t="s">
        <v>4122</v>
      </c>
      <c s="35" t="s">
        <v>5</v>
      </c>
      <c s="6" t="s">
        <v>4123</v>
      </c>
      <c s="36" t="s">
        <v>139</v>
      </c>
      <c s="37">
        <v>1</v>
      </c>
      <c s="36">
        <v>0.00285</v>
      </c>
      <c s="36">
        <f>ROUND(G219*H219,6)</f>
      </c>
      <c r="L219" s="38">
        <v>0</v>
      </c>
      <c s="32">
        <f>ROUND(ROUND(L219,2)*ROUND(G219,3),2)</f>
      </c>
      <c s="36" t="s">
        <v>55</v>
      </c>
      <c>
        <f>(M219*21)/100</f>
      </c>
      <c t="s">
        <v>28</v>
      </c>
    </row>
    <row r="220" spans="1:5" ht="12.75">
      <c r="A220" s="35" t="s">
        <v>56</v>
      </c>
      <c r="E220" s="39" t="s">
        <v>4123</v>
      </c>
    </row>
    <row r="221" spans="1:5" ht="38.25">
      <c r="A221" s="35" t="s">
        <v>57</v>
      </c>
      <c r="E221" s="42" t="s">
        <v>4081</v>
      </c>
    </row>
    <row r="222" spans="1:5" ht="12.75">
      <c r="A222" t="s">
        <v>58</v>
      </c>
      <c r="E222" s="39" t="s">
        <v>5</v>
      </c>
    </row>
    <row r="223" spans="1:16" ht="12.75">
      <c r="A223" t="s">
        <v>50</v>
      </c>
      <c s="34" t="s">
        <v>393</v>
      </c>
      <c s="34" t="s">
        <v>4124</v>
      </c>
      <c s="35" t="s">
        <v>5</v>
      </c>
      <c s="6" t="s">
        <v>4125</v>
      </c>
      <c s="36" t="s">
        <v>139</v>
      </c>
      <c s="37">
        <v>1</v>
      </c>
      <c s="36">
        <v>0</v>
      </c>
      <c s="36">
        <f>ROUND(G223*H223,6)</f>
      </c>
      <c r="L223" s="38">
        <v>0</v>
      </c>
      <c s="32">
        <f>ROUND(ROUND(L223,2)*ROUND(G223,3),2)</f>
      </c>
      <c s="36" t="s">
        <v>55</v>
      </c>
      <c>
        <f>(M223*21)/100</f>
      </c>
      <c t="s">
        <v>28</v>
      </c>
    </row>
    <row r="224" spans="1:5" ht="25.5">
      <c r="A224" s="35" t="s">
        <v>56</v>
      </c>
      <c r="E224" s="39" t="s">
        <v>4126</v>
      </c>
    </row>
    <row r="225" spans="1:5" ht="51">
      <c r="A225" s="35" t="s">
        <v>57</v>
      </c>
      <c r="E225" s="42" t="s">
        <v>4127</v>
      </c>
    </row>
    <row r="226" spans="1:5" ht="12.75">
      <c r="A226" t="s">
        <v>58</v>
      </c>
      <c r="E226" s="39" t="s">
        <v>5</v>
      </c>
    </row>
    <row r="227" spans="1:16" ht="25.5">
      <c r="A227" t="s">
        <v>50</v>
      </c>
      <c s="34" t="s">
        <v>395</v>
      </c>
      <c s="34" t="s">
        <v>4128</v>
      </c>
      <c s="35" t="s">
        <v>5</v>
      </c>
      <c s="6" t="s">
        <v>4129</v>
      </c>
      <c s="36" t="s">
        <v>139</v>
      </c>
      <c s="37">
        <v>1</v>
      </c>
      <c s="36">
        <v>0.0019</v>
      </c>
      <c s="36">
        <f>ROUND(G227*H227,6)</f>
      </c>
      <c r="L227" s="38">
        <v>0</v>
      </c>
      <c s="32">
        <f>ROUND(ROUND(L227,2)*ROUND(G227,3),2)</f>
      </c>
      <c s="36" t="s">
        <v>55</v>
      </c>
      <c>
        <f>(M227*21)/100</f>
      </c>
      <c t="s">
        <v>28</v>
      </c>
    </row>
    <row r="228" spans="1:5" ht="25.5">
      <c r="A228" s="35" t="s">
        <v>56</v>
      </c>
      <c r="E228" s="39" t="s">
        <v>4129</v>
      </c>
    </row>
    <row r="229" spans="1:5" ht="51">
      <c r="A229" s="35" t="s">
        <v>57</v>
      </c>
      <c r="E229" s="42" t="s">
        <v>4127</v>
      </c>
    </row>
    <row r="230" spans="1:5" ht="12.75">
      <c r="A230" t="s">
        <v>58</v>
      </c>
      <c r="E230" s="39" t="s">
        <v>5</v>
      </c>
    </row>
    <row r="231" spans="1:16" ht="12.75">
      <c r="A231" t="s">
        <v>50</v>
      </c>
      <c s="34" t="s">
        <v>396</v>
      </c>
      <c s="34" t="s">
        <v>1853</v>
      </c>
      <c s="35" t="s">
        <v>5</v>
      </c>
      <c s="6" t="s">
        <v>1854</v>
      </c>
      <c s="36" t="s">
        <v>162</v>
      </c>
      <c s="37">
        <v>18.5</v>
      </c>
      <c s="36">
        <v>0</v>
      </c>
      <c s="36">
        <f>ROUND(G231*H231,6)</f>
      </c>
      <c r="L231" s="38">
        <v>0</v>
      </c>
      <c s="32">
        <f>ROUND(ROUND(L231,2)*ROUND(G231,3),2)</f>
      </c>
      <c s="36" t="s">
        <v>55</v>
      </c>
      <c>
        <f>(M231*21)/100</f>
      </c>
      <c t="s">
        <v>28</v>
      </c>
    </row>
    <row r="232" spans="1:5" ht="12.75">
      <c r="A232" s="35" t="s">
        <v>56</v>
      </c>
      <c r="E232" s="39" t="s">
        <v>1854</v>
      </c>
    </row>
    <row r="233" spans="1:5" ht="38.25">
      <c r="A233" s="35" t="s">
        <v>57</v>
      </c>
      <c r="E233" s="42" t="s">
        <v>4103</v>
      </c>
    </row>
    <row r="234" spans="1:5" ht="12.75">
      <c r="A234" t="s">
        <v>58</v>
      </c>
      <c r="E234" s="39" t="s">
        <v>5</v>
      </c>
    </row>
    <row r="235" spans="1:16" ht="12.75">
      <c r="A235" t="s">
        <v>50</v>
      </c>
      <c s="34" t="s">
        <v>397</v>
      </c>
      <c s="34" t="s">
        <v>1855</v>
      </c>
      <c s="35" t="s">
        <v>5</v>
      </c>
      <c s="6" t="s">
        <v>4130</v>
      </c>
      <c s="36" t="s">
        <v>162</v>
      </c>
      <c s="37">
        <v>18.5</v>
      </c>
      <c s="36">
        <v>0</v>
      </c>
      <c s="36">
        <f>ROUND(G235*H235,6)</f>
      </c>
      <c r="L235" s="38">
        <v>0</v>
      </c>
      <c s="32">
        <f>ROUND(ROUND(L235,2)*ROUND(G235,3),2)</f>
      </c>
      <c s="36" t="s">
        <v>55</v>
      </c>
      <c>
        <f>(M235*21)/100</f>
      </c>
      <c t="s">
        <v>28</v>
      </c>
    </row>
    <row r="236" spans="1:5" ht="12.75">
      <c r="A236" s="35" t="s">
        <v>56</v>
      </c>
      <c r="E236" s="39" t="s">
        <v>1856</v>
      </c>
    </row>
    <row r="237" spans="1:5" ht="38.25">
      <c r="A237" s="35" t="s">
        <v>57</v>
      </c>
      <c r="E237" s="42" t="s">
        <v>4103</v>
      </c>
    </row>
    <row r="238" spans="1:5" ht="12.75">
      <c r="A238" t="s">
        <v>58</v>
      </c>
      <c r="E238" s="39" t="s">
        <v>5</v>
      </c>
    </row>
    <row r="239" spans="1:16" ht="12.75">
      <c r="A239" t="s">
        <v>50</v>
      </c>
      <c s="34" t="s">
        <v>401</v>
      </c>
      <c s="34" t="s">
        <v>1857</v>
      </c>
      <c s="35" t="s">
        <v>5</v>
      </c>
      <c s="6" t="s">
        <v>4131</v>
      </c>
      <c s="36" t="s">
        <v>139</v>
      </c>
      <c s="37">
        <v>2</v>
      </c>
      <c s="36">
        <v>0.45937</v>
      </c>
      <c s="36">
        <f>ROUND(G239*H239,6)</f>
      </c>
      <c r="L239" s="38">
        <v>0</v>
      </c>
      <c s="32">
        <f>ROUND(ROUND(L239,2)*ROUND(G239,3),2)</f>
      </c>
      <c s="36" t="s">
        <v>55</v>
      </c>
      <c>
        <f>(M239*21)/100</f>
      </c>
      <c t="s">
        <v>28</v>
      </c>
    </row>
    <row r="240" spans="1:5" ht="25.5">
      <c r="A240" s="35" t="s">
        <v>56</v>
      </c>
      <c r="E240" s="39" t="s">
        <v>1858</v>
      </c>
    </row>
    <row r="241" spans="1:5" ht="38.25">
      <c r="A241" s="35" t="s">
        <v>57</v>
      </c>
      <c r="E241" s="42" t="s">
        <v>4110</v>
      </c>
    </row>
    <row r="242" spans="1:5" ht="12.75">
      <c r="A242" t="s">
        <v>58</v>
      </c>
      <c r="E242" s="39" t="s">
        <v>5</v>
      </c>
    </row>
    <row r="243" spans="1:16" ht="25.5">
      <c r="A243" t="s">
        <v>50</v>
      </c>
      <c s="34" t="s">
        <v>1755</v>
      </c>
      <c s="34" t="s">
        <v>4132</v>
      </c>
      <c s="35" t="s">
        <v>5</v>
      </c>
      <c s="6" t="s">
        <v>4133</v>
      </c>
      <c s="36" t="s">
        <v>139</v>
      </c>
      <c s="37">
        <v>1</v>
      </c>
      <c s="36">
        <v>0.43786</v>
      </c>
      <c s="36">
        <f>ROUND(G243*H243,6)</f>
      </c>
      <c r="L243" s="38">
        <v>0</v>
      </c>
      <c s="32">
        <f>ROUND(ROUND(L243,2)*ROUND(G243,3),2)</f>
      </c>
      <c s="36" t="s">
        <v>55</v>
      </c>
      <c>
        <f>(M243*21)/100</f>
      </c>
      <c t="s">
        <v>28</v>
      </c>
    </row>
    <row r="244" spans="1:5" ht="25.5">
      <c r="A244" s="35" t="s">
        <v>56</v>
      </c>
      <c r="E244" s="39" t="s">
        <v>4134</v>
      </c>
    </row>
    <row r="245" spans="1:5" ht="38.25">
      <c r="A245" s="35" t="s">
        <v>57</v>
      </c>
      <c r="E245" s="42" t="s">
        <v>4081</v>
      </c>
    </row>
    <row r="246" spans="1:5" ht="12.75">
      <c r="A246" t="s">
        <v>58</v>
      </c>
      <c r="E246" s="39" t="s">
        <v>5</v>
      </c>
    </row>
    <row r="247" spans="1:16" ht="12.75">
      <c r="A247" t="s">
        <v>50</v>
      </c>
      <c s="34" t="s">
        <v>1758</v>
      </c>
      <c s="34" t="s">
        <v>4135</v>
      </c>
      <c s="35" t="s">
        <v>5</v>
      </c>
      <c s="6" t="s">
        <v>4136</v>
      </c>
      <c s="36" t="s">
        <v>139</v>
      </c>
      <c s="37">
        <v>1</v>
      </c>
      <c s="36">
        <v>0.087</v>
      </c>
      <c s="36">
        <f>ROUND(G247*H247,6)</f>
      </c>
      <c r="L247" s="38">
        <v>0</v>
      </c>
      <c s="32">
        <f>ROUND(ROUND(L247,2)*ROUND(G247,3),2)</f>
      </c>
      <c s="36" t="s">
        <v>55</v>
      </c>
      <c>
        <f>(M247*21)/100</f>
      </c>
      <c t="s">
        <v>28</v>
      </c>
    </row>
    <row r="248" spans="1:5" ht="12.75">
      <c r="A248" s="35" t="s">
        <v>56</v>
      </c>
      <c r="E248" s="39" t="s">
        <v>4136</v>
      </c>
    </row>
    <row r="249" spans="1:5" ht="38.25">
      <c r="A249" s="35" t="s">
        <v>57</v>
      </c>
      <c r="E249" s="42" t="s">
        <v>4081</v>
      </c>
    </row>
    <row r="250" spans="1:5" ht="12.75">
      <c r="A250" t="s">
        <v>58</v>
      </c>
      <c r="E250" s="39" t="s">
        <v>5</v>
      </c>
    </row>
    <row r="251" spans="1:16" ht="25.5">
      <c r="A251" t="s">
        <v>50</v>
      </c>
      <c s="34" t="s">
        <v>406</v>
      </c>
      <c s="34" t="s">
        <v>2166</v>
      </c>
      <c s="35" t="s">
        <v>5</v>
      </c>
      <c s="6" t="s">
        <v>4137</v>
      </c>
      <c s="36" t="s">
        <v>139</v>
      </c>
      <c s="37">
        <v>1</v>
      </c>
      <c s="36">
        <v>0.21734</v>
      </c>
      <c s="36">
        <f>ROUND(G251*H251,6)</f>
      </c>
      <c r="L251" s="38">
        <v>0</v>
      </c>
      <c s="32">
        <f>ROUND(ROUND(L251,2)*ROUND(G251,3),2)</f>
      </c>
      <c s="36" t="s">
        <v>55</v>
      </c>
      <c>
        <f>(M251*21)/100</f>
      </c>
      <c t="s">
        <v>28</v>
      </c>
    </row>
    <row r="252" spans="1:5" ht="12.75">
      <c r="A252" s="35" t="s">
        <v>56</v>
      </c>
      <c r="E252" s="39" t="s">
        <v>2167</v>
      </c>
    </row>
    <row r="253" spans="1:5" ht="38.25">
      <c r="A253" s="35" t="s">
        <v>57</v>
      </c>
      <c r="E253" s="42" t="s">
        <v>4081</v>
      </c>
    </row>
    <row r="254" spans="1:5" ht="12.75">
      <c r="A254" t="s">
        <v>58</v>
      </c>
      <c r="E254" s="39" t="s">
        <v>5</v>
      </c>
    </row>
    <row r="255" spans="1:16" ht="12.75">
      <c r="A255" t="s">
        <v>50</v>
      </c>
      <c s="34" t="s">
        <v>411</v>
      </c>
      <c s="34" t="s">
        <v>2168</v>
      </c>
      <c s="35" t="s">
        <v>5</v>
      </c>
      <c s="6" t="s">
        <v>2169</v>
      </c>
      <c s="36" t="s">
        <v>139</v>
      </c>
      <c s="37">
        <v>1</v>
      </c>
      <c s="36">
        <v>0.12</v>
      </c>
      <c s="36">
        <f>ROUND(G255*H255,6)</f>
      </c>
      <c r="L255" s="38">
        <v>0</v>
      </c>
      <c s="32">
        <f>ROUND(ROUND(L255,2)*ROUND(G255,3),2)</f>
      </c>
      <c s="36" t="s">
        <v>55</v>
      </c>
      <c>
        <f>(M255*21)/100</f>
      </c>
      <c t="s">
        <v>28</v>
      </c>
    </row>
    <row r="256" spans="1:5" ht="12.75">
      <c r="A256" s="35" t="s">
        <v>56</v>
      </c>
      <c r="E256" s="39" t="s">
        <v>2169</v>
      </c>
    </row>
    <row r="257" spans="1:5" ht="38.25">
      <c r="A257" s="35" t="s">
        <v>57</v>
      </c>
      <c r="E257" s="42" t="s">
        <v>4081</v>
      </c>
    </row>
    <row r="258" spans="1:5" ht="12.75">
      <c r="A258" t="s">
        <v>58</v>
      </c>
      <c r="E258" s="39" t="s">
        <v>5</v>
      </c>
    </row>
    <row r="259" spans="1:16" ht="12.75">
      <c r="A259" t="s">
        <v>50</v>
      </c>
      <c s="34" t="s">
        <v>416</v>
      </c>
      <c s="34" t="s">
        <v>4138</v>
      </c>
      <c s="35" t="s">
        <v>5</v>
      </c>
      <c s="6" t="s">
        <v>4139</v>
      </c>
      <c s="36" t="s">
        <v>139</v>
      </c>
      <c s="37">
        <v>1</v>
      </c>
      <c s="36">
        <v>0.12303</v>
      </c>
      <c s="36">
        <f>ROUND(G259*H259,6)</f>
      </c>
      <c r="L259" s="38">
        <v>0</v>
      </c>
      <c s="32">
        <f>ROUND(ROUND(L259,2)*ROUND(G259,3),2)</f>
      </c>
      <c s="36" t="s">
        <v>55</v>
      </c>
      <c>
        <f>(M259*21)/100</f>
      </c>
      <c t="s">
        <v>28</v>
      </c>
    </row>
    <row r="260" spans="1:5" ht="12.75">
      <c r="A260" s="35" t="s">
        <v>56</v>
      </c>
      <c r="E260" s="39" t="s">
        <v>4139</v>
      </c>
    </row>
    <row r="261" spans="1:5" ht="38.25">
      <c r="A261" s="35" t="s">
        <v>57</v>
      </c>
      <c r="E261" s="42" t="s">
        <v>4081</v>
      </c>
    </row>
    <row r="262" spans="1:5" ht="12.75">
      <c r="A262" t="s">
        <v>58</v>
      </c>
      <c r="E262" s="39" t="s">
        <v>5</v>
      </c>
    </row>
    <row r="263" spans="1:16" ht="12.75">
      <c r="A263" t="s">
        <v>50</v>
      </c>
      <c s="34" t="s">
        <v>421</v>
      </c>
      <c s="34" t="s">
        <v>4140</v>
      </c>
      <c s="35" t="s">
        <v>5</v>
      </c>
      <c s="6" t="s">
        <v>4141</v>
      </c>
      <c s="36" t="s">
        <v>139</v>
      </c>
      <c s="37">
        <v>1</v>
      </c>
      <c s="36">
        <v>0.0133</v>
      </c>
      <c s="36">
        <f>ROUND(G263*H263,6)</f>
      </c>
      <c r="L263" s="38">
        <v>0</v>
      </c>
      <c s="32">
        <f>ROUND(ROUND(L263,2)*ROUND(G263,3),2)</f>
      </c>
      <c s="36" t="s">
        <v>55</v>
      </c>
      <c>
        <f>(M263*21)/100</f>
      </c>
      <c t="s">
        <v>28</v>
      </c>
    </row>
    <row r="264" spans="1:5" ht="12.75">
      <c r="A264" s="35" t="s">
        <v>56</v>
      </c>
      <c r="E264" s="39" t="s">
        <v>4141</v>
      </c>
    </row>
    <row r="265" spans="1:5" ht="38.25">
      <c r="A265" s="35" t="s">
        <v>57</v>
      </c>
      <c r="E265" s="42" t="s">
        <v>4081</v>
      </c>
    </row>
    <row r="266" spans="1:5" ht="12.75">
      <c r="A266" t="s">
        <v>58</v>
      </c>
      <c r="E266" s="39" t="s">
        <v>5</v>
      </c>
    </row>
    <row r="267" spans="1:16" ht="12.75">
      <c r="A267" t="s">
        <v>50</v>
      </c>
      <c s="34" t="s">
        <v>424</v>
      </c>
      <c s="34" t="s">
        <v>4142</v>
      </c>
      <c s="35" t="s">
        <v>5</v>
      </c>
      <c s="6" t="s">
        <v>4143</v>
      </c>
      <c s="36" t="s">
        <v>139</v>
      </c>
      <c s="37">
        <v>1</v>
      </c>
      <c s="36">
        <v>0</v>
      </c>
      <c s="36">
        <f>ROUND(G267*H267,6)</f>
      </c>
      <c r="L267" s="38">
        <v>0</v>
      </c>
      <c s="32">
        <f>ROUND(ROUND(L267,2)*ROUND(G267,3),2)</f>
      </c>
      <c s="36" t="s">
        <v>122</v>
      </c>
      <c>
        <f>(M267*21)/100</f>
      </c>
      <c t="s">
        <v>28</v>
      </c>
    </row>
    <row r="268" spans="1:5" ht="12.75">
      <c r="A268" s="35" t="s">
        <v>56</v>
      </c>
      <c r="E268" s="39" t="s">
        <v>4143</v>
      </c>
    </row>
    <row r="269" spans="1:5" ht="38.25">
      <c r="A269" s="35" t="s">
        <v>57</v>
      </c>
      <c r="E269" s="42" t="s">
        <v>4081</v>
      </c>
    </row>
    <row r="270" spans="1:5" ht="12.75">
      <c r="A270" t="s">
        <v>58</v>
      </c>
      <c r="E270" s="39" t="s">
        <v>5</v>
      </c>
    </row>
    <row r="271" spans="1:16" ht="12.75">
      <c r="A271" t="s">
        <v>50</v>
      </c>
      <c s="34" t="s">
        <v>429</v>
      </c>
      <c s="34" t="s">
        <v>4144</v>
      </c>
      <c s="35" t="s">
        <v>5</v>
      </c>
      <c s="6" t="s">
        <v>4145</v>
      </c>
      <c s="36" t="s">
        <v>139</v>
      </c>
      <c s="37">
        <v>1</v>
      </c>
      <c s="36">
        <v>0.0009</v>
      </c>
      <c s="36">
        <f>ROUND(G271*H271,6)</f>
      </c>
      <c r="L271" s="38">
        <v>0</v>
      </c>
      <c s="32">
        <f>ROUND(ROUND(L271,2)*ROUND(G271,3),2)</f>
      </c>
      <c s="36" t="s">
        <v>55</v>
      </c>
      <c>
        <f>(M271*21)/100</f>
      </c>
      <c t="s">
        <v>28</v>
      </c>
    </row>
    <row r="272" spans="1:5" ht="12.75">
      <c r="A272" s="35" t="s">
        <v>56</v>
      </c>
      <c r="E272" s="39" t="s">
        <v>4145</v>
      </c>
    </row>
    <row r="273" spans="1:5" ht="38.25">
      <c r="A273" s="35" t="s">
        <v>57</v>
      </c>
      <c r="E273" s="42" t="s">
        <v>4081</v>
      </c>
    </row>
    <row r="274" spans="1:5" ht="12.75">
      <c r="A274" t="s">
        <v>58</v>
      </c>
      <c r="E274" s="39" t="s">
        <v>5</v>
      </c>
    </row>
    <row r="275" spans="1:16" ht="12.75">
      <c r="A275" t="s">
        <v>50</v>
      </c>
      <c s="34" t="s">
        <v>432</v>
      </c>
      <c s="34" t="s">
        <v>1872</v>
      </c>
      <c s="35" t="s">
        <v>5</v>
      </c>
      <c s="6" t="s">
        <v>2497</v>
      </c>
      <c s="36" t="s">
        <v>162</v>
      </c>
      <c s="37">
        <v>21.5</v>
      </c>
      <c s="36">
        <v>0.00019</v>
      </c>
      <c s="36">
        <f>ROUND(G275*H275,6)</f>
      </c>
      <c r="L275" s="38">
        <v>0</v>
      </c>
      <c s="32">
        <f>ROUND(ROUND(L275,2)*ROUND(G275,3),2)</f>
      </c>
      <c s="36" t="s">
        <v>55</v>
      </c>
      <c>
        <f>(M275*21)/100</f>
      </c>
      <c t="s">
        <v>28</v>
      </c>
    </row>
    <row r="276" spans="1:5" ht="12.75">
      <c r="A276" s="35" t="s">
        <v>56</v>
      </c>
      <c r="E276" s="39" t="s">
        <v>1873</v>
      </c>
    </row>
    <row r="277" spans="1:5" ht="38.25">
      <c r="A277" s="35" t="s">
        <v>57</v>
      </c>
      <c r="E277" s="42" t="s">
        <v>4146</v>
      </c>
    </row>
    <row r="278" spans="1:5" ht="12.75">
      <c r="A278" t="s">
        <v>58</v>
      </c>
      <c r="E278" s="39" t="s">
        <v>5</v>
      </c>
    </row>
    <row r="279" spans="1:16" ht="12.75">
      <c r="A279" t="s">
        <v>50</v>
      </c>
      <c s="34" t="s">
        <v>436</v>
      </c>
      <c s="34" t="s">
        <v>1874</v>
      </c>
      <c s="35" t="s">
        <v>5</v>
      </c>
      <c s="6" t="s">
        <v>2499</v>
      </c>
      <c s="36" t="s">
        <v>162</v>
      </c>
      <c s="37">
        <v>18.5</v>
      </c>
      <c s="36">
        <v>0.00013</v>
      </c>
      <c s="36">
        <f>ROUND(G279*H279,6)</f>
      </c>
      <c r="L279" s="38">
        <v>0</v>
      </c>
      <c s="32">
        <f>ROUND(ROUND(L279,2)*ROUND(G279,3),2)</f>
      </c>
      <c s="36" t="s">
        <v>55</v>
      </c>
      <c>
        <f>(M279*21)/100</f>
      </c>
      <c t="s">
        <v>28</v>
      </c>
    </row>
    <row r="280" spans="1:5" ht="12.75">
      <c r="A280" s="35" t="s">
        <v>56</v>
      </c>
      <c r="E280" s="39" t="s">
        <v>1875</v>
      </c>
    </row>
    <row r="281" spans="1:5" ht="38.25">
      <c r="A281" s="35" t="s">
        <v>57</v>
      </c>
      <c r="E281" s="42" t="s">
        <v>4103</v>
      </c>
    </row>
    <row r="282" spans="1:5" ht="12.75">
      <c r="A282" t="s">
        <v>58</v>
      </c>
      <c r="E282" s="39" t="s">
        <v>5</v>
      </c>
    </row>
    <row r="283" spans="1:16" ht="12.75">
      <c r="A283" t="s">
        <v>50</v>
      </c>
      <c s="34" t="s">
        <v>442</v>
      </c>
      <c s="34" t="s">
        <v>4147</v>
      </c>
      <c s="35" t="s">
        <v>5</v>
      </c>
      <c s="6" t="s">
        <v>4148</v>
      </c>
      <c s="36" t="s">
        <v>1211</v>
      </c>
      <c s="37">
        <v>1</v>
      </c>
      <c s="36">
        <v>0</v>
      </c>
      <c s="36">
        <f>ROUND(G283*H283,6)</f>
      </c>
      <c r="L283" s="38">
        <v>0</v>
      </c>
      <c s="32">
        <f>ROUND(ROUND(L283,2)*ROUND(G283,3),2)</f>
      </c>
      <c s="36" t="s">
        <v>122</v>
      </c>
      <c>
        <f>(M283*21)/100</f>
      </c>
      <c t="s">
        <v>28</v>
      </c>
    </row>
    <row r="284" spans="1:5" ht="12.75">
      <c r="A284" s="35" t="s">
        <v>56</v>
      </c>
      <c r="E284" s="39" t="s">
        <v>4148</v>
      </c>
    </row>
    <row r="285" spans="1:5" ht="38.25">
      <c r="A285" s="35" t="s">
        <v>57</v>
      </c>
      <c r="E285" s="42" t="s">
        <v>4081</v>
      </c>
    </row>
    <row r="286" spans="1:5" ht="12.75">
      <c r="A286" t="s">
        <v>58</v>
      </c>
      <c r="E286" s="39" t="s">
        <v>5</v>
      </c>
    </row>
    <row r="287" spans="1:13" ht="12.75">
      <c r="A287" t="s">
        <v>47</v>
      </c>
      <c r="C287" s="31" t="s">
        <v>118</v>
      </c>
      <c r="E287" s="33" t="s">
        <v>158</v>
      </c>
      <c r="J287" s="32">
        <f>0</f>
      </c>
      <c s="32">
        <f>0</f>
      </c>
      <c s="32">
        <f>0+L288+L292+L296</f>
      </c>
      <c s="32">
        <f>0+M288+M292+M296</f>
      </c>
    </row>
    <row r="288" spans="1:16" ht="25.5">
      <c r="A288" t="s">
        <v>50</v>
      </c>
      <c s="34" t="s">
        <v>446</v>
      </c>
      <c s="34" t="s">
        <v>4149</v>
      </c>
      <c s="35" t="s">
        <v>5</v>
      </c>
      <c s="6" t="s">
        <v>4150</v>
      </c>
      <c s="36" t="s">
        <v>162</v>
      </c>
      <c s="37">
        <v>18</v>
      </c>
      <c s="36">
        <v>0.00011</v>
      </c>
      <c s="36">
        <f>ROUND(G288*H288,6)</f>
      </c>
      <c r="L288" s="38">
        <v>0</v>
      </c>
      <c s="32">
        <f>ROUND(ROUND(L288,2)*ROUND(G288,3),2)</f>
      </c>
      <c s="36" t="s">
        <v>55</v>
      </c>
      <c>
        <f>(M288*21)/100</f>
      </c>
      <c t="s">
        <v>28</v>
      </c>
    </row>
    <row r="289" spans="1:5" ht="38.25">
      <c r="A289" s="35" t="s">
        <v>56</v>
      </c>
      <c r="E289" s="39" t="s">
        <v>4151</v>
      </c>
    </row>
    <row r="290" spans="1:5" ht="51">
      <c r="A290" s="35" t="s">
        <v>57</v>
      </c>
      <c r="E290" s="42" t="s">
        <v>4152</v>
      </c>
    </row>
    <row r="291" spans="1:5" ht="12.75">
      <c r="A291" t="s">
        <v>58</v>
      </c>
      <c r="E291" s="39" t="s">
        <v>5</v>
      </c>
    </row>
    <row r="292" spans="1:16" ht="12.75">
      <c r="A292" t="s">
        <v>50</v>
      </c>
      <c s="34" t="s">
        <v>450</v>
      </c>
      <c s="34" t="s">
        <v>4153</v>
      </c>
      <c s="35" t="s">
        <v>5</v>
      </c>
      <c s="6" t="s">
        <v>4154</v>
      </c>
      <c s="36" t="s">
        <v>162</v>
      </c>
      <c s="37">
        <v>18</v>
      </c>
      <c s="36">
        <v>0</v>
      </c>
      <c s="36">
        <f>ROUND(G292*H292,6)</f>
      </c>
      <c r="L292" s="38">
        <v>0</v>
      </c>
      <c s="32">
        <f>ROUND(ROUND(L292,2)*ROUND(G292,3),2)</f>
      </c>
      <c s="36" t="s">
        <v>55</v>
      </c>
      <c>
        <f>(M292*21)/100</f>
      </c>
      <c t="s">
        <v>28</v>
      </c>
    </row>
    <row r="293" spans="1:5" ht="12.75">
      <c r="A293" s="35" t="s">
        <v>56</v>
      </c>
      <c r="E293" s="39" t="s">
        <v>4155</v>
      </c>
    </row>
    <row r="294" spans="1:5" ht="51">
      <c r="A294" s="35" t="s">
        <v>57</v>
      </c>
      <c r="E294" s="42" t="s">
        <v>4152</v>
      </c>
    </row>
    <row r="295" spans="1:5" ht="12.75">
      <c r="A295" t="s">
        <v>58</v>
      </c>
      <c r="E295" s="39" t="s">
        <v>5</v>
      </c>
    </row>
    <row r="296" spans="1:16" ht="12.75">
      <c r="A296" t="s">
        <v>50</v>
      </c>
      <c s="34" t="s">
        <v>453</v>
      </c>
      <c s="34" t="s">
        <v>3890</v>
      </c>
      <c s="35" t="s">
        <v>5</v>
      </c>
      <c s="6" t="s">
        <v>3891</v>
      </c>
      <c s="36" t="s">
        <v>162</v>
      </c>
      <c s="37">
        <v>18</v>
      </c>
      <c s="36">
        <v>0</v>
      </c>
      <c s="36">
        <f>ROUND(G296*H296,6)</f>
      </c>
      <c r="L296" s="38">
        <v>0</v>
      </c>
      <c s="32">
        <f>ROUND(ROUND(L296,2)*ROUND(G296,3),2)</f>
      </c>
      <c s="36" t="s">
        <v>55</v>
      </c>
      <c>
        <f>(M296*21)/100</f>
      </c>
      <c t="s">
        <v>28</v>
      </c>
    </row>
    <row r="297" spans="1:5" ht="12.75">
      <c r="A297" s="35" t="s">
        <v>56</v>
      </c>
      <c r="E297" s="39" t="s">
        <v>3892</v>
      </c>
    </row>
    <row r="298" spans="1:5" ht="51">
      <c r="A298" s="35" t="s">
        <v>57</v>
      </c>
      <c r="E298" s="42" t="s">
        <v>4152</v>
      </c>
    </row>
    <row r="299" spans="1:5" ht="12.75">
      <c r="A299" t="s">
        <v>58</v>
      </c>
      <c r="E299" s="39" t="s">
        <v>5</v>
      </c>
    </row>
    <row r="300" spans="1:13" ht="12.75">
      <c r="A300" t="s">
        <v>47</v>
      </c>
      <c r="C300" s="31" t="s">
        <v>171</v>
      </c>
      <c r="E300" s="33" t="s">
        <v>172</v>
      </c>
      <c r="J300" s="32">
        <f>0</f>
      </c>
      <c s="32">
        <f>0</f>
      </c>
      <c s="32">
        <f>0+L301+L305</f>
      </c>
      <c s="32">
        <f>0+M301+M305</f>
      </c>
    </row>
    <row r="301" spans="1:16" ht="25.5">
      <c r="A301" t="s">
        <v>50</v>
      </c>
      <c s="34" t="s">
        <v>457</v>
      </c>
      <c s="34" t="s">
        <v>253</v>
      </c>
      <c s="35" t="s">
        <v>254</v>
      </c>
      <c s="6" t="s">
        <v>255</v>
      </c>
      <c s="36" t="s">
        <v>121</v>
      </c>
      <c s="37">
        <v>4.176</v>
      </c>
      <c s="36">
        <v>0</v>
      </c>
      <c s="36">
        <f>ROUND(G301*H301,6)</f>
      </c>
      <c r="L301" s="38">
        <v>0</v>
      </c>
      <c s="32">
        <f>ROUND(ROUND(L301,2)*ROUND(G301,3),2)</f>
      </c>
      <c s="36" t="s">
        <v>122</v>
      </c>
      <c>
        <f>(M301*21)/100</f>
      </c>
      <c t="s">
        <v>28</v>
      </c>
    </row>
    <row r="302" spans="1:5" ht="51">
      <c r="A302" s="35" t="s">
        <v>56</v>
      </c>
      <c r="E302" s="39" t="s">
        <v>256</v>
      </c>
    </row>
    <row r="303" spans="1:5" ht="25.5">
      <c r="A303" s="35" t="s">
        <v>57</v>
      </c>
      <c r="E303" s="40" t="s">
        <v>4156</v>
      </c>
    </row>
    <row r="304" spans="1:5" ht="409.5">
      <c r="A304" t="s">
        <v>58</v>
      </c>
      <c r="E304" s="39" t="s">
        <v>211</v>
      </c>
    </row>
    <row r="305" spans="1:16" ht="25.5">
      <c r="A305" t="s">
        <v>50</v>
      </c>
      <c s="34" t="s">
        <v>461</v>
      </c>
      <c s="34" t="s">
        <v>4157</v>
      </c>
      <c s="35" t="s">
        <v>4158</v>
      </c>
      <c s="6" t="s">
        <v>4159</v>
      </c>
      <c s="36" t="s">
        <v>121</v>
      </c>
      <c s="37">
        <v>5.152</v>
      </c>
      <c s="36">
        <v>0</v>
      </c>
      <c s="36">
        <f>ROUND(G305*H305,6)</f>
      </c>
      <c r="L305" s="38">
        <v>0</v>
      </c>
      <c s="32">
        <f>ROUND(ROUND(L305,2)*ROUND(G305,3),2)</f>
      </c>
      <c s="36" t="s">
        <v>122</v>
      </c>
      <c>
        <f>(M305*21)/100</f>
      </c>
      <c t="s">
        <v>28</v>
      </c>
    </row>
    <row r="306" spans="1:5" ht="51">
      <c r="A306" s="35" t="s">
        <v>56</v>
      </c>
      <c r="E306" s="39" t="s">
        <v>4160</v>
      </c>
    </row>
    <row r="307" spans="1:5" ht="25.5">
      <c r="A307" s="35" t="s">
        <v>57</v>
      </c>
      <c r="E307" s="40" t="s">
        <v>4161</v>
      </c>
    </row>
    <row r="308" spans="1:5" ht="395.25">
      <c r="A308" t="s">
        <v>58</v>
      </c>
      <c r="E308" s="39" t="s">
        <v>223</v>
      </c>
    </row>
    <row r="309" spans="1:13" ht="12.75">
      <c r="A309" t="s">
        <v>47</v>
      </c>
      <c r="C309" s="31" t="s">
        <v>1531</v>
      </c>
      <c r="E309" s="33" t="s">
        <v>1532</v>
      </c>
      <c r="J309" s="32">
        <f>0</f>
      </c>
      <c s="32">
        <f>0</f>
      </c>
      <c s="32">
        <f>0+L310+L314</f>
      </c>
      <c s="32">
        <f>0+M310+M314</f>
      </c>
    </row>
    <row r="310" spans="1:16" ht="25.5">
      <c r="A310" t="s">
        <v>50</v>
      </c>
      <c s="34" t="s">
        <v>464</v>
      </c>
      <c s="34" t="s">
        <v>3825</v>
      </c>
      <c s="35" t="s">
        <v>5</v>
      </c>
      <c s="6" t="s">
        <v>3912</v>
      </c>
      <c s="36" t="s">
        <v>121</v>
      </c>
      <c s="37">
        <v>4.12</v>
      </c>
      <c s="36">
        <v>0</v>
      </c>
      <c s="36">
        <f>ROUND(G310*H310,6)</f>
      </c>
      <c r="L310" s="38">
        <v>0</v>
      </c>
      <c s="32">
        <f>ROUND(ROUND(L310,2)*ROUND(G310,3),2)</f>
      </c>
      <c s="36" t="s">
        <v>55</v>
      </c>
      <c>
        <f>(M310*21)/100</f>
      </c>
      <c t="s">
        <v>28</v>
      </c>
    </row>
    <row r="311" spans="1:5" ht="25.5">
      <c r="A311" s="35" t="s">
        <v>56</v>
      </c>
      <c r="E311" s="39" t="s">
        <v>3913</v>
      </c>
    </row>
    <row r="312" spans="1:5" ht="12.75">
      <c r="A312" s="35" t="s">
        <v>57</v>
      </c>
      <c r="E312" s="40" t="s">
        <v>5</v>
      </c>
    </row>
    <row r="313" spans="1:5" ht="12.75">
      <c r="A313" t="s">
        <v>58</v>
      </c>
      <c r="E313" s="39" t="s">
        <v>5</v>
      </c>
    </row>
    <row r="314" spans="1:16" ht="12.75">
      <c r="A314" t="s">
        <v>50</v>
      </c>
      <c s="34" t="s">
        <v>468</v>
      </c>
      <c s="34" t="s">
        <v>1878</v>
      </c>
      <c s="35" t="s">
        <v>5</v>
      </c>
      <c s="6" t="s">
        <v>2508</v>
      </c>
      <c s="36" t="s">
        <v>121</v>
      </c>
      <c s="37">
        <v>1.944</v>
      </c>
      <c s="36">
        <v>0</v>
      </c>
      <c s="36">
        <f>ROUND(G314*H314,6)</f>
      </c>
      <c r="L314" s="38">
        <v>0</v>
      </c>
      <c s="32">
        <f>ROUND(ROUND(L314,2)*ROUND(G314,3),2)</f>
      </c>
      <c s="36" t="s">
        <v>55</v>
      </c>
      <c>
        <f>(M314*21)/100</f>
      </c>
      <c t="s">
        <v>28</v>
      </c>
    </row>
    <row r="315" spans="1:5" ht="38.25">
      <c r="A315" s="35" t="s">
        <v>56</v>
      </c>
      <c r="E315" s="39" t="s">
        <v>1880</v>
      </c>
    </row>
    <row r="316" spans="1:5" ht="12.75">
      <c r="A316" s="35" t="s">
        <v>57</v>
      </c>
      <c r="E316" s="40" t="s">
        <v>5</v>
      </c>
    </row>
    <row r="317" spans="1:5" ht="12.75">
      <c r="A317" t="s">
        <v>58</v>
      </c>
      <c r="E31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COUNTIFS(L8:L150,"=0",A8:A150,"P")+COUNTIFS(L8:L150,"",A8:A150,"P")+SUM(Q8:Q150)</f>
      </c>
    </row>
    <row r="8" spans="1:13" ht="12.75">
      <c r="A8" t="s">
        <v>45</v>
      </c>
      <c r="C8" s="28" t="s">
        <v>4164</v>
      </c>
      <c r="E8" s="30" t="s">
        <v>4163</v>
      </c>
      <c r="J8" s="29">
        <f>0+J9+J38+J99+J124+J133</f>
      </c>
      <c s="29">
        <f>0+K9+K38+K99+K124+K133</f>
      </c>
      <c s="29">
        <f>0+L9+L38+L99+L124+L133</f>
      </c>
      <c s="29">
        <f>0+M9+M38+M99+M124+M133</f>
      </c>
    </row>
    <row r="9" spans="1:13" ht="12.75">
      <c r="A9" t="s">
        <v>47</v>
      </c>
      <c r="C9" s="31" t="s">
        <v>3426</v>
      </c>
      <c r="E9" s="33" t="s">
        <v>3427</v>
      </c>
      <c r="J9" s="32">
        <f>0</f>
      </c>
      <c s="32">
        <f>0</f>
      </c>
      <c s="32">
        <f>0+L10+L14+L18+L22+L26+L30+L34</f>
      </c>
      <c s="32">
        <f>0+M10+M14+M18+M22+M26+M30+M34</f>
      </c>
    </row>
    <row r="10" spans="1:16" ht="25.5">
      <c r="A10" t="s">
        <v>50</v>
      </c>
      <c s="34" t="s">
        <v>51</v>
      </c>
      <c s="34" t="s">
        <v>3434</v>
      </c>
      <c s="35" t="s">
        <v>5</v>
      </c>
      <c s="6" t="s">
        <v>3435</v>
      </c>
      <c s="36" t="s">
        <v>162</v>
      </c>
      <c s="37">
        <v>250</v>
      </c>
      <c s="36">
        <v>0</v>
      </c>
      <c s="36">
        <f>ROUND(G10*H10,6)</f>
      </c>
      <c r="L10" s="38">
        <v>0</v>
      </c>
      <c s="32">
        <f>ROUND(ROUND(L10,2)*ROUND(G10,3),2)</f>
      </c>
      <c s="36" t="s">
        <v>122</v>
      </c>
      <c>
        <f>(M10*21)/100</f>
      </c>
      <c t="s">
        <v>28</v>
      </c>
    </row>
    <row r="11" spans="1:5" ht="25.5">
      <c r="A11" s="35" t="s">
        <v>56</v>
      </c>
      <c r="E11" s="39" t="s">
        <v>3435</v>
      </c>
    </row>
    <row r="12" spans="1:5" ht="12.75">
      <c r="A12" s="35" t="s">
        <v>57</v>
      </c>
      <c r="E12" s="40" t="s">
        <v>5</v>
      </c>
    </row>
    <row r="13" spans="1:5" ht="12.75">
      <c r="A13" t="s">
        <v>58</v>
      </c>
      <c r="E13" s="39" t="s">
        <v>5</v>
      </c>
    </row>
    <row r="14" spans="1:16" ht="12.75">
      <c r="A14" t="s">
        <v>50</v>
      </c>
      <c s="34" t="s">
        <v>28</v>
      </c>
      <c s="34" t="s">
        <v>4165</v>
      </c>
      <c s="35" t="s">
        <v>5</v>
      </c>
      <c s="6" t="s">
        <v>4166</v>
      </c>
      <c s="36" t="s">
        <v>139</v>
      </c>
      <c s="37">
        <v>2</v>
      </c>
      <c s="36">
        <v>0</v>
      </c>
      <c s="36">
        <f>ROUND(G14*H14,6)</f>
      </c>
      <c r="L14" s="38">
        <v>0</v>
      </c>
      <c s="32">
        <f>ROUND(ROUND(L14,2)*ROUND(G14,3),2)</f>
      </c>
      <c s="36" t="s">
        <v>122</v>
      </c>
      <c>
        <f>(M14*21)/100</f>
      </c>
      <c t="s">
        <v>28</v>
      </c>
    </row>
    <row r="15" spans="1:5" ht="12.75">
      <c r="A15" s="35" t="s">
        <v>56</v>
      </c>
      <c r="E15" s="39" t="s">
        <v>4166</v>
      </c>
    </row>
    <row r="16" spans="1:5" ht="12.75">
      <c r="A16" s="35" t="s">
        <v>57</v>
      </c>
      <c r="E16" s="40" t="s">
        <v>5</v>
      </c>
    </row>
    <row r="17" spans="1:5" ht="12.75">
      <c r="A17" t="s">
        <v>58</v>
      </c>
      <c r="E17" s="39" t="s">
        <v>5</v>
      </c>
    </row>
    <row r="18" spans="1:16" ht="12.75">
      <c r="A18" t="s">
        <v>50</v>
      </c>
      <c s="34" t="s">
        <v>26</v>
      </c>
      <c s="34" t="s">
        <v>3428</v>
      </c>
      <c s="35" t="s">
        <v>5</v>
      </c>
      <c s="6" t="s">
        <v>3429</v>
      </c>
      <c s="36" t="s">
        <v>162</v>
      </c>
      <c s="37">
        <v>500</v>
      </c>
      <c s="36">
        <v>0</v>
      </c>
      <c s="36">
        <f>ROUND(G18*H18,6)</f>
      </c>
      <c r="L18" s="38">
        <v>0</v>
      </c>
      <c s="32">
        <f>ROUND(ROUND(L18,2)*ROUND(G18,3),2)</f>
      </c>
      <c s="36" t="s">
        <v>122</v>
      </c>
      <c>
        <f>(M18*21)/100</f>
      </c>
      <c t="s">
        <v>28</v>
      </c>
    </row>
    <row r="19" spans="1:5" ht="12.75">
      <c r="A19" s="35" t="s">
        <v>56</v>
      </c>
      <c r="E19" s="39" t="s">
        <v>3429</v>
      </c>
    </row>
    <row r="20" spans="1:5" ht="12.75">
      <c r="A20" s="35" t="s">
        <v>57</v>
      </c>
      <c r="E20" s="40" t="s">
        <v>5</v>
      </c>
    </row>
    <row r="21" spans="1:5" ht="12.75">
      <c r="A21" t="s">
        <v>58</v>
      </c>
      <c r="E21" s="39" t="s">
        <v>5</v>
      </c>
    </row>
    <row r="22" spans="1:16" ht="25.5">
      <c r="A22" t="s">
        <v>50</v>
      </c>
      <c s="34" t="s">
        <v>66</v>
      </c>
      <c s="34" t="s">
        <v>4167</v>
      </c>
      <c s="35" t="s">
        <v>5</v>
      </c>
      <c s="6" t="s">
        <v>4168</v>
      </c>
      <c s="36" t="s">
        <v>139</v>
      </c>
      <c s="37">
        <v>4</v>
      </c>
      <c s="36">
        <v>0</v>
      </c>
      <c s="36">
        <f>ROUND(G22*H22,6)</f>
      </c>
      <c r="L22" s="38">
        <v>0</v>
      </c>
      <c s="32">
        <f>ROUND(ROUND(L22,2)*ROUND(G22,3),2)</f>
      </c>
      <c s="36" t="s">
        <v>122</v>
      </c>
      <c>
        <f>(M22*21)/100</f>
      </c>
      <c t="s">
        <v>28</v>
      </c>
    </row>
    <row r="23" spans="1:5" ht="25.5">
      <c r="A23" s="35" t="s">
        <v>56</v>
      </c>
      <c r="E23" s="39" t="s">
        <v>4168</v>
      </c>
    </row>
    <row r="24" spans="1:5" ht="12.75">
      <c r="A24" s="35" t="s">
        <v>57</v>
      </c>
      <c r="E24" s="40" t="s">
        <v>5</v>
      </c>
    </row>
    <row r="25" spans="1:5" ht="12.75">
      <c r="A25" t="s">
        <v>58</v>
      </c>
      <c r="E25" s="39" t="s">
        <v>5</v>
      </c>
    </row>
    <row r="26" spans="1:16" ht="25.5">
      <c r="A26" t="s">
        <v>50</v>
      </c>
      <c s="34" t="s">
        <v>71</v>
      </c>
      <c s="34" t="s">
        <v>3436</v>
      </c>
      <c s="35" t="s">
        <v>5</v>
      </c>
      <c s="6" t="s">
        <v>3437</v>
      </c>
      <c s="36" t="s">
        <v>162</v>
      </c>
      <c s="37">
        <v>210</v>
      </c>
      <c s="36">
        <v>0</v>
      </c>
      <c s="36">
        <f>ROUND(G26*H26,6)</f>
      </c>
      <c r="L26" s="38">
        <v>0</v>
      </c>
      <c s="32">
        <f>ROUND(ROUND(L26,2)*ROUND(G26,3),2)</f>
      </c>
      <c s="36" t="s">
        <v>122</v>
      </c>
      <c>
        <f>(M26*21)/100</f>
      </c>
      <c t="s">
        <v>28</v>
      </c>
    </row>
    <row r="27" spans="1:5" ht="25.5">
      <c r="A27" s="35" t="s">
        <v>56</v>
      </c>
      <c r="E27" s="39" t="s">
        <v>3437</v>
      </c>
    </row>
    <row r="28" spans="1:5" ht="12.75">
      <c r="A28" s="35" t="s">
        <v>57</v>
      </c>
      <c r="E28" s="40" t="s">
        <v>5</v>
      </c>
    </row>
    <row r="29" spans="1:5" ht="12.75">
      <c r="A29" t="s">
        <v>58</v>
      </c>
      <c r="E29" s="39" t="s">
        <v>5</v>
      </c>
    </row>
    <row r="30" spans="1:16" ht="12.75">
      <c r="A30" t="s">
        <v>50</v>
      </c>
      <c s="34" t="s">
        <v>27</v>
      </c>
      <c s="34" t="s">
        <v>3440</v>
      </c>
      <c s="35" t="s">
        <v>5</v>
      </c>
      <c s="6" t="s">
        <v>4169</v>
      </c>
      <c s="36" t="s">
        <v>162</v>
      </c>
      <c s="37">
        <v>168</v>
      </c>
      <c s="36">
        <v>0</v>
      </c>
      <c s="36">
        <f>ROUND(G30*H30,6)</f>
      </c>
      <c r="L30" s="38">
        <v>0</v>
      </c>
      <c s="32">
        <f>ROUND(ROUND(L30,2)*ROUND(G30,3),2)</f>
      </c>
      <c s="36" t="s">
        <v>122</v>
      </c>
      <c>
        <f>(M30*21)/100</f>
      </c>
      <c t="s">
        <v>28</v>
      </c>
    </row>
    <row r="31" spans="1:5" ht="12.75">
      <c r="A31" s="35" t="s">
        <v>56</v>
      </c>
      <c r="E31" s="39" t="s">
        <v>4169</v>
      </c>
    </row>
    <row r="32" spans="1:5" ht="12.75">
      <c r="A32" s="35" t="s">
        <v>57</v>
      </c>
      <c r="E32" s="40" t="s">
        <v>5</v>
      </c>
    </row>
    <row r="33" spans="1:5" ht="12.75">
      <c r="A33" t="s">
        <v>58</v>
      </c>
      <c r="E33" s="39" t="s">
        <v>5</v>
      </c>
    </row>
    <row r="34" spans="1:16" ht="25.5">
      <c r="A34" t="s">
        <v>50</v>
      </c>
      <c s="34" t="s">
        <v>108</v>
      </c>
      <c s="34" t="s">
        <v>3442</v>
      </c>
      <c s="35" t="s">
        <v>5</v>
      </c>
      <c s="6" t="s">
        <v>3443</v>
      </c>
      <c s="36" t="s">
        <v>139</v>
      </c>
      <c s="37">
        <v>210</v>
      </c>
      <c s="36">
        <v>0</v>
      </c>
      <c s="36">
        <f>ROUND(G34*H34,6)</f>
      </c>
      <c r="L34" s="38">
        <v>0</v>
      </c>
      <c s="32">
        <f>ROUND(ROUND(L34,2)*ROUND(G34,3),2)</f>
      </c>
      <c s="36" t="s">
        <v>122</v>
      </c>
      <c>
        <f>(M34*21)/100</f>
      </c>
      <c t="s">
        <v>28</v>
      </c>
    </row>
    <row r="35" spans="1:5" ht="25.5">
      <c r="A35" s="35" t="s">
        <v>56</v>
      </c>
      <c r="E35" s="39" t="s">
        <v>3443</v>
      </c>
    </row>
    <row r="36" spans="1:5" ht="12.75">
      <c r="A36" s="35" t="s">
        <v>57</v>
      </c>
      <c r="E36" s="40" t="s">
        <v>5</v>
      </c>
    </row>
    <row r="37" spans="1:5" ht="12.75">
      <c r="A37" t="s">
        <v>58</v>
      </c>
      <c r="E37" s="39" t="s">
        <v>5</v>
      </c>
    </row>
    <row r="38" spans="1:13" ht="12.75">
      <c r="A38" t="s">
        <v>47</v>
      </c>
      <c r="C38" s="31" t="s">
        <v>3446</v>
      </c>
      <c r="E38" s="33" t="s">
        <v>3447</v>
      </c>
      <c r="J38" s="32">
        <f>0</f>
      </c>
      <c s="32">
        <f>0</f>
      </c>
      <c s="32">
        <f>0+L39+L43+L47+L51+L55+L59+L63+L67+L71+L75+L79+L83+L87+L91+L95</f>
      </c>
      <c s="32">
        <f>0+M39+M43+M47+M51+M55+M59+M63+M67+M71+M75+M79+M83+M87+M91+M95</f>
      </c>
    </row>
    <row r="39" spans="1:16" ht="25.5">
      <c r="A39" t="s">
        <v>50</v>
      </c>
      <c s="34" t="s">
        <v>113</v>
      </c>
      <c s="34" t="s">
        <v>3448</v>
      </c>
      <c s="35" t="s">
        <v>5</v>
      </c>
      <c s="6" t="s">
        <v>3449</v>
      </c>
      <c s="36" t="s">
        <v>162</v>
      </c>
      <c s="37">
        <v>210</v>
      </c>
      <c s="36">
        <v>0</v>
      </c>
      <c s="36">
        <f>ROUND(G39*H39,6)</f>
      </c>
      <c r="L39" s="38">
        <v>0</v>
      </c>
      <c s="32">
        <f>ROUND(ROUND(L39,2)*ROUND(G39,3),2)</f>
      </c>
      <c s="36" t="s">
        <v>122</v>
      </c>
      <c>
        <f>(M39*21)/100</f>
      </c>
      <c t="s">
        <v>28</v>
      </c>
    </row>
    <row r="40" spans="1:5" ht="89.25">
      <c r="A40" s="35" t="s">
        <v>56</v>
      </c>
      <c r="E40" s="39" t="s">
        <v>3450</v>
      </c>
    </row>
    <row r="41" spans="1:5" ht="12.75">
      <c r="A41" s="35" t="s">
        <v>57</v>
      </c>
      <c r="E41" s="40" t="s">
        <v>5</v>
      </c>
    </row>
    <row r="42" spans="1:5" ht="12.75">
      <c r="A42" t="s">
        <v>58</v>
      </c>
      <c r="E42" s="39" t="s">
        <v>5</v>
      </c>
    </row>
    <row r="43" spans="1:16" ht="12.75">
      <c r="A43" t="s">
        <v>50</v>
      </c>
      <c s="34" t="s">
        <v>118</v>
      </c>
      <c s="34" t="s">
        <v>4170</v>
      </c>
      <c s="35" t="s">
        <v>5</v>
      </c>
      <c s="6" t="s">
        <v>4171</v>
      </c>
      <c s="36" t="s">
        <v>139</v>
      </c>
      <c s="37">
        <v>2</v>
      </c>
      <c s="36">
        <v>0</v>
      </c>
      <c s="36">
        <f>ROUND(G43*H43,6)</f>
      </c>
      <c r="L43" s="38">
        <v>0</v>
      </c>
      <c s="32">
        <f>ROUND(ROUND(L43,2)*ROUND(G43,3),2)</f>
      </c>
      <c s="36" t="s">
        <v>122</v>
      </c>
      <c>
        <f>(M43*21)/100</f>
      </c>
      <c t="s">
        <v>28</v>
      </c>
    </row>
    <row r="44" spans="1:5" ht="12.75">
      <c r="A44" s="35" t="s">
        <v>56</v>
      </c>
      <c r="E44" s="39" t="s">
        <v>4171</v>
      </c>
    </row>
    <row r="45" spans="1:5" ht="12.75">
      <c r="A45" s="35" t="s">
        <v>57</v>
      </c>
      <c r="E45" s="40" t="s">
        <v>5</v>
      </c>
    </row>
    <row r="46" spans="1:5" ht="12.75">
      <c r="A46" t="s">
        <v>58</v>
      </c>
      <c r="E46" s="39" t="s">
        <v>5</v>
      </c>
    </row>
    <row r="47" spans="1:16" ht="12.75">
      <c r="A47" t="s">
        <v>50</v>
      </c>
      <c s="34" t="s">
        <v>142</v>
      </c>
      <c s="34" t="s">
        <v>3451</v>
      </c>
      <c s="35" t="s">
        <v>5</v>
      </c>
      <c s="6" t="s">
        <v>3452</v>
      </c>
      <c s="36" t="s">
        <v>162</v>
      </c>
      <c s="37">
        <v>420</v>
      </c>
      <c s="36">
        <v>0</v>
      </c>
      <c s="36">
        <f>ROUND(G47*H47,6)</f>
      </c>
      <c r="L47" s="38">
        <v>0</v>
      </c>
      <c s="32">
        <f>ROUND(ROUND(L47,2)*ROUND(G47,3),2)</f>
      </c>
      <c s="36" t="s">
        <v>55</v>
      </c>
      <c>
        <f>(M47*21)/100</f>
      </c>
      <c t="s">
        <v>28</v>
      </c>
    </row>
    <row r="48" spans="1:5" ht="12.75">
      <c r="A48" s="35" t="s">
        <v>56</v>
      </c>
      <c r="E48" s="39" t="s">
        <v>3453</v>
      </c>
    </row>
    <row r="49" spans="1:5" ht="12.75">
      <c r="A49" s="35" t="s">
        <v>57</v>
      </c>
      <c r="E49" s="40" t="s">
        <v>5</v>
      </c>
    </row>
    <row r="50" spans="1:5" ht="12.75">
      <c r="A50" t="s">
        <v>58</v>
      </c>
      <c r="E50" s="39" t="s">
        <v>5</v>
      </c>
    </row>
    <row r="51" spans="1:16" ht="12.75">
      <c r="A51" t="s">
        <v>50</v>
      </c>
      <c s="34" t="s">
        <v>147</v>
      </c>
      <c s="34" t="s">
        <v>3378</v>
      </c>
      <c s="35" t="s">
        <v>5</v>
      </c>
      <c s="6" t="s">
        <v>3454</v>
      </c>
      <c s="36" t="s">
        <v>162</v>
      </c>
      <c s="37">
        <v>168</v>
      </c>
      <c s="36">
        <v>0</v>
      </c>
      <c s="36">
        <f>ROUND(G51*H51,6)</f>
      </c>
      <c r="L51" s="38">
        <v>0</v>
      </c>
      <c s="32">
        <f>ROUND(ROUND(L51,2)*ROUND(G51,3),2)</f>
      </c>
      <c s="36" t="s">
        <v>122</v>
      </c>
      <c>
        <f>(M51*21)/100</f>
      </c>
      <c t="s">
        <v>28</v>
      </c>
    </row>
    <row r="52" spans="1:5" ht="12.75">
      <c r="A52" s="35" t="s">
        <v>56</v>
      </c>
      <c r="E52" s="39" t="s">
        <v>3455</v>
      </c>
    </row>
    <row r="53" spans="1:5" ht="12.75">
      <c r="A53" s="35" t="s">
        <v>57</v>
      </c>
      <c r="E53" s="40" t="s">
        <v>5</v>
      </c>
    </row>
    <row r="54" spans="1:5" ht="12.75">
      <c r="A54" t="s">
        <v>58</v>
      </c>
      <c r="E54" s="39" t="s">
        <v>5</v>
      </c>
    </row>
    <row r="55" spans="1:16" ht="12.75">
      <c r="A55" t="s">
        <v>50</v>
      </c>
      <c s="34" t="s">
        <v>150</v>
      </c>
      <c s="34" t="s">
        <v>3106</v>
      </c>
      <c s="35" t="s">
        <v>5</v>
      </c>
      <c s="6" t="s">
        <v>3107</v>
      </c>
      <c s="36" t="s">
        <v>1670</v>
      </c>
      <c s="37">
        <v>0.42</v>
      </c>
      <c s="36">
        <v>0</v>
      </c>
      <c s="36">
        <f>ROUND(G55*H55,6)</f>
      </c>
      <c r="L55" s="38">
        <v>0</v>
      </c>
      <c s="32">
        <f>ROUND(ROUND(L55,2)*ROUND(G55,3),2)</f>
      </c>
      <c s="36" t="s">
        <v>122</v>
      </c>
      <c>
        <f>(M55*21)/100</f>
      </c>
      <c t="s">
        <v>28</v>
      </c>
    </row>
    <row r="56" spans="1:5" ht="12.75">
      <c r="A56" s="35" t="s">
        <v>56</v>
      </c>
      <c r="E56" s="39" t="s">
        <v>3107</v>
      </c>
    </row>
    <row r="57" spans="1:5" ht="12.75">
      <c r="A57" s="35" t="s">
        <v>57</v>
      </c>
      <c r="E57" s="40" t="s">
        <v>5</v>
      </c>
    </row>
    <row r="58" spans="1:5" ht="12.75">
      <c r="A58" t="s">
        <v>58</v>
      </c>
      <c r="E58" s="39" t="s">
        <v>5</v>
      </c>
    </row>
    <row r="59" spans="1:16" ht="12.75">
      <c r="A59" t="s">
        <v>50</v>
      </c>
      <c s="34" t="s">
        <v>155</v>
      </c>
      <c s="34" t="s">
        <v>4172</v>
      </c>
      <c s="35" t="s">
        <v>5</v>
      </c>
      <c s="6" t="s">
        <v>4173</v>
      </c>
      <c s="36" t="s">
        <v>139</v>
      </c>
      <c s="37">
        <v>4</v>
      </c>
      <c s="36">
        <v>0</v>
      </c>
      <c s="36">
        <f>ROUND(G59*H59,6)</f>
      </c>
      <c r="L59" s="38">
        <v>0</v>
      </c>
      <c s="32">
        <f>ROUND(ROUND(L59,2)*ROUND(G59,3),2)</f>
      </c>
      <c s="36" t="s">
        <v>122</v>
      </c>
      <c>
        <f>(M59*21)/100</f>
      </c>
      <c t="s">
        <v>28</v>
      </c>
    </row>
    <row r="60" spans="1:5" ht="12.75">
      <c r="A60" s="35" t="s">
        <v>56</v>
      </c>
      <c r="E60" s="39" t="s">
        <v>4173</v>
      </c>
    </row>
    <row r="61" spans="1:5" ht="12.75">
      <c r="A61" s="35" t="s">
        <v>57</v>
      </c>
      <c r="E61" s="40" t="s">
        <v>5</v>
      </c>
    </row>
    <row r="62" spans="1:5" ht="12.75">
      <c r="A62" t="s">
        <v>58</v>
      </c>
      <c r="E62" s="39" t="s">
        <v>5</v>
      </c>
    </row>
    <row r="63" spans="1:16" ht="12.75">
      <c r="A63" t="s">
        <v>50</v>
      </c>
      <c s="34" t="s">
        <v>159</v>
      </c>
      <c s="34" t="s">
        <v>3456</v>
      </c>
      <c s="35" t="s">
        <v>5</v>
      </c>
      <c s="6" t="s">
        <v>3457</v>
      </c>
      <c s="36" t="s">
        <v>162</v>
      </c>
      <c s="37">
        <v>210</v>
      </c>
      <c s="36">
        <v>0</v>
      </c>
      <c s="36">
        <f>ROUND(G63*H63,6)</f>
      </c>
      <c r="L63" s="38">
        <v>0</v>
      </c>
      <c s="32">
        <f>ROUND(ROUND(L63,2)*ROUND(G63,3),2)</f>
      </c>
      <c s="36" t="s">
        <v>122</v>
      </c>
      <c>
        <f>(M63*21)/100</f>
      </c>
      <c t="s">
        <v>28</v>
      </c>
    </row>
    <row r="64" spans="1:5" ht="12.75">
      <c r="A64" s="35" t="s">
        <v>56</v>
      </c>
      <c r="E64" s="39" t="s">
        <v>3457</v>
      </c>
    </row>
    <row r="65" spans="1:5" ht="12.75">
      <c r="A65" s="35" t="s">
        <v>57</v>
      </c>
      <c r="E65" s="40" t="s">
        <v>5</v>
      </c>
    </row>
    <row r="66" spans="1:5" ht="12.75">
      <c r="A66" t="s">
        <v>58</v>
      </c>
      <c r="E66" s="39" t="s">
        <v>5</v>
      </c>
    </row>
    <row r="67" spans="1:16" ht="12.75">
      <c r="A67" t="s">
        <v>50</v>
      </c>
      <c s="34" t="s">
        <v>165</v>
      </c>
      <c s="34" t="s">
        <v>3458</v>
      </c>
      <c s="35" t="s">
        <v>5</v>
      </c>
      <c s="6" t="s">
        <v>3459</v>
      </c>
      <c s="36" t="s">
        <v>162</v>
      </c>
      <c s="37">
        <v>250</v>
      </c>
      <c s="36">
        <v>0</v>
      </c>
      <c s="36">
        <f>ROUND(G67*H67,6)</f>
      </c>
      <c r="L67" s="38">
        <v>0</v>
      </c>
      <c s="32">
        <f>ROUND(ROUND(L67,2)*ROUND(G67,3),2)</f>
      </c>
      <c s="36" t="s">
        <v>122</v>
      </c>
      <c>
        <f>(M67*21)/100</f>
      </c>
      <c t="s">
        <v>28</v>
      </c>
    </row>
    <row r="68" spans="1:5" ht="12.75">
      <c r="A68" s="35" t="s">
        <v>56</v>
      </c>
      <c r="E68" s="39" t="s">
        <v>3459</v>
      </c>
    </row>
    <row r="69" spans="1:5" ht="12.75">
      <c r="A69" s="35" t="s">
        <v>57</v>
      </c>
      <c r="E69" s="40" t="s">
        <v>5</v>
      </c>
    </row>
    <row r="70" spans="1:5" ht="12.75">
      <c r="A70" t="s">
        <v>58</v>
      </c>
      <c r="E70" s="39" t="s">
        <v>5</v>
      </c>
    </row>
    <row r="71" spans="1:16" ht="12.75">
      <c r="A71" t="s">
        <v>50</v>
      </c>
      <c s="34" t="s">
        <v>173</v>
      </c>
      <c s="34" t="s">
        <v>3460</v>
      </c>
      <c s="35" t="s">
        <v>5</v>
      </c>
      <c s="6" t="s">
        <v>3461</v>
      </c>
      <c s="36" t="s">
        <v>162</v>
      </c>
      <c s="37">
        <v>168</v>
      </c>
      <c s="36">
        <v>0</v>
      </c>
      <c s="36">
        <f>ROUND(G71*H71,6)</f>
      </c>
      <c r="L71" s="38">
        <v>0</v>
      </c>
      <c s="32">
        <f>ROUND(ROUND(L71,2)*ROUND(G71,3),2)</f>
      </c>
      <c s="36" t="s">
        <v>122</v>
      </c>
      <c>
        <f>(M71*21)/100</f>
      </c>
      <c t="s">
        <v>28</v>
      </c>
    </row>
    <row r="72" spans="1:5" ht="12.75">
      <c r="A72" s="35" t="s">
        <v>56</v>
      </c>
      <c r="E72" s="39" t="s">
        <v>3462</v>
      </c>
    </row>
    <row r="73" spans="1:5" ht="12.75">
      <c r="A73" s="35" t="s">
        <v>57</v>
      </c>
      <c r="E73" s="40" t="s">
        <v>5</v>
      </c>
    </row>
    <row r="74" spans="1:5" ht="12.75">
      <c r="A74" t="s">
        <v>58</v>
      </c>
      <c r="E74" s="39" t="s">
        <v>5</v>
      </c>
    </row>
    <row r="75" spans="1:16" ht="12.75">
      <c r="A75" t="s">
        <v>50</v>
      </c>
      <c s="34" t="s">
        <v>178</v>
      </c>
      <c s="34" t="s">
        <v>3463</v>
      </c>
      <c s="35" t="s">
        <v>5</v>
      </c>
      <c s="6" t="s">
        <v>3464</v>
      </c>
      <c s="36" t="s">
        <v>162</v>
      </c>
      <c s="37">
        <v>210</v>
      </c>
      <c s="36">
        <v>0</v>
      </c>
      <c s="36">
        <f>ROUND(G75*H75,6)</f>
      </c>
      <c r="L75" s="38">
        <v>0</v>
      </c>
      <c s="32">
        <f>ROUND(ROUND(L75,2)*ROUND(G75,3),2)</f>
      </c>
      <c s="36" t="s">
        <v>55</v>
      </c>
      <c>
        <f>(M75*21)/100</f>
      </c>
      <c t="s">
        <v>28</v>
      </c>
    </row>
    <row r="76" spans="1:5" ht="12.75">
      <c r="A76" s="35" t="s">
        <v>56</v>
      </c>
      <c r="E76" s="39" t="s">
        <v>3464</v>
      </c>
    </row>
    <row r="77" spans="1:5" ht="12.75">
      <c r="A77" s="35" t="s">
        <v>57</v>
      </c>
      <c r="E77" s="40" t="s">
        <v>5</v>
      </c>
    </row>
    <row r="78" spans="1:5" ht="12.75">
      <c r="A78" t="s">
        <v>58</v>
      </c>
      <c r="E78" s="39" t="s">
        <v>5</v>
      </c>
    </row>
    <row r="79" spans="1:16" ht="12.75">
      <c r="A79" t="s">
        <v>50</v>
      </c>
      <c s="34" t="s">
        <v>181</v>
      </c>
      <c s="34" t="s">
        <v>3465</v>
      </c>
      <c s="35" t="s">
        <v>5</v>
      </c>
      <c s="6" t="s">
        <v>3466</v>
      </c>
      <c s="36" t="s">
        <v>139</v>
      </c>
      <c s="37">
        <v>2</v>
      </c>
      <c s="36">
        <v>0</v>
      </c>
      <c s="36">
        <f>ROUND(G79*H79,6)</f>
      </c>
      <c r="L79" s="38">
        <v>0</v>
      </c>
      <c s="32">
        <f>ROUND(ROUND(L79,2)*ROUND(G79,3),2)</f>
      </c>
      <c s="36" t="s">
        <v>122</v>
      </c>
      <c>
        <f>(M79*21)/100</f>
      </c>
      <c t="s">
        <v>28</v>
      </c>
    </row>
    <row r="80" spans="1:5" ht="12.75">
      <c r="A80" s="35" t="s">
        <v>56</v>
      </c>
      <c r="E80" s="39" t="s">
        <v>3466</v>
      </c>
    </row>
    <row r="81" spans="1:5" ht="12.75">
      <c r="A81" s="35" t="s">
        <v>57</v>
      </c>
      <c r="E81" s="40" t="s">
        <v>5</v>
      </c>
    </row>
    <row r="82" spans="1:5" ht="12.75">
      <c r="A82" t="s">
        <v>58</v>
      </c>
      <c r="E82" s="39" t="s">
        <v>5</v>
      </c>
    </row>
    <row r="83" spans="1:16" ht="12.75">
      <c r="A83" t="s">
        <v>50</v>
      </c>
      <c s="34" t="s">
        <v>184</v>
      </c>
      <c s="34" t="s">
        <v>3467</v>
      </c>
      <c s="35" t="s">
        <v>5</v>
      </c>
      <c s="6" t="s">
        <v>3468</v>
      </c>
      <c s="36" t="s">
        <v>1670</v>
      </c>
      <c s="37">
        <v>0.42</v>
      </c>
      <c s="36">
        <v>0</v>
      </c>
      <c s="36">
        <f>ROUND(G83*H83,6)</f>
      </c>
      <c r="L83" s="38">
        <v>0</v>
      </c>
      <c s="32">
        <f>ROUND(ROUND(L83,2)*ROUND(G83,3),2)</f>
      </c>
      <c s="36" t="s">
        <v>122</v>
      </c>
      <c>
        <f>(M83*21)/100</f>
      </c>
      <c t="s">
        <v>28</v>
      </c>
    </row>
    <row r="84" spans="1:5" ht="12.75">
      <c r="A84" s="35" t="s">
        <v>56</v>
      </c>
      <c r="E84" s="39" t="s">
        <v>3468</v>
      </c>
    </row>
    <row r="85" spans="1:5" ht="12.75">
      <c r="A85" s="35" t="s">
        <v>57</v>
      </c>
      <c r="E85" s="40" t="s">
        <v>5</v>
      </c>
    </row>
    <row r="86" spans="1:5" ht="12.75">
      <c r="A86" t="s">
        <v>58</v>
      </c>
      <c r="E86" s="39" t="s">
        <v>5</v>
      </c>
    </row>
    <row r="87" spans="1:16" ht="25.5">
      <c r="A87" t="s">
        <v>50</v>
      </c>
      <c s="34" t="s">
        <v>191</v>
      </c>
      <c s="34" t="s">
        <v>3192</v>
      </c>
      <c s="35" t="s">
        <v>5</v>
      </c>
      <c s="6" t="s">
        <v>3193</v>
      </c>
      <c s="36" t="s">
        <v>3194</v>
      </c>
      <c s="37">
        <v>12</v>
      </c>
      <c s="36">
        <v>0</v>
      </c>
      <c s="36">
        <f>ROUND(G87*H87,6)</f>
      </c>
      <c r="L87" s="38">
        <v>0</v>
      </c>
      <c s="32">
        <f>ROUND(ROUND(L87,2)*ROUND(G87,3),2)</f>
      </c>
      <c s="36" t="s">
        <v>122</v>
      </c>
      <c>
        <f>(M87*21)/100</f>
      </c>
      <c t="s">
        <v>28</v>
      </c>
    </row>
    <row r="88" spans="1:5" ht="38.25">
      <c r="A88" s="35" t="s">
        <v>56</v>
      </c>
      <c r="E88" s="39" t="s">
        <v>3195</v>
      </c>
    </row>
    <row r="89" spans="1:5" ht="12.75">
      <c r="A89" s="35" t="s">
        <v>57</v>
      </c>
      <c r="E89" s="40" t="s">
        <v>5</v>
      </c>
    </row>
    <row r="90" spans="1:5" ht="12.75">
      <c r="A90" t="s">
        <v>58</v>
      </c>
      <c r="E90" s="39" t="s">
        <v>5</v>
      </c>
    </row>
    <row r="91" spans="1:16" ht="25.5">
      <c r="A91" t="s">
        <v>50</v>
      </c>
      <c s="34" t="s">
        <v>196</v>
      </c>
      <c s="34" t="s">
        <v>4174</v>
      </c>
      <c s="35" t="s">
        <v>5</v>
      </c>
      <c s="6" t="s">
        <v>4175</v>
      </c>
      <c s="36" t="s">
        <v>139</v>
      </c>
      <c s="37">
        <v>1</v>
      </c>
      <c s="36">
        <v>0</v>
      </c>
      <c s="36">
        <f>ROUND(G91*H91,6)</f>
      </c>
      <c r="L91" s="38">
        <v>0</v>
      </c>
      <c s="32">
        <f>ROUND(ROUND(L91,2)*ROUND(G91,3),2)</f>
      </c>
      <c s="36" t="s">
        <v>122</v>
      </c>
      <c>
        <f>(M91*21)/100</f>
      </c>
      <c t="s">
        <v>28</v>
      </c>
    </row>
    <row r="92" spans="1:5" ht="25.5">
      <c r="A92" s="35" t="s">
        <v>56</v>
      </c>
      <c r="E92" s="39" t="s">
        <v>4176</v>
      </c>
    </row>
    <row r="93" spans="1:5" ht="12.75">
      <c r="A93" s="35" t="s">
        <v>57</v>
      </c>
      <c r="E93" s="40" t="s">
        <v>5</v>
      </c>
    </row>
    <row r="94" spans="1:5" ht="12.75">
      <c r="A94" t="s">
        <v>58</v>
      </c>
      <c r="E94" s="39" t="s">
        <v>5</v>
      </c>
    </row>
    <row r="95" spans="1:16" ht="12.75">
      <c r="A95" t="s">
        <v>50</v>
      </c>
      <c s="34" t="s">
        <v>201</v>
      </c>
      <c s="34" t="s">
        <v>3469</v>
      </c>
      <c s="35" t="s">
        <v>5</v>
      </c>
      <c s="6" t="s">
        <v>3470</v>
      </c>
      <c s="36" t="s">
        <v>139</v>
      </c>
      <c s="37">
        <v>210</v>
      </c>
      <c s="36">
        <v>0</v>
      </c>
      <c s="36">
        <f>ROUND(G95*H95,6)</f>
      </c>
      <c r="L95" s="38">
        <v>0</v>
      </c>
      <c s="32">
        <f>ROUND(ROUND(L95,2)*ROUND(G95,3),2)</f>
      </c>
      <c s="36" t="s">
        <v>122</v>
      </c>
      <c>
        <f>(M95*21)/100</f>
      </c>
      <c t="s">
        <v>28</v>
      </c>
    </row>
    <row r="96" spans="1:5" ht="25.5">
      <c r="A96" s="35" t="s">
        <v>56</v>
      </c>
      <c r="E96" s="39" t="s">
        <v>3471</v>
      </c>
    </row>
    <row r="97" spans="1:5" ht="12.75">
      <c r="A97" s="35" t="s">
        <v>57</v>
      </c>
      <c r="E97" s="40" t="s">
        <v>5</v>
      </c>
    </row>
    <row r="98" spans="1:5" ht="12.75">
      <c r="A98" t="s">
        <v>58</v>
      </c>
      <c r="E98" s="39" t="s">
        <v>5</v>
      </c>
    </row>
    <row r="99" spans="1:13" ht="12.75">
      <c r="A99" t="s">
        <v>47</v>
      </c>
      <c r="C99" s="31" t="s">
        <v>3472</v>
      </c>
      <c r="E99" s="33" t="s">
        <v>4177</v>
      </c>
      <c r="J99" s="32">
        <f>0</f>
      </c>
      <c s="32">
        <f>0</f>
      </c>
      <c s="32">
        <f>0+L100+L104+L108+L112+L116+L120</f>
      </c>
      <c s="32">
        <f>0+M100+M104+M108+M112+M116+M120</f>
      </c>
    </row>
    <row r="100" spans="1:16" ht="12.75">
      <c r="A100" t="s">
        <v>50</v>
      </c>
      <c s="34" t="s">
        <v>206</v>
      </c>
      <c s="34" t="s">
        <v>2968</v>
      </c>
      <c s="35" t="s">
        <v>5</v>
      </c>
      <c s="6" t="s">
        <v>4178</v>
      </c>
      <c s="36" t="s">
        <v>162</v>
      </c>
      <c s="37">
        <v>200</v>
      </c>
      <c s="36">
        <v>0</v>
      </c>
      <c s="36">
        <f>ROUND(G100*H100,6)</f>
      </c>
      <c r="L100" s="38">
        <v>0</v>
      </c>
      <c s="32">
        <f>ROUND(ROUND(L100,2)*ROUND(G100,3),2)</f>
      </c>
      <c s="36" t="s">
        <v>122</v>
      </c>
      <c>
        <f>(M100*21)/100</f>
      </c>
      <c t="s">
        <v>28</v>
      </c>
    </row>
    <row r="101" spans="1:5" ht="12.75">
      <c r="A101" s="35" t="s">
        <v>56</v>
      </c>
      <c r="E101" s="39" t="s">
        <v>4178</v>
      </c>
    </row>
    <row r="102" spans="1:5" ht="12.75">
      <c r="A102" s="35" t="s">
        <v>57</v>
      </c>
      <c r="E102" s="40" t="s">
        <v>5</v>
      </c>
    </row>
    <row r="103" spans="1:5" ht="12.75">
      <c r="A103" t="s">
        <v>58</v>
      </c>
      <c r="E103" s="39" t="s">
        <v>5</v>
      </c>
    </row>
    <row r="104" spans="1:16" ht="12.75">
      <c r="A104" t="s">
        <v>50</v>
      </c>
      <c s="34" t="s">
        <v>212</v>
      </c>
      <c s="34" t="s">
        <v>4179</v>
      </c>
      <c s="35" t="s">
        <v>5</v>
      </c>
      <c s="6" t="s">
        <v>4180</v>
      </c>
      <c s="36" t="s">
        <v>162</v>
      </c>
      <c s="37">
        <v>250</v>
      </c>
      <c s="36">
        <v>0</v>
      </c>
      <c s="36">
        <f>ROUND(G104*H104,6)</f>
      </c>
      <c r="L104" s="38">
        <v>0</v>
      </c>
      <c s="32">
        <f>ROUND(ROUND(L104,2)*ROUND(G104,3),2)</f>
      </c>
      <c s="36" t="s">
        <v>122</v>
      </c>
      <c>
        <f>(M104*21)/100</f>
      </c>
      <c t="s">
        <v>28</v>
      </c>
    </row>
    <row r="105" spans="1:5" ht="12.75">
      <c r="A105" s="35" t="s">
        <v>56</v>
      </c>
      <c r="E105" s="39" t="s">
        <v>4180</v>
      </c>
    </row>
    <row r="106" spans="1:5" ht="12.75">
      <c r="A106" s="35" t="s">
        <v>57</v>
      </c>
      <c r="E106" s="40" t="s">
        <v>5</v>
      </c>
    </row>
    <row r="107" spans="1:5" ht="12.75">
      <c r="A107" t="s">
        <v>58</v>
      </c>
      <c r="E107" s="39" t="s">
        <v>5</v>
      </c>
    </row>
    <row r="108" spans="1:16" ht="12.75">
      <c r="A108" t="s">
        <v>50</v>
      </c>
      <c s="34" t="s">
        <v>218</v>
      </c>
      <c s="34" t="s">
        <v>4181</v>
      </c>
      <c s="35" t="s">
        <v>5</v>
      </c>
      <c s="6" t="s">
        <v>4182</v>
      </c>
      <c s="36" t="s">
        <v>162</v>
      </c>
      <c s="37">
        <v>200</v>
      </c>
      <c s="36">
        <v>0</v>
      </c>
      <c s="36">
        <f>ROUND(G108*H108,6)</f>
      </c>
      <c r="L108" s="38">
        <v>0</v>
      </c>
      <c s="32">
        <f>ROUND(ROUND(L108,2)*ROUND(G108,3),2)</f>
      </c>
      <c s="36" t="s">
        <v>122</v>
      </c>
      <c>
        <f>(M108*21)/100</f>
      </c>
      <c t="s">
        <v>28</v>
      </c>
    </row>
    <row r="109" spans="1:5" ht="12.75">
      <c r="A109" s="35" t="s">
        <v>56</v>
      </c>
      <c r="E109" s="39" t="s">
        <v>4182</v>
      </c>
    </row>
    <row r="110" spans="1:5" ht="12.75">
      <c r="A110" s="35" t="s">
        <v>57</v>
      </c>
      <c r="E110" s="40" t="s">
        <v>5</v>
      </c>
    </row>
    <row r="111" spans="1:5" ht="12.75">
      <c r="A111" t="s">
        <v>58</v>
      </c>
      <c r="E111" s="39" t="s">
        <v>5</v>
      </c>
    </row>
    <row r="112" spans="1:16" ht="12.75">
      <c r="A112" t="s">
        <v>50</v>
      </c>
      <c s="34" t="s">
        <v>224</v>
      </c>
      <c s="34" t="s">
        <v>4183</v>
      </c>
      <c s="35" t="s">
        <v>5</v>
      </c>
      <c s="6" t="s">
        <v>4184</v>
      </c>
      <c s="36" t="s">
        <v>162</v>
      </c>
      <c s="37">
        <v>400</v>
      </c>
      <c s="36">
        <v>0</v>
      </c>
      <c s="36">
        <f>ROUND(G112*H112,6)</f>
      </c>
      <c r="L112" s="38">
        <v>0</v>
      </c>
      <c s="32">
        <f>ROUND(ROUND(L112,2)*ROUND(G112,3),2)</f>
      </c>
      <c s="36" t="s">
        <v>122</v>
      </c>
      <c>
        <f>(M112*21)/100</f>
      </c>
      <c t="s">
        <v>28</v>
      </c>
    </row>
    <row r="113" spans="1:5" ht="12.75">
      <c r="A113" s="35" t="s">
        <v>56</v>
      </c>
      <c r="E113" s="39" t="s">
        <v>4184</v>
      </c>
    </row>
    <row r="114" spans="1:5" ht="12.75">
      <c r="A114" s="35" t="s">
        <v>57</v>
      </c>
      <c r="E114" s="40" t="s">
        <v>5</v>
      </c>
    </row>
    <row r="115" spans="1:5" ht="12.75">
      <c r="A115" t="s">
        <v>58</v>
      </c>
      <c r="E115" s="39" t="s">
        <v>5</v>
      </c>
    </row>
    <row r="116" spans="1:16" ht="12.75">
      <c r="A116" t="s">
        <v>50</v>
      </c>
      <c s="34" t="s">
        <v>126</v>
      </c>
      <c s="34" t="s">
        <v>4185</v>
      </c>
      <c s="35" t="s">
        <v>5</v>
      </c>
      <c s="6" t="s">
        <v>4186</v>
      </c>
      <c s="36" t="s">
        <v>139</v>
      </c>
      <c s="37">
        <v>1</v>
      </c>
      <c s="36">
        <v>0</v>
      </c>
      <c s="36">
        <f>ROUND(G116*H116,6)</f>
      </c>
      <c r="L116" s="38">
        <v>0</v>
      </c>
      <c s="32">
        <f>ROUND(ROUND(L116,2)*ROUND(G116,3),2)</f>
      </c>
      <c s="36" t="s">
        <v>122</v>
      </c>
      <c>
        <f>(M116*21)/100</f>
      </c>
      <c t="s">
        <v>28</v>
      </c>
    </row>
    <row r="117" spans="1:5" ht="12.75">
      <c r="A117" s="35" t="s">
        <v>56</v>
      </c>
      <c r="E117" s="39" t="s">
        <v>4186</v>
      </c>
    </row>
    <row r="118" spans="1:5" ht="12.75">
      <c r="A118" s="35" t="s">
        <v>57</v>
      </c>
      <c r="E118" s="40" t="s">
        <v>5</v>
      </c>
    </row>
    <row r="119" spans="1:5" ht="12.75">
      <c r="A119" t="s">
        <v>58</v>
      </c>
      <c r="E119" s="39" t="s">
        <v>5</v>
      </c>
    </row>
    <row r="120" spans="1:16" ht="12.75">
      <c r="A120" t="s">
        <v>50</v>
      </c>
      <c s="34" t="s">
        <v>130</v>
      </c>
      <c s="34" t="s">
        <v>4187</v>
      </c>
      <c s="35" t="s">
        <v>5</v>
      </c>
      <c s="6" t="s">
        <v>4188</v>
      </c>
      <c s="36" t="s">
        <v>139</v>
      </c>
      <c s="37">
        <v>200</v>
      </c>
      <c s="36">
        <v>0</v>
      </c>
      <c s="36">
        <f>ROUND(G120*H120,6)</f>
      </c>
      <c r="L120" s="38">
        <v>0</v>
      </c>
      <c s="32">
        <f>ROUND(ROUND(L120,2)*ROUND(G120,3),2)</f>
      </c>
      <c s="36" t="s">
        <v>122</v>
      </c>
      <c>
        <f>(M120*21)/100</f>
      </c>
      <c t="s">
        <v>28</v>
      </c>
    </row>
    <row r="121" spans="1:5" ht="12.75">
      <c r="A121" s="35" t="s">
        <v>56</v>
      </c>
      <c r="E121" s="39" t="s">
        <v>4188</v>
      </c>
    </row>
    <row r="122" spans="1:5" ht="12.75">
      <c r="A122" s="35" t="s">
        <v>57</v>
      </c>
      <c r="E122" s="40" t="s">
        <v>5</v>
      </c>
    </row>
    <row r="123" spans="1:5" ht="12.75">
      <c r="A123" t="s">
        <v>58</v>
      </c>
      <c r="E123" s="39" t="s">
        <v>5</v>
      </c>
    </row>
    <row r="124" spans="1:13" ht="12.75">
      <c r="A124" t="s">
        <v>47</v>
      </c>
      <c r="C124" s="31" t="s">
        <v>3474</v>
      </c>
      <c r="E124" s="33" t="s">
        <v>3473</v>
      </c>
      <c r="J124" s="32">
        <f>0</f>
      </c>
      <c s="32">
        <f>0</f>
      </c>
      <c s="32">
        <f>0+L125+L129</f>
      </c>
      <c s="32">
        <f>0+M125+M129</f>
      </c>
    </row>
    <row r="125" spans="1:16" ht="12.75">
      <c r="A125" t="s">
        <v>50</v>
      </c>
      <c s="34" t="s">
        <v>136</v>
      </c>
      <c s="34" t="s">
        <v>2934</v>
      </c>
      <c s="35" t="s">
        <v>5</v>
      </c>
      <c s="6" t="s">
        <v>2935</v>
      </c>
      <c s="36" t="s">
        <v>139</v>
      </c>
      <c s="37">
        <v>1</v>
      </c>
      <c s="36">
        <v>0</v>
      </c>
      <c s="36">
        <f>ROUND(G125*H125,6)</f>
      </c>
      <c r="L125" s="38">
        <v>0</v>
      </c>
      <c s="32">
        <f>ROUND(ROUND(L125,2)*ROUND(G125,3),2)</f>
      </c>
      <c s="36" t="s">
        <v>122</v>
      </c>
      <c>
        <f>(M125*21)/100</f>
      </c>
      <c t="s">
        <v>28</v>
      </c>
    </row>
    <row r="126" spans="1:5" ht="25.5">
      <c r="A126" s="35" t="s">
        <v>56</v>
      </c>
      <c r="E126" s="39" t="s">
        <v>2936</v>
      </c>
    </row>
    <row r="127" spans="1:5" ht="12.75">
      <c r="A127" s="35" t="s">
        <v>57</v>
      </c>
      <c r="E127" s="40" t="s">
        <v>5</v>
      </c>
    </row>
    <row r="128" spans="1:5" ht="12.75">
      <c r="A128" t="s">
        <v>58</v>
      </c>
      <c r="E128" s="39" t="s">
        <v>5</v>
      </c>
    </row>
    <row r="129" spans="1:16" ht="12.75">
      <c r="A129" t="s">
        <v>50</v>
      </c>
      <c s="34" t="s">
        <v>322</v>
      </c>
      <c s="34" t="s">
        <v>2937</v>
      </c>
      <c s="35" t="s">
        <v>5</v>
      </c>
      <c s="6" t="s">
        <v>2938</v>
      </c>
      <c s="36" t="s">
        <v>139</v>
      </c>
      <c s="37">
        <v>1</v>
      </c>
      <c s="36">
        <v>0</v>
      </c>
      <c s="36">
        <f>ROUND(G129*H129,6)</f>
      </c>
      <c r="L129" s="38">
        <v>0</v>
      </c>
      <c s="32">
        <f>ROUND(ROUND(L129,2)*ROUND(G129,3),2)</f>
      </c>
      <c s="36" t="s">
        <v>122</v>
      </c>
      <c>
        <f>(M129*21)/100</f>
      </c>
      <c t="s">
        <v>28</v>
      </c>
    </row>
    <row r="130" spans="1:5" ht="25.5">
      <c r="A130" s="35" t="s">
        <v>56</v>
      </c>
      <c r="E130" s="39" t="s">
        <v>2939</v>
      </c>
    </row>
    <row r="131" spans="1:5" ht="12.75">
      <c r="A131" s="35" t="s">
        <v>57</v>
      </c>
      <c r="E131" s="40" t="s">
        <v>5</v>
      </c>
    </row>
    <row r="132" spans="1:5" ht="12.75">
      <c r="A132" t="s">
        <v>58</v>
      </c>
      <c r="E132" s="39" t="s">
        <v>5</v>
      </c>
    </row>
    <row r="133" spans="1:13" ht="12.75">
      <c r="A133" t="s">
        <v>47</v>
      </c>
      <c r="C133" s="31" t="s">
        <v>4189</v>
      </c>
      <c r="E133" s="33" t="s">
        <v>3475</v>
      </c>
      <c r="J133" s="32">
        <f>0</f>
      </c>
      <c s="32">
        <f>0</f>
      </c>
      <c s="32">
        <f>0+L134+L138+L142+L146+L150</f>
      </c>
      <c s="32">
        <f>0+M134+M138+M142+M146+M150</f>
      </c>
    </row>
    <row r="134" spans="1:16" ht="12.75">
      <c r="A134" t="s">
        <v>50</v>
      </c>
      <c s="34" t="s">
        <v>327</v>
      </c>
      <c s="34" t="s">
        <v>3476</v>
      </c>
      <c s="35" t="s">
        <v>5</v>
      </c>
      <c s="6" t="s">
        <v>3477</v>
      </c>
      <c s="36" t="s">
        <v>162</v>
      </c>
      <c s="37">
        <v>18</v>
      </c>
      <c s="36">
        <v>0</v>
      </c>
      <c s="36">
        <f>ROUND(G134*H134,6)</f>
      </c>
      <c r="L134" s="38">
        <v>0</v>
      </c>
      <c s="32">
        <f>ROUND(ROUND(L134,2)*ROUND(G134,3),2)</f>
      </c>
      <c s="36" t="s">
        <v>55</v>
      </c>
      <c>
        <f>(M134*21)/100</f>
      </c>
      <c t="s">
        <v>28</v>
      </c>
    </row>
    <row r="135" spans="1:5" ht="51">
      <c r="A135" s="35" t="s">
        <v>56</v>
      </c>
      <c r="E135" s="39" t="s">
        <v>3478</v>
      </c>
    </row>
    <row r="136" spans="1:5" ht="12.75">
      <c r="A136" s="35" t="s">
        <v>57</v>
      </c>
      <c r="E136" s="40" t="s">
        <v>5</v>
      </c>
    </row>
    <row r="137" spans="1:5" ht="12.75">
      <c r="A137" t="s">
        <v>58</v>
      </c>
      <c r="E137" s="39" t="s">
        <v>5</v>
      </c>
    </row>
    <row r="138" spans="1:16" ht="12.75">
      <c r="A138" t="s">
        <v>50</v>
      </c>
      <c s="34" t="s">
        <v>331</v>
      </c>
      <c s="34" t="s">
        <v>3479</v>
      </c>
      <c s="35" t="s">
        <v>5</v>
      </c>
      <c s="6" t="s">
        <v>3480</v>
      </c>
      <c s="36" t="s">
        <v>162</v>
      </c>
      <c s="37">
        <v>18</v>
      </c>
      <c s="36">
        <v>0</v>
      </c>
      <c s="36">
        <f>ROUND(G138*H138,6)</f>
      </c>
      <c r="L138" s="38">
        <v>0</v>
      </c>
      <c s="32">
        <f>ROUND(ROUND(L138,2)*ROUND(G138,3),2)</f>
      </c>
      <c s="36" t="s">
        <v>55</v>
      </c>
      <c>
        <f>(M138*21)/100</f>
      </c>
      <c t="s">
        <v>28</v>
      </c>
    </row>
    <row r="139" spans="1:5" ht="38.25">
      <c r="A139" s="35" t="s">
        <v>56</v>
      </c>
      <c r="E139" s="39" t="s">
        <v>3481</v>
      </c>
    </row>
    <row r="140" spans="1:5" ht="12.75">
      <c r="A140" s="35" t="s">
        <v>57</v>
      </c>
      <c r="E140" s="40" t="s">
        <v>5</v>
      </c>
    </row>
    <row r="141" spans="1:5" ht="25.5">
      <c r="A141" t="s">
        <v>58</v>
      </c>
      <c r="E141" s="39" t="s">
        <v>3482</v>
      </c>
    </row>
    <row r="142" spans="1:16" ht="12.75">
      <c r="A142" t="s">
        <v>50</v>
      </c>
      <c s="34" t="s">
        <v>336</v>
      </c>
      <c s="34" t="s">
        <v>3483</v>
      </c>
      <c s="35" t="s">
        <v>5</v>
      </c>
      <c s="6" t="s">
        <v>3484</v>
      </c>
      <c s="36" t="s">
        <v>162</v>
      </c>
      <c s="37">
        <v>2</v>
      </c>
      <c s="36">
        <v>0</v>
      </c>
      <c s="36">
        <f>ROUND(G142*H142,6)</f>
      </c>
      <c r="L142" s="38">
        <v>0</v>
      </c>
      <c s="32">
        <f>ROUND(ROUND(L142,2)*ROUND(G142,3),2)</f>
      </c>
      <c s="36" t="s">
        <v>55</v>
      </c>
      <c>
        <f>(M142*21)/100</f>
      </c>
      <c t="s">
        <v>28</v>
      </c>
    </row>
    <row r="143" spans="1:5" ht="51">
      <c r="A143" s="35" t="s">
        <v>56</v>
      </c>
      <c r="E143" s="39" t="s">
        <v>3485</v>
      </c>
    </row>
    <row r="144" spans="1:5" ht="12.75">
      <c r="A144" s="35" t="s">
        <v>57</v>
      </c>
      <c r="E144" s="40" t="s">
        <v>5</v>
      </c>
    </row>
    <row r="145" spans="1:5" ht="12.75">
      <c r="A145" t="s">
        <v>58</v>
      </c>
      <c r="E145" s="39" t="s">
        <v>5</v>
      </c>
    </row>
    <row r="146" spans="1:16" ht="12.75">
      <c r="A146" t="s">
        <v>50</v>
      </c>
      <c s="34" t="s">
        <v>341</v>
      </c>
      <c s="34" t="s">
        <v>3486</v>
      </c>
      <c s="35" t="s">
        <v>5</v>
      </c>
      <c s="6" t="s">
        <v>3487</v>
      </c>
      <c s="36" t="s">
        <v>162</v>
      </c>
      <c s="37">
        <v>2</v>
      </c>
      <c s="36">
        <v>0</v>
      </c>
      <c s="36">
        <f>ROUND(G146*H146,6)</f>
      </c>
      <c r="L146" s="38">
        <v>0</v>
      </c>
      <c s="32">
        <f>ROUND(ROUND(L146,2)*ROUND(G146,3),2)</f>
      </c>
      <c s="36" t="s">
        <v>55</v>
      </c>
      <c>
        <f>(M146*21)/100</f>
      </c>
      <c t="s">
        <v>28</v>
      </c>
    </row>
    <row r="147" spans="1:5" ht="38.25">
      <c r="A147" s="35" t="s">
        <v>56</v>
      </c>
      <c r="E147" s="39" t="s">
        <v>3488</v>
      </c>
    </row>
    <row r="148" spans="1:5" ht="12.75">
      <c r="A148" s="35" t="s">
        <v>57</v>
      </c>
      <c r="E148" s="40" t="s">
        <v>5</v>
      </c>
    </row>
    <row r="149" spans="1:5" ht="25.5">
      <c r="A149" t="s">
        <v>58</v>
      </c>
      <c r="E149" s="39" t="s">
        <v>3482</v>
      </c>
    </row>
    <row r="150" spans="1:16" ht="12.75">
      <c r="A150" t="s">
        <v>50</v>
      </c>
      <c s="34" t="s">
        <v>344</v>
      </c>
      <c s="34" t="s">
        <v>3489</v>
      </c>
      <c s="35" t="s">
        <v>5</v>
      </c>
      <c s="6" t="s">
        <v>3490</v>
      </c>
      <c s="36" t="s">
        <v>162</v>
      </c>
      <c s="37">
        <v>210</v>
      </c>
      <c s="36">
        <v>0</v>
      </c>
      <c s="36">
        <f>ROUND(G150*H150,6)</f>
      </c>
      <c r="L150" s="38">
        <v>0</v>
      </c>
      <c s="32">
        <f>ROUND(ROUND(L150,2)*ROUND(G150,3),2)</f>
      </c>
      <c s="36" t="s">
        <v>55</v>
      </c>
      <c>
        <f>(M150*21)/100</f>
      </c>
      <c t="s">
        <v>28</v>
      </c>
    </row>
    <row r="151" spans="1:5" ht="25.5">
      <c r="A151" s="35" t="s">
        <v>56</v>
      </c>
      <c r="E151" s="39" t="s">
        <v>3491</v>
      </c>
    </row>
    <row r="152" spans="1:5" ht="12.75">
      <c r="A152" s="35" t="s">
        <v>57</v>
      </c>
      <c r="E152" s="40" t="s">
        <v>5</v>
      </c>
    </row>
    <row r="153" spans="1:5" ht="25.5">
      <c r="A153" t="s">
        <v>58</v>
      </c>
      <c r="E153" s="39" t="s">
        <v>2648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COUNTIFS(L8:L112,"=0",A8:A112,"P")+COUNTIFS(L8:L112,"",A8:A112,"P")+SUM(Q8:Q112)</f>
      </c>
    </row>
    <row r="8" spans="1:13" ht="12.75">
      <c r="A8" t="s">
        <v>45</v>
      </c>
      <c r="C8" s="28" t="s">
        <v>4192</v>
      </c>
      <c r="E8" s="30" t="s">
        <v>4191</v>
      </c>
      <c r="J8" s="29">
        <f>0+J9+J66+J111</f>
      </c>
      <c s="29">
        <f>0+K9+K66+K111</f>
      </c>
      <c s="29">
        <f>0+L9+L66+L111</f>
      </c>
      <c s="29">
        <f>0+M9+M66+M111</f>
      </c>
    </row>
    <row r="9" spans="1:13" ht="12.75">
      <c r="A9" t="s">
        <v>47</v>
      </c>
      <c r="C9" s="31" t="s">
        <v>124</v>
      </c>
      <c r="E9" s="33" t="s">
        <v>125</v>
      </c>
      <c r="J9" s="32">
        <f>0</f>
      </c>
      <c s="32">
        <f>0</f>
      </c>
      <c s="32">
        <f>0+L10+L14+L18+L22+L26+L30+L34+L38+L42+L46+L50+L54+L58+L62</f>
      </c>
      <c s="32">
        <f>0+M10+M14+M18+M22+M26+M30+M34+M38+M42+M46+M50+M54+M58+M62</f>
      </c>
    </row>
    <row r="10" spans="1:16" ht="12.75">
      <c r="A10" t="s">
        <v>50</v>
      </c>
      <c s="34" t="s">
        <v>51</v>
      </c>
      <c s="34" t="s">
        <v>4193</v>
      </c>
      <c s="35" t="s">
        <v>5</v>
      </c>
      <c s="6" t="s">
        <v>4194</v>
      </c>
      <c s="36" t="s">
        <v>139</v>
      </c>
      <c s="37">
        <v>1</v>
      </c>
      <c s="36">
        <v>0</v>
      </c>
      <c s="36">
        <f>ROUND(G10*H10,6)</f>
      </c>
      <c r="L10" s="38">
        <v>0</v>
      </c>
      <c s="32">
        <f>ROUND(ROUND(L10,2)*ROUND(G10,3),2)</f>
      </c>
      <c s="36" t="s">
        <v>55</v>
      </c>
      <c>
        <f>(M10*21)/100</f>
      </c>
      <c t="s">
        <v>28</v>
      </c>
    </row>
    <row r="11" spans="1:5" ht="12.75">
      <c r="A11" s="35" t="s">
        <v>56</v>
      </c>
      <c r="E11" s="39" t="s">
        <v>4194</v>
      </c>
    </row>
    <row r="12" spans="1:5" ht="12.75">
      <c r="A12" s="35" t="s">
        <v>57</v>
      </c>
      <c r="E12" s="40" t="s">
        <v>5</v>
      </c>
    </row>
    <row r="13" spans="1:5" ht="12.75">
      <c r="A13" t="s">
        <v>58</v>
      </c>
      <c r="E13" s="39" t="s">
        <v>5</v>
      </c>
    </row>
    <row r="14" spans="1:16" ht="12.75">
      <c r="A14" t="s">
        <v>50</v>
      </c>
      <c s="34" t="s">
        <v>28</v>
      </c>
      <c s="34" t="s">
        <v>4195</v>
      </c>
      <c s="35" t="s">
        <v>5</v>
      </c>
      <c s="6" t="s">
        <v>4196</v>
      </c>
      <c s="36" t="s">
        <v>139</v>
      </c>
      <c s="37">
        <v>1</v>
      </c>
      <c s="36">
        <v>0.00044</v>
      </c>
      <c s="36">
        <f>ROUND(G14*H14,6)</f>
      </c>
      <c r="L14" s="38">
        <v>0</v>
      </c>
      <c s="32">
        <f>ROUND(ROUND(L14,2)*ROUND(G14,3),2)</f>
      </c>
      <c s="36" t="s">
        <v>55</v>
      </c>
      <c>
        <f>(M14*21)/100</f>
      </c>
      <c t="s">
        <v>28</v>
      </c>
    </row>
    <row r="15" spans="1:5" ht="12.75">
      <c r="A15" s="35" t="s">
        <v>56</v>
      </c>
      <c r="E15" s="39" t="s">
        <v>4196</v>
      </c>
    </row>
    <row r="16" spans="1:5" ht="12.75">
      <c r="A16" s="35" t="s">
        <v>57</v>
      </c>
      <c r="E16" s="40" t="s">
        <v>5</v>
      </c>
    </row>
    <row r="17" spans="1:5" ht="12.75">
      <c r="A17" t="s">
        <v>58</v>
      </c>
      <c r="E17" s="39" t="s">
        <v>5</v>
      </c>
    </row>
    <row r="18" spans="1:16" ht="12.75">
      <c r="A18" t="s">
        <v>50</v>
      </c>
      <c s="34" t="s">
        <v>26</v>
      </c>
      <c s="34" t="s">
        <v>4197</v>
      </c>
      <c s="35" t="s">
        <v>5</v>
      </c>
      <c s="6" t="s">
        <v>4198</v>
      </c>
      <c s="36" t="s">
        <v>139</v>
      </c>
      <c s="37">
        <v>1</v>
      </c>
      <c s="36">
        <v>0</v>
      </c>
      <c s="36">
        <f>ROUND(G18*H18,6)</f>
      </c>
      <c r="L18" s="38">
        <v>0</v>
      </c>
      <c s="32">
        <f>ROUND(ROUND(L18,2)*ROUND(G18,3),2)</f>
      </c>
      <c s="36" t="s">
        <v>55</v>
      </c>
      <c>
        <f>(M18*21)/100</f>
      </c>
      <c t="s">
        <v>28</v>
      </c>
    </row>
    <row r="19" spans="1:5" ht="12.75">
      <c r="A19" s="35" t="s">
        <v>56</v>
      </c>
      <c r="E19" s="39" t="s">
        <v>4198</v>
      </c>
    </row>
    <row r="20" spans="1:5" ht="25.5">
      <c r="A20" s="35" t="s">
        <v>57</v>
      </c>
      <c r="E20" s="40" t="s">
        <v>4199</v>
      </c>
    </row>
    <row r="21" spans="1:5" ht="12.75">
      <c r="A21" t="s">
        <v>58</v>
      </c>
      <c r="E21" s="39" t="s">
        <v>5</v>
      </c>
    </row>
    <row r="22" spans="1:16" ht="38.25">
      <c r="A22" t="s">
        <v>50</v>
      </c>
      <c s="34" t="s">
        <v>66</v>
      </c>
      <c s="34" t="s">
        <v>4200</v>
      </c>
      <c s="35" t="s">
        <v>5</v>
      </c>
      <c s="6" t="s">
        <v>4201</v>
      </c>
      <c s="36" t="s">
        <v>139</v>
      </c>
      <c s="37">
        <v>1</v>
      </c>
      <c s="36">
        <v>0.008</v>
      </c>
      <c s="36">
        <f>ROUND(G22*H22,6)</f>
      </c>
      <c r="L22" s="38">
        <v>0</v>
      </c>
      <c s="32">
        <f>ROUND(ROUND(L22,2)*ROUND(G22,3),2)</f>
      </c>
      <c s="36" t="s">
        <v>55</v>
      </c>
      <c>
        <f>(M22*21)/100</f>
      </c>
      <c t="s">
        <v>28</v>
      </c>
    </row>
    <row r="23" spans="1:5" ht="38.25">
      <c r="A23" s="35" t="s">
        <v>56</v>
      </c>
      <c r="E23" s="39" t="s">
        <v>4202</v>
      </c>
    </row>
    <row r="24" spans="1:5" ht="12.75">
      <c r="A24" s="35" t="s">
        <v>57</v>
      </c>
      <c r="E24" s="40" t="s">
        <v>5</v>
      </c>
    </row>
    <row r="25" spans="1:5" ht="12.75">
      <c r="A25" t="s">
        <v>58</v>
      </c>
      <c r="E25" s="39" t="s">
        <v>5</v>
      </c>
    </row>
    <row r="26" spans="1:16" ht="12.75">
      <c r="A26" t="s">
        <v>50</v>
      </c>
      <c s="34" t="s">
        <v>71</v>
      </c>
      <c s="34" t="s">
        <v>4203</v>
      </c>
      <c s="35" t="s">
        <v>5</v>
      </c>
      <c s="6" t="s">
        <v>4204</v>
      </c>
      <c s="36" t="s">
        <v>139</v>
      </c>
      <c s="37">
        <v>1</v>
      </c>
      <c s="36">
        <v>0</v>
      </c>
      <c s="36">
        <f>ROUND(G26*H26,6)</f>
      </c>
      <c r="L26" s="38">
        <v>0</v>
      </c>
      <c s="32">
        <f>ROUND(ROUND(L26,2)*ROUND(G26,3),2)</f>
      </c>
      <c s="36" t="s">
        <v>55</v>
      </c>
      <c>
        <f>(M26*21)/100</f>
      </c>
      <c t="s">
        <v>28</v>
      </c>
    </row>
    <row r="27" spans="1:5" ht="12.75">
      <c r="A27" s="35" t="s">
        <v>56</v>
      </c>
      <c r="E27" s="39" t="s">
        <v>4204</v>
      </c>
    </row>
    <row r="28" spans="1:5" ht="12.75">
      <c r="A28" s="35" t="s">
        <v>57</v>
      </c>
      <c r="E28" s="40" t="s">
        <v>5</v>
      </c>
    </row>
    <row r="29" spans="1:5" ht="12.75">
      <c r="A29" t="s">
        <v>58</v>
      </c>
      <c r="E29" s="39" t="s">
        <v>5</v>
      </c>
    </row>
    <row r="30" spans="1:16" ht="12.75">
      <c r="A30" t="s">
        <v>50</v>
      </c>
      <c s="34" t="s">
        <v>27</v>
      </c>
      <c s="34" t="s">
        <v>4205</v>
      </c>
      <c s="35" t="s">
        <v>5</v>
      </c>
      <c s="6" t="s">
        <v>4206</v>
      </c>
      <c s="36" t="s">
        <v>139</v>
      </c>
      <c s="37">
        <v>1</v>
      </c>
      <c s="36">
        <v>0.026</v>
      </c>
      <c s="36">
        <f>ROUND(G30*H30,6)</f>
      </c>
      <c r="L30" s="38">
        <v>0</v>
      </c>
      <c s="32">
        <f>ROUND(ROUND(L30,2)*ROUND(G30,3),2)</f>
      </c>
      <c s="36" t="s">
        <v>122</v>
      </c>
      <c>
        <f>(M30*21)/100</f>
      </c>
      <c t="s">
        <v>28</v>
      </c>
    </row>
    <row r="31" spans="1:5" ht="12.75">
      <c r="A31" s="35" t="s">
        <v>56</v>
      </c>
      <c r="E31" s="39" t="s">
        <v>4206</v>
      </c>
    </row>
    <row r="32" spans="1:5" ht="12.75">
      <c r="A32" s="35" t="s">
        <v>57</v>
      </c>
      <c r="E32" s="40" t="s">
        <v>5</v>
      </c>
    </row>
    <row r="33" spans="1:5" ht="12.75">
      <c r="A33" t="s">
        <v>58</v>
      </c>
      <c r="E33" s="39" t="s">
        <v>4207</v>
      </c>
    </row>
    <row r="34" spans="1:16" ht="25.5">
      <c r="A34" t="s">
        <v>50</v>
      </c>
      <c s="34" t="s">
        <v>108</v>
      </c>
      <c s="34" t="s">
        <v>4208</v>
      </c>
      <c s="35" t="s">
        <v>5</v>
      </c>
      <c s="6" t="s">
        <v>4209</v>
      </c>
      <c s="36" t="s">
        <v>139</v>
      </c>
      <c s="37">
        <v>1</v>
      </c>
      <c s="36">
        <v>0</v>
      </c>
      <c s="36">
        <f>ROUND(G34*H34,6)</f>
      </c>
      <c r="L34" s="38">
        <v>0</v>
      </c>
      <c s="32">
        <f>ROUND(ROUND(L34,2)*ROUND(G34,3),2)</f>
      </c>
      <c s="36" t="s">
        <v>55</v>
      </c>
      <c>
        <f>(M34*21)/100</f>
      </c>
      <c t="s">
        <v>28</v>
      </c>
    </row>
    <row r="35" spans="1:5" ht="38.25">
      <c r="A35" s="35" t="s">
        <v>56</v>
      </c>
      <c r="E35" s="39" t="s">
        <v>4210</v>
      </c>
    </row>
    <row r="36" spans="1:5" ht="12.75">
      <c r="A36" s="35" t="s">
        <v>57</v>
      </c>
      <c r="E36" s="40" t="s">
        <v>5</v>
      </c>
    </row>
    <row r="37" spans="1:5" ht="25.5">
      <c r="A37" t="s">
        <v>58</v>
      </c>
      <c r="E37" s="39" t="s">
        <v>4211</v>
      </c>
    </row>
    <row r="38" spans="1:16" ht="25.5">
      <c r="A38" t="s">
        <v>50</v>
      </c>
      <c s="34" t="s">
        <v>113</v>
      </c>
      <c s="34" t="s">
        <v>4212</v>
      </c>
      <c s="35" t="s">
        <v>5</v>
      </c>
      <c s="6" t="s">
        <v>4213</v>
      </c>
      <c s="36" t="s">
        <v>139</v>
      </c>
      <c s="37">
        <v>1</v>
      </c>
      <c s="36">
        <v>0</v>
      </c>
      <c s="36">
        <f>ROUND(G38*H38,6)</f>
      </c>
      <c r="L38" s="38">
        <v>0</v>
      </c>
      <c s="32">
        <f>ROUND(ROUND(L38,2)*ROUND(G38,3),2)</f>
      </c>
      <c s="36" t="s">
        <v>55</v>
      </c>
      <c>
        <f>(M38*21)/100</f>
      </c>
      <c t="s">
        <v>28</v>
      </c>
    </row>
    <row r="39" spans="1:5" ht="25.5">
      <c r="A39" s="35" t="s">
        <v>56</v>
      </c>
      <c r="E39" s="39" t="s">
        <v>4213</v>
      </c>
    </row>
    <row r="40" spans="1:5" ht="12.75">
      <c r="A40" s="35" t="s">
        <v>57</v>
      </c>
      <c r="E40" s="40" t="s">
        <v>5</v>
      </c>
    </row>
    <row r="41" spans="1:5" ht="12.75">
      <c r="A41" t="s">
        <v>58</v>
      </c>
      <c r="E41" s="39" t="s">
        <v>5</v>
      </c>
    </row>
    <row r="42" spans="1:16" ht="25.5">
      <c r="A42" t="s">
        <v>50</v>
      </c>
      <c s="34" t="s">
        <v>118</v>
      </c>
      <c s="34" t="s">
        <v>4214</v>
      </c>
      <c s="35" t="s">
        <v>5</v>
      </c>
      <c s="6" t="s">
        <v>4215</v>
      </c>
      <c s="36" t="s">
        <v>162</v>
      </c>
      <c s="37">
        <v>10</v>
      </c>
      <c s="36">
        <v>0</v>
      </c>
      <c s="36">
        <f>ROUND(G42*H42,6)</f>
      </c>
      <c r="L42" s="38">
        <v>0</v>
      </c>
      <c s="32">
        <f>ROUND(ROUND(L42,2)*ROUND(G42,3),2)</f>
      </c>
      <c s="36" t="s">
        <v>55</v>
      </c>
      <c>
        <f>(M42*21)/100</f>
      </c>
      <c t="s">
        <v>28</v>
      </c>
    </row>
    <row r="43" spans="1:5" ht="25.5">
      <c r="A43" s="35" t="s">
        <v>56</v>
      </c>
      <c r="E43" s="39" t="s">
        <v>4215</v>
      </c>
    </row>
    <row r="44" spans="1:5" ht="12.75">
      <c r="A44" s="35" t="s">
        <v>57</v>
      </c>
      <c r="E44" s="40" t="s">
        <v>5</v>
      </c>
    </row>
    <row r="45" spans="1:5" ht="12.75">
      <c r="A45" t="s">
        <v>58</v>
      </c>
      <c r="E45" s="39" t="s">
        <v>5</v>
      </c>
    </row>
    <row r="46" spans="1:16" ht="12.75">
      <c r="A46" t="s">
        <v>50</v>
      </c>
      <c s="34" t="s">
        <v>142</v>
      </c>
      <c s="34" t="s">
        <v>4216</v>
      </c>
      <c s="35" t="s">
        <v>5</v>
      </c>
      <c s="6" t="s">
        <v>4217</v>
      </c>
      <c s="36" t="s">
        <v>162</v>
      </c>
      <c s="37">
        <v>11.5</v>
      </c>
      <c s="36">
        <v>0.00316</v>
      </c>
      <c s="36">
        <f>ROUND(G46*H46,6)</f>
      </c>
      <c r="L46" s="38">
        <v>0</v>
      </c>
      <c s="32">
        <f>ROUND(ROUND(L46,2)*ROUND(G46,3),2)</f>
      </c>
      <c s="36" t="s">
        <v>55</v>
      </c>
      <c>
        <f>(M46*21)/100</f>
      </c>
      <c t="s">
        <v>28</v>
      </c>
    </row>
    <row r="47" spans="1:5" ht="12.75">
      <c r="A47" s="35" t="s">
        <v>56</v>
      </c>
      <c r="E47" s="39" t="s">
        <v>4217</v>
      </c>
    </row>
    <row r="48" spans="1:5" ht="12.75">
      <c r="A48" s="35" t="s">
        <v>57</v>
      </c>
      <c r="E48" s="40" t="s">
        <v>5</v>
      </c>
    </row>
    <row r="49" spans="1:5" ht="12.75">
      <c r="A49" t="s">
        <v>58</v>
      </c>
      <c r="E49" s="39" t="s">
        <v>4218</v>
      </c>
    </row>
    <row r="50" spans="1:16" ht="38.25">
      <c r="A50" t="s">
        <v>50</v>
      </c>
      <c s="34" t="s">
        <v>147</v>
      </c>
      <c s="34" t="s">
        <v>4219</v>
      </c>
      <c s="35" t="s">
        <v>5</v>
      </c>
      <c s="6" t="s">
        <v>4220</v>
      </c>
      <c s="36" t="s">
        <v>162</v>
      </c>
      <c s="37">
        <v>660</v>
      </c>
      <c s="36">
        <v>0</v>
      </c>
      <c s="36">
        <f>ROUND(G50*H50,6)</f>
      </c>
      <c r="L50" s="38">
        <v>0</v>
      </c>
      <c s="32">
        <f>ROUND(ROUND(L50,2)*ROUND(G50,3),2)</f>
      </c>
      <c s="36" t="s">
        <v>55</v>
      </c>
      <c>
        <f>(M50*21)/100</f>
      </c>
      <c t="s">
        <v>28</v>
      </c>
    </row>
    <row r="51" spans="1:5" ht="38.25">
      <c r="A51" s="35" t="s">
        <v>56</v>
      </c>
      <c r="E51" s="39" t="s">
        <v>4221</v>
      </c>
    </row>
    <row r="52" spans="1:5" ht="12.75">
      <c r="A52" s="35" t="s">
        <v>57</v>
      </c>
      <c r="E52" s="40" t="s">
        <v>5</v>
      </c>
    </row>
    <row r="53" spans="1:5" ht="12.75">
      <c r="A53" t="s">
        <v>58</v>
      </c>
      <c r="E53" s="39" t="s">
        <v>5</v>
      </c>
    </row>
    <row r="54" spans="1:16" ht="12.75">
      <c r="A54" t="s">
        <v>50</v>
      </c>
      <c s="34" t="s">
        <v>150</v>
      </c>
      <c s="34" t="s">
        <v>4222</v>
      </c>
      <c s="35" t="s">
        <v>5</v>
      </c>
      <c s="6" t="s">
        <v>4223</v>
      </c>
      <c s="36" t="s">
        <v>162</v>
      </c>
      <c s="37">
        <v>660</v>
      </c>
      <c s="36">
        <v>0.00451</v>
      </c>
      <c s="36">
        <f>ROUND(G54*H54,6)</f>
      </c>
      <c r="L54" s="38">
        <v>0</v>
      </c>
      <c s="32">
        <f>ROUND(ROUND(L54,2)*ROUND(G54,3),2)</f>
      </c>
      <c s="36" t="s">
        <v>55</v>
      </c>
      <c>
        <f>(M54*21)/100</f>
      </c>
      <c t="s">
        <v>28</v>
      </c>
    </row>
    <row r="55" spans="1:5" ht="12.75">
      <c r="A55" s="35" t="s">
        <v>56</v>
      </c>
      <c r="E55" s="39" t="s">
        <v>4223</v>
      </c>
    </row>
    <row r="56" spans="1:5" ht="12.75">
      <c r="A56" s="35" t="s">
        <v>57</v>
      </c>
      <c r="E56" s="40" t="s">
        <v>5</v>
      </c>
    </row>
    <row r="57" spans="1:5" ht="12.75">
      <c r="A57" t="s">
        <v>58</v>
      </c>
      <c r="E57" s="39" t="s">
        <v>4218</v>
      </c>
    </row>
    <row r="58" spans="1:16" ht="12.75">
      <c r="A58" t="s">
        <v>50</v>
      </c>
      <c s="34" t="s">
        <v>155</v>
      </c>
      <c s="34" t="s">
        <v>4224</v>
      </c>
      <c s="35" t="s">
        <v>5</v>
      </c>
      <c s="6" t="s">
        <v>4225</v>
      </c>
      <c s="36" t="s">
        <v>139</v>
      </c>
      <c s="37">
        <v>3</v>
      </c>
      <c s="36">
        <v>0</v>
      </c>
      <c s="36">
        <f>ROUND(G58*H58,6)</f>
      </c>
      <c r="L58" s="38">
        <v>0</v>
      </c>
      <c s="32">
        <f>ROUND(ROUND(L58,2)*ROUND(G58,3),2)</f>
      </c>
      <c s="36" t="s">
        <v>55</v>
      </c>
      <c>
        <f>(M58*21)/100</f>
      </c>
      <c t="s">
        <v>28</v>
      </c>
    </row>
    <row r="59" spans="1:5" ht="12.75">
      <c r="A59" s="35" t="s">
        <v>56</v>
      </c>
      <c r="E59" s="39" t="s">
        <v>4225</v>
      </c>
    </row>
    <row r="60" spans="1:5" ht="25.5">
      <c r="A60" s="35" t="s">
        <v>57</v>
      </c>
      <c r="E60" s="40" t="s">
        <v>4226</v>
      </c>
    </row>
    <row r="61" spans="1:5" ht="12.75">
      <c r="A61" t="s">
        <v>58</v>
      </c>
      <c r="E61" s="39" t="s">
        <v>5</v>
      </c>
    </row>
    <row r="62" spans="1:16" ht="12.75">
      <c r="A62" t="s">
        <v>50</v>
      </c>
      <c s="34" t="s">
        <v>159</v>
      </c>
      <c s="34" t="s">
        <v>4227</v>
      </c>
      <c s="35" t="s">
        <v>5</v>
      </c>
      <c s="6" t="s">
        <v>2854</v>
      </c>
      <c s="36" t="s">
        <v>54</v>
      </c>
      <c s="37">
        <v>1</v>
      </c>
      <c s="36">
        <v>0</v>
      </c>
      <c s="36">
        <f>ROUND(G62*H62,6)</f>
      </c>
      <c r="L62" s="38">
        <v>0</v>
      </c>
      <c s="32">
        <f>ROUND(ROUND(L62,2)*ROUND(G62,3),2)</f>
      </c>
      <c s="36" t="s">
        <v>122</v>
      </c>
      <c>
        <f>(M62*21)/100</f>
      </c>
      <c t="s">
        <v>28</v>
      </c>
    </row>
    <row r="63" spans="1:5" ht="12.75">
      <c r="A63" s="35" t="s">
        <v>56</v>
      </c>
      <c r="E63" s="39" t="s">
        <v>2854</v>
      </c>
    </row>
    <row r="64" spans="1:5" ht="12.75">
      <c r="A64" s="35" t="s">
        <v>57</v>
      </c>
      <c r="E64" s="40" t="s">
        <v>5</v>
      </c>
    </row>
    <row r="65" spans="1:5" ht="12.75">
      <c r="A65" t="s">
        <v>58</v>
      </c>
      <c r="E65" s="39" t="s">
        <v>5</v>
      </c>
    </row>
    <row r="66" spans="1:13" ht="12.75">
      <c r="A66" t="s">
        <v>47</v>
      </c>
      <c r="C66" s="31" t="s">
        <v>1666</v>
      </c>
      <c r="E66" s="33" t="s">
        <v>1667</v>
      </c>
      <c r="J66" s="32">
        <f>0</f>
      </c>
      <c s="32">
        <f>0</f>
      </c>
      <c s="32">
        <f>0+L67+L71+L75+L79+L83+L87+L91+L95+L99+L103+L107</f>
      </c>
      <c s="32">
        <f>0+M67+M71+M75+M79+M83+M87+M91+M95+M99+M103+M107</f>
      </c>
    </row>
    <row r="67" spans="1:16" ht="25.5">
      <c r="A67" t="s">
        <v>50</v>
      </c>
      <c s="34" t="s">
        <v>165</v>
      </c>
      <c s="34" t="s">
        <v>4228</v>
      </c>
      <c s="35" t="s">
        <v>5</v>
      </c>
      <c s="6" t="s">
        <v>4229</v>
      </c>
      <c s="36" t="s">
        <v>162</v>
      </c>
      <c s="37">
        <v>35</v>
      </c>
      <c s="36">
        <v>0.00366</v>
      </c>
      <c s="36">
        <f>ROUND(G67*H67,6)</f>
      </c>
      <c r="L67" s="38">
        <v>0</v>
      </c>
      <c s="32">
        <f>ROUND(ROUND(L67,2)*ROUND(G67,3),2)</f>
      </c>
      <c s="36" t="s">
        <v>55</v>
      </c>
      <c>
        <f>(M67*21)/100</f>
      </c>
      <c t="s">
        <v>28</v>
      </c>
    </row>
    <row r="68" spans="1:5" ht="25.5">
      <c r="A68" s="35" t="s">
        <v>56</v>
      </c>
      <c r="E68" s="39" t="s">
        <v>4230</v>
      </c>
    </row>
    <row r="69" spans="1:5" ht="12.75">
      <c r="A69" s="35" t="s">
        <v>57</v>
      </c>
      <c r="E69" s="40" t="s">
        <v>5</v>
      </c>
    </row>
    <row r="70" spans="1:5" ht="153">
      <c r="A70" t="s">
        <v>58</v>
      </c>
      <c r="E70" s="39" t="s">
        <v>4231</v>
      </c>
    </row>
    <row r="71" spans="1:16" ht="12.75">
      <c r="A71" t="s">
        <v>50</v>
      </c>
      <c s="34" t="s">
        <v>173</v>
      </c>
      <c s="34" t="s">
        <v>4232</v>
      </c>
      <c s="35" t="s">
        <v>5</v>
      </c>
      <c s="6" t="s">
        <v>4233</v>
      </c>
      <c s="36" t="s">
        <v>162</v>
      </c>
      <c s="37">
        <v>36.05</v>
      </c>
      <c s="36">
        <v>0.04387</v>
      </c>
      <c s="36">
        <f>ROUND(G71*H71,6)</f>
      </c>
      <c r="L71" s="38">
        <v>0</v>
      </c>
      <c s="32">
        <f>ROUND(ROUND(L71,2)*ROUND(G71,3),2)</f>
      </c>
      <c s="36" t="s">
        <v>55</v>
      </c>
      <c>
        <f>(M71*21)/100</f>
      </c>
      <c t="s">
        <v>28</v>
      </c>
    </row>
    <row r="72" spans="1:5" ht="12.75">
      <c r="A72" s="35" t="s">
        <v>56</v>
      </c>
      <c r="E72" s="39" t="s">
        <v>4233</v>
      </c>
    </row>
    <row r="73" spans="1:5" ht="12.75">
      <c r="A73" s="35" t="s">
        <v>57</v>
      </c>
      <c r="E73" s="40" t="s">
        <v>5</v>
      </c>
    </row>
    <row r="74" spans="1:5" ht="12.75">
      <c r="A74" t="s">
        <v>58</v>
      </c>
      <c r="E74" s="39" t="s">
        <v>5</v>
      </c>
    </row>
    <row r="75" spans="1:16" ht="25.5">
      <c r="A75" t="s">
        <v>50</v>
      </c>
      <c s="34" t="s">
        <v>178</v>
      </c>
      <c s="34" t="s">
        <v>4234</v>
      </c>
      <c s="35" t="s">
        <v>5</v>
      </c>
      <c s="6" t="s">
        <v>4235</v>
      </c>
      <c s="36" t="s">
        <v>139</v>
      </c>
      <c s="37">
        <v>1</v>
      </c>
      <c s="36">
        <v>0</v>
      </c>
      <c s="36">
        <f>ROUND(G75*H75,6)</f>
      </c>
      <c r="L75" s="38">
        <v>0</v>
      </c>
      <c s="32">
        <f>ROUND(ROUND(L75,2)*ROUND(G75,3),2)</f>
      </c>
      <c s="36" t="s">
        <v>55</v>
      </c>
      <c>
        <f>(M75*21)/100</f>
      </c>
      <c t="s">
        <v>28</v>
      </c>
    </row>
    <row r="76" spans="1:5" ht="25.5">
      <c r="A76" s="35" t="s">
        <v>56</v>
      </c>
      <c r="E76" s="39" t="s">
        <v>4235</v>
      </c>
    </row>
    <row r="77" spans="1:5" ht="12.75">
      <c r="A77" s="35" t="s">
        <v>57</v>
      </c>
      <c r="E77" s="40" t="s">
        <v>5</v>
      </c>
    </row>
    <row r="78" spans="1:5" ht="153">
      <c r="A78" t="s">
        <v>58</v>
      </c>
      <c r="E78" s="39" t="s">
        <v>4231</v>
      </c>
    </row>
    <row r="79" spans="1:16" ht="25.5">
      <c r="A79" t="s">
        <v>50</v>
      </c>
      <c s="34" t="s">
        <v>181</v>
      </c>
      <c s="34" t="s">
        <v>4236</v>
      </c>
      <c s="35" t="s">
        <v>5</v>
      </c>
      <c s="6" t="s">
        <v>4237</v>
      </c>
      <c s="36" t="s">
        <v>139</v>
      </c>
      <c s="37">
        <v>1</v>
      </c>
      <c s="36">
        <v>0</v>
      </c>
      <c s="36">
        <f>ROUND(G79*H79,6)</f>
      </c>
      <c r="L79" s="38">
        <v>0</v>
      </c>
      <c s="32">
        <f>ROUND(ROUND(L79,2)*ROUND(G79,3),2)</f>
      </c>
      <c s="36" t="s">
        <v>55</v>
      </c>
      <c>
        <f>(M79*21)/100</f>
      </c>
      <c t="s">
        <v>28</v>
      </c>
    </row>
    <row r="80" spans="1:5" ht="25.5">
      <c r="A80" s="35" t="s">
        <v>56</v>
      </c>
      <c r="E80" s="39" t="s">
        <v>4237</v>
      </c>
    </row>
    <row r="81" spans="1:5" ht="12.75">
      <c r="A81" s="35" t="s">
        <v>57</v>
      </c>
      <c r="E81" s="40" t="s">
        <v>5</v>
      </c>
    </row>
    <row r="82" spans="1:5" ht="153">
      <c r="A82" t="s">
        <v>58</v>
      </c>
      <c r="E82" s="39" t="s">
        <v>4231</v>
      </c>
    </row>
    <row r="83" spans="1:16" ht="25.5">
      <c r="A83" t="s">
        <v>50</v>
      </c>
      <c s="34" t="s">
        <v>184</v>
      </c>
      <c s="34" t="s">
        <v>2636</v>
      </c>
      <c s="35" t="s">
        <v>5</v>
      </c>
      <c s="6" t="s">
        <v>2637</v>
      </c>
      <c s="36" t="s">
        <v>162</v>
      </c>
      <c s="37">
        <v>285</v>
      </c>
      <c s="36">
        <v>0</v>
      </c>
      <c s="36">
        <f>ROUND(G83*H83,6)</f>
      </c>
      <c r="L83" s="38">
        <v>0</v>
      </c>
      <c s="32">
        <f>ROUND(ROUND(L83,2)*ROUND(G83,3),2)</f>
      </c>
      <c s="36" t="s">
        <v>55</v>
      </c>
      <c>
        <f>(M83*21)/100</f>
      </c>
      <c t="s">
        <v>28</v>
      </c>
    </row>
    <row r="84" spans="1:5" ht="38.25">
      <c r="A84" s="35" t="s">
        <v>56</v>
      </c>
      <c r="E84" s="39" t="s">
        <v>2638</v>
      </c>
    </row>
    <row r="85" spans="1:5" ht="12.75">
      <c r="A85" s="35" t="s">
        <v>57</v>
      </c>
      <c r="E85" s="40" t="s">
        <v>5</v>
      </c>
    </row>
    <row r="86" spans="1:5" ht="12.75">
      <c r="A86" t="s">
        <v>58</v>
      </c>
      <c r="E86" s="39" t="s">
        <v>5</v>
      </c>
    </row>
    <row r="87" spans="1:16" ht="25.5">
      <c r="A87" t="s">
        <v>50</v>
      </c>
      <c s="34" t="s">
        <v>191</v>
      </c>
      <c s="34" t="s">
        <v>2639</v>
      </c>
      <c s="35" t="s">
        <v>5</v>
      </c>
      <c s="6" t="s">
        <v>2640</v>
      </c>
      <c s="36" t="s">
        <v>162</v>
      </c>
      <c s="37">
        <v>285</v>
      </c>
      <c s="36">
        <v>0</v>
      </c>
      <c s="36">
        <f>ROUND(G87*H87,6)</f>
      </c>
      <c r="L87" s="38">
        <v>0</v>
      </c>
      <c s="32">
        <f>ROUND(ROUND(L87,2)*ROUND(G87,3),2)</f>
      </c>
      <c s="36" t="s">
        <v>55</v>
      </c>
      <c>
        <f>(M87*21)/100</f>
      </c>
      <c t="s">
        <v>28</v>
      </c>
    </row>
    <row r="88" spans="1:5" ht="38.25">
      <c r="A88" s="35" t="s">
        <v>56</v>
      </c>
      <c r="E88" s="39" t="s">
        <v>2641</v>
      </c>
    </row>
    <row r="89" spans="1:5" ht="12.75">
      <c r="A89" s="35" t="s">
        <v>57</v>
      </c>
      <c r="E89" s="40" t="s">
        <v>5</v>
      </c>
    </row>
    <row r="90" spans="1:5" ht="12.75">
      <c r="A90" t="s">
        <v>58</v>
      </c>
      <c r="E90" s="39" t="s">
        <v>5</v>
      </c>
    </row>
    <row r="91" spans="1:16" ht="25.5">
      <c r="A91" t="s">
        <v>50</v>
      </c>
      <c s="34" t="s">
        <v>196</v>
      </c>
      <c s="34" t="s">
        <v>2646</v>
      </c>
      <c s="35" t="s">
        <v>5</v>
      </c>
      <c s="6" t="s">
        <v>2647</v>
      </c>
      <c s="36" t="s">
        <v>162</v>
      </c>
      <c s="37">
        <v>285</v>
      </c>
      <c s="36">
        <v>0</v>
      </c>
      <c s="36">
        <f>ROUND(G91*H91,6)</f>
      </c>
      <c r="L91" s="38">
        <v>0</v>
      </c>
      <c s="32">
        <f>ROUND(ROUND(L91,2)*ROUND(G91,3),2)</f>
      </c>
      <c s="36" t="s">
        <v>55</v>
      </c>
      <c>
        <f>(M91*21)/100</f>
      </c>
      <c t="s">
        <v>28</v>
      </c>
    </row>
    <row r="92" spans="1:5" ht="25.5">
      <c r="A92" s="35" t="s">
        <v>56</v>
      </c>
      <c r="E92" s="39" t="s">
        <v>2647</v>
      </c>
    </row>
    <row r="93" spans="1:5" ht="12.75">
      <c r="A93" s="35" t="s">
        <v>57</v>
      </c>
      <c r="E93" s="40" t="s">
        <v>5</v>
      </c>
    </row>
    <row r="94" spans="1:5" ht="25.5">
      <c r="A94" t="s">
        <v>58</v>
      </c>
      <c r="E94" s="39" t="s">
        <v>2648</v>
      </c>
    </row>
    <row r="95" spans="1:16" ht="12.75">
      <c r="A95" t="s">
        <v>50</v>
      </c>
      <c s="34" t="s">
        <v>201</v>
      </c>
      <c s="34" t="s">
        <v>2649</v>
      </c>
      <c s="35" t="s">
        <v>5</v>
      </c>
      <c s="6" t="s">
        <v>2650</v>
      </c>
      <c s="36" t="s">
        <v>162</v>
      </c>
      <c s="37">
        <v>285</v>
      </c>
      <c s="36">
        <v>0.0176</v>
      </c>
      <c s="36">
        <f>ROUND(G95*H95,6)</f>
      </c>
      <c r="L95" s="38">
        <v>0</v>
      </c>
      <c s="32">
        <f>ROUND(ROUND(L95,2)*ROUND(G95,3),2)</f>
      </c>
      <c s="36" t="s">
        <v>55</v>
      </c>
      <c>
        <f>(M95*21)/100</f>
      </c>
      <c t="s">
        <v>28</v>
      </c>
    </row>
    <row r="96" spans="1:5" ht="12.75">
      <c r="A96" s="35" t="s">
        <v>56</v>
      </c>
      <c r="E96" s="39" t="s">
        <v>2650</v>
      </c>
    </row>
    <row r="97" spans="1:5" ht="12.75">
      <c r="A97" s="35" t="s">
        <v>57</v>
      </c>
      <c r="E97" s="40" t="s">
        <v>5</v>
      </c>
    </row>
    <row r="98" spans="1:5" ht="12.75">
      <c r="A98" t="s">
        <v>58</v>
      </c>
      <c r="E98" s="39" t="s">
        <v>5</v>
      </c>
    </row>
    <row r="99" spans="1:16" ht="25.5">
      <c r="A99" t="s">
        <v>50</v>
      </c>
      <c s="34" t="s">
        <v>206</v>
      </c>
      <c s="34" t="s">
        <v>4238</v>
      </c>
      <c s="35" t="s">
        <v>5</v>
      </c>
      <c s="6" t="s">
        <v>4239</v>
      </c>
      <c s="36" t="s">
        <v>162</v>
      </c>
      <c s="37">
        <v>285</v>
      </c>
      <c s="36">
        <v>0.00012</v>
      </c>
      <c s="36">
        <f>ROUND(G99*H99,6)</f>
      </c>
      <c r="L99" s="38">
        <v>0</v>
      </c>
      <c s="32">
        <f>ROUND(ROUND(L99,2)*ROUND(G99,3),2)</f>
      </c>
      <c s="36" t="s">
        <v>55</v>
      </c>
      <c>
        <f>(M99*21)/100</f>
      </c>
      <c t="s">
        <v>28</v>
      </c>
    </row>
    <row r="100" spans="1:5" ht="25.5">
      <c r="A100" s="35" t="s">
        <v>56</v>
      </c>
      <c r="E100" s="39" t="s">
        <v>4239</v>
      </c>
    </row>
    <row r="101" spans="1:5" ht="12.75">
      <c r="A101" s="35" t="s">
        <v>57</v>
      </c>
      <c r="E101" s="40" t="s">
        <v>5</v>
      </c>
    </row>
    <row r="102" spans="1:5" ht="12.75">
      <c r="A102" t="s">
        <v>58</v>
      </c>
      <c r="E102" s="39" t="s">
        <v>5</v>
      </c>
    </row>
    <row r="103" spans="1:16" ht="12.75">
      <c r="A103" t="s">
        <v>50</v>
      </c>
      <c s="34" t="s">
        <v>212</v>
      </c>
      <c s="34" t="s">
        <v>4240</v>
      </c>
      <c s="35" t="s">
        <v>5</v>
      </c>
      <c s="6" t="s">
        <v>4241</v>
      </c>
      <c s="36" t="s">
        <v>162</v>
      </c>
      <c s="37">
        <v>655</v>
      </c>
      <c s="36">
        <v>0</v>
      </c>
      <c s="36">
        <f>ROUND(G103*H103,6)</f>
      </c>
      <c r="L103" s="38">
        <v>0</v>
      </c>
      <c s="32">
        <f>ROUND(ROUND(L103,2)*ROUND(G103,3),2)</f>
      </c>
      <c s="36" t="s">
        <v>55</v>
      </c>
      <c>
        <f>(M103*21)/100</f>
      </c>
      <c t="s">
        <v>28</v>
      </c>
    </row>
    <row r="104" spans="1:5" ht="12.75">
      <c r="A104" s="35" t="s">
        <v>56</v>
      </c>
      <c r="E104" s="39" t="s">
        <v>4241</v>
      </c>
    </row>
    <row r="105" spans="1:5" ht="12.75">
      <c r="A105" s="35" t="s">
        <v>57</v>
      </c>
      <c r="E105" s="40" t="s">
        <v>5</v>
      </c>
    </row>
    <row r="106" spans="1:5" ht="12.75">
      <c r="A106" t="s">
        <v>58</v>
      </c>
      <c r="E106" s="39" t="s">
        <v>5</v>
      </c>
    </row>
    <row r="107" spans="1:16" ht="25.5">
      <c r="A107" t="s">
        <v>50</v>
      </c>
      <c s="34" t="s">
        <v>218</v>
      </c>
      <c s="34" t="s">
        <v>4242</v>
      </c>
      <c s="35" t="s">
        <v>5</v>
      </c>
      <c s="6" t="s">
        <v>4243</v>
      </c>
      <c s="36" t="s">
        <v>162</v>
      </c>
      <c s="37">
        <v>655</v>
      </c>
      <c s="36">
        <v>0.00069</v>
      </c>
      <c s="36">
        <f>ROUND(G107*H107,6)</f>
      </c>
      <c r="L107" s="38">
        <v>0</v>
      </c>
      <c s="32">
        <f>ROUND(ROUND(L107,2)*ROUND(G107,3),2)</f>
      </c>
      <c s="36" t="s">
        <v>55</v>
      </c>
      <c>
        <f>(M107*21)/100</f>
      </c>
      <c t="s">
        <v>28</v>
      </c>
    </row>
    <row r="108" spans="1:5" ht="25.5">
      <c r="A108" s="35" t="s">
        <v>56</v>
      </c>
      <c r="E108" s="39" t="s">
        <v>4243</v>
      </c>
    </row>
    <row r="109" spans="1:5" ht="12.75">
      <c r="A109" s="35" t="s">
        <v>57</v>
      </c>
      <c r="E109" s="40" t="s">
        <v>5</v>
      </c>
    </row>
    <row r="110" spans="1:5" ht="12.75">
      <c r="A110" t="s">
        <v>58</v>
      </c>
      <c r="E110" s="39" t="s">
        <v>5</v>
      </c>
    </row>
    <row r="111" spans="1:13" ht="12.75">
      <c r="A111" t="s">
        <v>47</v>
      </c>
      <c r="C111" s="31" t="s">
        <v>1881</v>
      </c>
      <c r="E111" s="33" t="s">
        <v>1882</v>
      </c>
      <c r="J111" s="32">
        <f>0</f>
      </c>
      <c s="32">
        <f>0</f>
      </c>
      <c s="32">
        <f>0+L112</f>
      </c>
      <c s="32">
        <f>0+M112</f>
      </c>
    </row>
    <row r="112" spans="1:16" ht="25.5">
      <c r="A112" t="s">
        <v>50</v>
      </c>
      <c s="34" t="s">
        <v>224</v>
      </c>
      <c s="34" t="s">
        <v>2871</v>
      </c>
      <c s="35" t="s">
        <v>5</v>
      </c>
      <c s="6" t="s">
        <v>2872</v>
      </c>
      <c s="36" t="s">
        <v>1616</v>
      </c>
      <c s="37">
        <v>10</v>
      </c>
      <c s="36">
        <v>0</v>
      </c>
      <c s="36">
        <f>ROUND(G112*H112,6)</f>
      </c>
      <c r="L112" s="38">
        <v>0</v>
      </c>
      <c s="32">
        <f>ROUND(ROUND(L112,2)*ROUND(G112,3),2)</f>
      </c>
      <c s="36" t="s">
        <v>55</v>
      </c>
      <c>
        <f>(M112*21)/100</f>
      </c>
      <c t="s">
        <v>28</v>
      </c>
    </row>
    <row r="113" spans="1:5" ht="25.5">
      <c r="A113" s="35" t="s">
        <v>56</v>
      </c>
      <c r="E113" s="39" t="s">
        <v>2872</v>
      </c>
    </row>
    <row r="114" spans="1:5" ht="25.5">
      <c r="A114" s="35" t="s">
        <v>57</v>
      </c>
      <c r="E114" s="40" t="s">
        <v>4244</v>
      </c>
    </row>
    <row r="115" spans="1:5" ht="12.75">
      <c r="A115" t="s">
        <v>58</v>
      </c>
      <c r="E1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COUNTIFS(L8:L56,"=0",A8:A56,"P")+COUNTIFS(L8:L56,"",A8:A56,"P")+SUM(Q8:Q56)</f>
      </c>
    </row>
    <row r="8" spans="1:13" ht="12.75">
      <c r="A8" t="s">
        <v>45</v>
      </c>
      <c r="C8" s="28" t="s">
        <v>4247</v>
      </c>
      <c r="E8" s="30" t="s">
        <v>4246</v>
      </c>
      <c r="J8" s="29">
        <f>0+J9+J26+J55</f>
      </c>
      <c s="29">
        <f>0+K9+K26+K55</f>
      </c>
      <c s="29">
        <f>0+L9+L26+L55</f>
      </c>
      <c s="29">
        <f>0+M9+M26+M55</f>
      </c>
    </row>
    <row r="9" spans="1:13" ht="12.75">
      <c r="A9" t="s">
        <v>47</v>
      </c>
      <c r="C9" s="31" t="s">
        <v>124</v>
      </c>
      <c r="E9" s="33" t="s">
        <v>125</v>
      </c>
      <c r="J9" s="32">
        <f>0</f>
      </c>
      <c s="32">
        <f>0</f>
      </c>
      <c s="32">
        <f>0+L10+L14+L18+L22</f>
      </c>
      <c s="32">
        <f>0+M10+M14+M18+M22</f>
      </c>
    </row>
    <row r="10" spans="1:16" ht="12.75">
      <c r="A10" t="s">
        <v>50</v>
      </c>
      <c s="34" t="s">
        <v>51</v>
      </c>
      <c s="34" t="s">
        <v>4203</v>
      </c>
      <c s="35" t="s">
        <v>5</v>
      </c>
      <c s="6" t="s">
        <v>4204</v>
      </c>
      <c s="36" t="s">
        <v>139</v>
      </c>
      <c s="37">
        <v>1</v>
      </c>
      <c s="36">
        <v>0</v>
      </c>
      <c s="36">
        <f>ROUND(G10*H10,6)</f>
      </c>
      <c r="L10" s="38">
        <v>0</v>
      </c>
      <c s="32">
        <f>ROUND(ROUND(L10,2)*ROUND(G10,3),2)</f>
      </c>
      <c s="36" t="s">
        <v>55</v>
      </c>
      <c>
        <f>(M10*21)/100</f>
      </c>
      <c t="s">
        <v>28</v>
      </c>
    </row>
    <row r="11" spans="1:5" ht="12.75">
      <c r="A11" s="35" t="s">
        <v>56</v>
      </c>
      <c r="E11" s="39" t="s">
        <v>4204</v>
      </c>
    </row>
    <row r="12" spans="1:5" ht="12.75">
      <c r="A12" s="35" t="s">
        <v>57</v>
      </c>
      <c r="E12" s="40" t="s">
        <v>5</v>
      </c>
    </row>
    <row r="13" spans="1:5" ht="12.75">
      <c r="A13" t="s">
        <v>58</v>
      </c>
      <c r="E13" s="39" t="s">
        <v>5</v>
      </c>
    </row>
    <row r="14" spans="1:16" ht="12.75">
      <c r="A14" t="s">
        <v>50</v>
      </c>
      <c s="34" t="s">
        <v>28</v>
      </c>
      <c s="34" t="s">
        <v>4205</v>
      </c>
      <c s="35" t="s">
        <v>5</v>
      </c>
      <c s="6" t="s">
        <v>4248</v>
      </c>
      <c s="36" t="s">
        <v>139</v>
      </c>
      <c s="37">
        <v>1</v>
      </c>
      <c s="36">
        <v>0.026</v>
      </c>
      <c s="36">
        <f>ROUND(G14*H14,6)</f>
      </c>
      <c r="L14" s="38">
        <v>0</v>
      </c>
      <c s="32">
        <f>ROUND(ROUND(L14,2)*ROUND(G14,3),2)</f>
      </c>
      <c s="36" t="s">
        <v>122</v>
      </c>
      <c>
        <f>(M14*21)/100</f>
      </c>
      <c t="s">
        <v>28</v>
      </c>
    </row>
    <row r="15" spans="1:5" ht="12.75">
      <c r="A15" s="35" t="s">
        <v>56</v>
      </c>
      <c r="E15" s="39" t="s">
        <v>4248</v>
      </c>
    </row>
    <row r="16" spans="1:5" ht="12.75">
      <c r="A16" s="35" t="s">
        <v>57</v>
      </c>
      <c r="E16" s="40" t="s">
        <v>5</v>
      </c>
    </row>
    <row r="17" spans="1:5" ht="12.75">
      <c r="A17" t="s">
        <v>58</v>
      </c>
      <c r="E17" s="39" t="s">
        <v>4207</v>
      </c>
    </row>
    <row r="18" spans="1:16" ht="25.5">
      <c r="A18" t="s">
        <v>50</v>
      </c>
      <c s="34" t="s">
        <v>26</v>
      </c>
      <c s="34" t="s">
        <v>4249</v>
      </c>
      <c s="35" t="s">
        <v>5</v>
      </c>
      <c s="6" t="s">
        <v>4250</v>
      </c>
      <c s="36" t="s">
        <v>133</v>
      </c>
      <c s="37">
        <v>1</v>
      </c>
      <c s="36">
        <v>0</v>
      </c>
      <c s="36">
        <f>ROUND(G18*H18,6)</f>
      </c>
      <c r="L18" s="38">
        <v>0</v>
      </c>
      <c s="32">
        <f>ROUND(ROUND(L18,2)*ROUND(G18,3),2)</f>
      </c>
      <c s="36" t="s">
        <v>122</v>
      </c>
      <c>
        <f>(M18*21)/100</f>
      </c>
      <c t="s">
        <v>28</v>
      </c>
    </row>
    <row r="19" spans="1:5" ht="25.5">
      <c r="A19" s="35" t="s">
        <v>56</v>
      </c>
      <c r="E19" s="39" t="s">
        <v>4250</v>
      </c>
    </row>
    <row r="20" spans="1:5" ht="12.75">
      <c r="A20" s="35" t="s">
        <v>57</v>
      </c>
      <c r="E20" s="40" t="s">
        <v>5</v>
      </c>
    </row>
    <row r="21" spans="1:5" ht="12.75">
      <c r="A21" t="s">
        <v>58</v>
      </c>
      <c r="E21" s="39" t="s">
        <v>5</v>
      </c>
    </row>
    <row r="22" spans="1:16" ht="25.5">
      <c r="A22" t="s">
        <v>50</v>
      </c>
      <c s="34" t="s">
        <v>66</v>
      </c>
      <c s="34" t="s">
        <v>4212</v>
      </c>
      <c s="35" t="s">
        <v>5</v>
      </c>
      <c s="6" t="s">
        <v>4213</v>
      </c>
      <c s="36" t="s">
        <v>139</v>
      </c>
      <c s="37">
        <v>1</v>
      </c>
      <c s="36">
        <v>0</v>
      </c>
      <c s="36">
        <f>ROUND(G22*H22,6)</f>
      </c>
      <c r="L22" s="38">
        <v>0</v>
      </c>
      <c s="32">
        <f>ROUND(ROUND(L22,2)*ROUND(G22,3),2)</f>
      </c>
      <c s="36" t="s">
        <v>55</v>
      </c>
      <c>
        <f>(M22*21)/100</f>
      </c>
      <c t="s">
        <v>28</v>
      </c>
    </row>
    <row r="23" spans="1:5" ht="25.5">
      <c r="A23" s="35" t="s">
        <v>56</v>
      </c>
      <c r="E23" s="39" t="s">
        <v>4213</v>
      </c>
    </row>
    <row r="24" spans="1:5" ht="12.75">
      <c r="A24" s="35" t="s">
        <v>57</v>
      </c>
      <c r="E24" s="40" t="s">
        <v>5</v>
      </c>
    </row>
    <row r="25" spans="1:5" ht="12.75">
      <c r="A25" t="s">
        <v>58</v>
      </c>
      <c r="E25" s="39" t="s">
        <v>5</v>
      </c>
    </row>
    <row r="26" spans="1:13" ht="12.75">
      <c r="A26" t="s">
        <v>47</v>
      </c>
      <c r="C26" s="31" t="s">
        <v>1666</v>
      </c>
      <c r="E26" s="33" t="s">
        <v>1667</v>
      </c>
      <c r="J26" s="32">
        <f>0</f>
      </c>
      <c s="32">
        <f>0</f>
      </c>
      <c s="32">
        <f>0+L27+L31+L35+L39+L43+L47+L51</f>
      </c>
      <c s="32">
        <f>0+M27+M31+M35+M39+M43+M47+M51</f>
      </c>
    </row>
    <row r="27" spans="1:16" ht="12.75">
      <c r="A27" t="s">
        <v>50</v>
      </c>
      <c s="34" t="s">
        <v>71</v>
      </c>
      <c s="34" t="s">
        <v>4240</v>
      </c>
      <c s="35" t="s">
        <v>5</v>
      </c>
      <c s="6" t="s">
        <v>4241</v>
      </c>
      <c s="36" t="s">
        <v>162</v>
      </c>
      <c s="37">
        <v>60</v>
      </c>
      <c s="36">
        <v>0</v>
      </c>
      <c s="36">
        <f>ROUND(G27*H27,6)</f>
      </c>
      <c r="L27" s="38">
        <v>0</v>
      </c>
      <c s="32">
        <f>ROUND(ROUND(L27,2)*ROUND(G27,3),2)</f>
      </c>
      <c s="36" t="s">
        <v>55</v>
      </c>
      <c>
        <f>(M27*21)/100</f>
      </c>
      <c t="s">
        <v>28</v>
      </c>
    </row>
    <row r="28" spans="1:5" ht="12.75">
      <c r="A28" s="35" t="s">
        <v>56</v>
      </c>
      <c r="E28" s="39" t="s">
        <v>4241</v>
      </c>
    </row>
    <row r="29" spans="1:5" ht="12.75">
      <c r="A29" s="35" t="s">
        <v>57</v>
      </c>
      <c r="E29" s="40" t="s">
        <v>5</v>
      </c>
    </row>
    <row r="30" spans="1:5" ht="12.75">
      <c r="A30" t="s">
        <v>58</v>
      </c>
      <c r="E30" s="39" t="s">
        <v>5</v>
      </c>
    </row>
    <row r="31" spans="1:16" ht="25.5">
      <c r="A31" t="s">
        <v>50</v>
      </c>
      <c s="34" t="s">
        <v>27</v>
      </c>
      <c s="34" t="s">
        <v>4251</v>
      </c>
      <c s="35" t="s">
        <v>5</v>
      </c>
      <c s="6" t="s">
        <v>4252</v>
      </c>
      <c s="36" t="s">
        <v>162</v>
      </c>
      <c s="37">
        <v>60</v>
      </c>
      <c s="36">
        <v>0.00055</v>
      </c>
      <c s="36">
        <f>ROUND(G31*H31,6)</f>
      </c>
      <c r="L31" s="38">
        <v>0</v>
      </c>
      <c s="32">
        <f>ROUND(ROUND(L31,2)*ROUND(G31,3),2)</f>
      </c>
      <c s="36" t="s">
        <v>55</v>
      </c>
      <c>
        <f>(M31*21)/100</f>
      </c>
      <c t="s">
        <v>28</v>
      </c>
    </row>
    <row r="32" spans="1:5" ht="25.5">
      <c r="A32" s="35" t="s">
        <v>56</v>
      </c>
      <c r="E32" s="39" t="s">
        <v>4252</v>
      </c>
    </row>
    <row r="33" spans="1:5" ht="12.75">
      <c r="A33" s="35" t="s">
        <v>57</v>
      </c>
      <c r="E33" s="40" t="s">
        <v>5</v>
      </c>
    </row>
    <row r="34" spans="1:5" ht="12.75">
      <c r="A34" t="s">
        <v>58</v>
      </c>
      <c r="E34" s="39" t="s">
        <v>5</v>
      </c>
    </row>
    <row r="35" spans="1:16" ht="25.5">
      <c r="A35" t="s">
        <v>50</v>
      </c>
      <c s="34" t="s">
        <v>108</v>
      </c>
      <c s="34" t="s">
        <v>2636</v>
      </c>
      <c s="35" t="s">
        <v>5</v>
      </c>
      <c s="6" t="s">
        <v>2637</v>
      </c>
      <c s="36" t="s">
        <v>162</v>
      </c>
      <c s="37">
        <v>51</v>
      </c>
      <c s="36">
        <v>0</v>
      </c>
      <c s="36">
        <f>ROUND(G35*H35,6)</f>
      </c>
      <c r="L35" s="38">
        <v>0</v>
      </c>
      <c s="32">
        <f>ROUND(ROUND(L35,2)*ROUND(G35,3),2)</f>
      </c>
      <c s="36" t="s">
        <v>55</v>
      </c>
      <c>
        <f>(M35*21)/100</f>
      </c>
      <c t="s">
        <v>28</v>
      </c>
    </row>
    <row r="36" spans="1:5" ht="38.25">
      <c r="A36" s="35" t="s">
        <v>56</v>
      </c>
      <c r="E36" s="39" t="s">
        <v>2638</v>
      </c>
    </row>
    <row r="37" spans="1:5" ht="12.75">
      <c r="A37" s="35" t="s">
        <v>57</v>
      </c>
      <c r="E37" s="40" t="s">
        <v>5</v>
      </c>
    </row>
    <row r="38" spans="1:5" ht="12.75">
      <c r="A38" t="s">
        <v>58</v>
      </c>
      <c r="E38" s="39" t="s">
        <v>5</v>
      </c>
    </row>
    <row r="39" spans="1:16" ht="25.5">
      <c r="A39" t="s">
        <v>50</v>
      </c>
      <c s="34" t="s">
        <v>113</v>
      </c>
      <c s="34" t="s">
        <v>2639</v>
      </c>
      <c s="35" t="s">
        <v>5</v>
      </c>
      <c s="6" t="s">
        <v>2640</v>
      </c>
      <c s="36" t="s">
        <v>162</v>
      </c>
      <c s="37">
        <v>51</v>
      </c>
      <c s="36">
        <v>0</v>
      </c>
      <c s="36">
        <f>ROUND(G39*H39,6)</f>
      </c>
      <c r="L39" s="38">
        <v>0</v>
      </c>
      <c s="32">
        <f>ROUND(ROUND(L39,2)*ROUND(G39,3),2)</f>
      </c>
      <c s="36" t="s">
        <v>55</v>
      </c>
      <c>
        <f>(M39*21)/100</f>
      </c>
      <c t="s">
        <v>28</v>
      </c>
    </row>
    <row r="40" spans="1:5" ht="38.25">
      <c r="A40" s="35" t="s">
        <v>56</v>
      </c>
      <c r="E40" s="39" t="s">
        <v>2641</v>
      </c>
    </row>
    <row r="41" spans="1:5" ht="12.75">
      <c r="A41" s="35" t="s">
        <v>57</v>
      </c>
      <c r="E41" s="40" t="s">
        <v>5</v>
      </c>
    </row>
    <row r="42" spans="1:5" ht="12.75">
      <c r="A42" t="s">
        <v>58</v>
      </c>
      <c r="E42" s="39" t="s">
        <v>5</v>
      </c>
    </row>
    <row r="43" spans="1:16" ht="25.5">
      <c r="A43" t="s">
        <v>50</v>
      </c>
      <c s="34" t="s">
        <v>118</v>
      </c>
      <c s="34" t="s">
        <v>2646</v>
      </c>
      <c s="35" t="s">
        <v>5</v>
      </c>
      <c s="6" t="s">
        <v>2647</v>
      </c>
      <c s="36" t="s">
        <v>162</v>
      </c>
      <c s="37">
        <v>51</v>
      </c>
      <c s="36">
        <v>0</v>
      </c>
      <c s="36">
        <f>ROUND(G43*H43,6)</f>
      </c>
      <c r="L43" s="38">
        <v>0</v>
      </c>
      <c s="32">
        <f>ROUND(ROUND(L43,2)*ROUND(G43,3),2)</f>
      </c>
      <c s="36" t="s">
        <v>55</v>
      </c>
      <c>
        <f>(M43*21)/100</f>
      </c>
      <c t="s">
        <v>28</v>
      </c>
    </row>
    <row r="44" spans="1:5" ht="25.5">
      <c r="A44" s="35" t="s">
        <v>56</v>
      </c>
      <c r="E44" s="39" t="s">
        <v>2647</v>
      </c>
    </row>
    <row r="45" spans="1:5" ht="12.75">
      <c r="A45" s="35" t="s">
        <v>57</v>
      </c>
      <c r="E45" s="40" t="s">
        <v>5</v>
      </c>
    </row>
    <row r="46" spans="1:5" ht="25.5">
      <c r="A46" t="s">
        <v>58</v>
      </c>
      <c r="E46" s="39" t="s">
        <v>2648</v>
      </c>
    </row>
    <row r="47" spans="1:16" ht="12.75">
      <c r="A47" t="s">
        <v>50</v>
      </c>
      <c s="34" t="s">
        <v>142</v>
      </c>
      <c s="34" t="s">
        <v>2649</v>
      </c>
      <c s="35" t="s">
        <v>5</v>
      </c>
      <c s="6" t="s">
        <v>2650</v>
      </c>
      <c s="36" t="s">
        <v>162</v>
      </c>
      <c s="37">
        <v>51</v>
      </c>
      <c s="36">
        <v>0.0176</v>
      </c>
      <c s="36">
        <f>ROUND(G47*H47,6)</f>
      </c>
      <c r="L47" s="38">
        <v>0</v>
      </c>
      <c s="32">
        <f>ROUND(ROUND(L47,2)*ROUND(G47,3),2)</f>
      </c>
      <c s="36" t="s">
        <v>55</v>
      </c>
      <c>
        <f>(M47*21)/100</f>
      </c>
      <c t="s">
        <v>28</v>
      </c>
    </row>
    <row r="48" spans="1:5" ht="12.75">
      <c r="A48" s="35" t="s">
        <v>56</v>
      </c>
      <c r="E48" s="39" t="s">
        <v>2650</v>
      </c>
    </row>
    <row r="49" spans="1:5" ht="12.75">
      <c r="A49" s="35" t="s">
        <v>57</v>
      </c>
      <c r="E49" s="40" t="s">
        <v>5</v>
      </c>
    </row>
    <row r="50" spans="1:5" ht="12.75">
      <c r="A50" t="s">
        <v>58</v>
      </c>
      <c r="E50" s="39" t="s">
        <v>5</v>
      </c>
    </row>
    <row r="51" spans="1:16" ht="25.5">
      <c r="A51" t="s">
        <v>50</v>
      </c>
      <c s="34" t="s">
        <v>147</v>
      </c>
      <c s="34" t="s">
        <v>4238</v>
      </c>
      <c s="35" t="s">
        <v>5</v>
      </c>
      <c s="6" t="s">
        <v>4239</v>
      </c>
      <c s="36" t="s">
        <v>162</v>
      </c>
      <c s="37">
        <v>51</v>
      </c>
      <c s="36">
        <v>0.00012</v>
      </c>
      <c s="36">
        <f>ROUND(G51*H51,6)</f>
      </c>
      <c r="L51" s="38">
        <v>0</v>
      </c>
      <c s="32">
        <f>ROUND(ROUND(L51,2)*ROUND(G51,3),2)</f>
      </c>
      <c s="36" t="s">
        <v>55</v>
      </c>
      <c>
        <f>(M51*21)/100</f>
      </c>
      <c t="s">
        <v>28</v>
      </c>
    </row>
    <row r="52" spans="1:5" ht="25.5">
      <c r="A52" s="35" t="s">
        <v>56</v>
      </c>
      <c r="E52" s="39" t="s">
        <v>4239</v>
      </c>
    </row>
    <row r="53" spans="1:5" ht="12.75">
      <c r="A53" s="35" t="s">
        <v>57</v>
      </c>
      <c r="E53" s="40" t="s">
        <v>5</v>
      </c>
    </row>
    <row r="54" spans="1:5" ht="12.75">
      <c r="A54" t="s">
        <v>58</v>
      </c>
      <c r="E54" s="39" t="s">
        <v>5</v>
      </c>
    </row>
    <row r="55" spans="1:13" ht="12.75">
      <c r="A55" t="s">
        <v>47</v>
      </c>
      <c r="C55" s="31" t="s">
        <v>1881</v>
      </c>
      <c r="E55" s="33" t="s">
        <v>1882</v>
      </c>
      <c r="J55" s="32">
        <f>0</f>
      </c>
      <c s="32">
        <f>0</f>
      </c>
      <c s="32">
        <f>0+L56</f>
      </c>
      <c s="32">
        <f>0+M56</f>
      </c>
    </row>
    <row r="56" spans="1:16" ht="25.5">
      <c r="A56" t="s">
        <v>50</v>
      </c>
      <c s="34" t="s">
        <v>150</v>
      </c>
      <c s="34" t="s">
        <v>2871</v>
      </c>
      <c s="35" t="s">
        <v>5</v>
      </c>
      <c s="6" t="s">
        <v>2872</v>
      </c>
      <c s="36" t="s">
        <v>1616</v>
      </c>
      <c s="37">
        <v>3</v>
      </c>
      <c s="36">
        <v>0</v>
      </c>
      <c s="36">
        <f>ROUND(G56*H56,6)</f>
      </c>
      <c r="L56" s="38">
        <v>0</v>
      </c>
      <c s="32">
        <f>ROUND(ROUND(L56,2)*ROUND(G56,3),2)</f>
      </c>
      <c s="36" t="s">
        <v>55</v>
      </c>
      <c>
        <f>(M56*21)/100</f>
      </c>
      <c t="s">
        <v>28</v>
      </c>
    </row>
    <row r="57" spans="1:5" ht="25.5">
      <c r="A57" s="35" t="s">
        <v>56</v>
      </c>
      <c r="E57" s="39" t="s">
        <v>2872</v>
      </c>
    </row>
    <row r="58" spans="1:5" ht="25.5">
      <c r="A58" s="35" t="s">
        <v>57</v>
      </c>
      <c r="E58" s="40" t="s">
        <v>4253</v>
      </c>
    </row>
    <row r="59" spans="1:5" ht="12.75">
      <c r="A59" t="s">
        <v>58</v>
      </c>
      <c r="E5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COUNTIFS(L8:L69,"=0",A8:A69,"P")+COUNTIFS(L8:L69,"",A8:A69,"P")+SUM(Q8:Q69)</f>
      </c>
    </row>
    <row r="8" spans="1:13" ht="12.75">
      <c r="A8" t="s">
        <v>45</v>
      </c>
      <c r="C8" s="28" t="s">
        <v>4256</v>
      </c>
      <c r="E8" s="30" t="s">
        <v>4255</v>
      </c>
      <c r="J8" s="29">
        <f>0+J9+J30+J55+J68</f>
      </c>
      <c s="29">
        <f>0+K9+K30+K55+K68</f>
      </c>
      <c s="29">
        <f>0+L9+L30+L55+L68</f>
      </c>
      <c s="29">
        <f>0+M9+M30+M55+M68</f>
      </c>
    </row>
    <row r="9" spans="1:13" ht="12.75">
      <c r="A9" t="s">
        <v>47</v>
      </c>
      <c r="C9" s="31" t="s">
        <v>3426</v>
      </c>
      <c r="E9" s="33" t="s">
        <v>3427</v>
      </c>
      <c r="J9" s="32">
        <f>0</f>
      </c>
      <c s="32">
        <f>0</f>
      </c>
      <c s="32">
        <f>0+L10+L14+L18+L22+L26</f>
      </c>
      <c s="32">
        <f>0+M10+M14+M18+M22+M26</f>
      </c>
    </row>
    <row r="10" spans="1:16" ht="25.5">
      <c r="A10" t="s">
        <v>50</v>
      </c>
      <c s="34" t="s">
        <v>51</v>
      </c>
      <c s="34" t="s">
        <v>4257</v>
      </c>
      <c s="35" t="s">
        <v>5</v>
      </c>
      <c s="6" t="s">
        <v>4258</v>
      </c>
      <c s="36" t="s">
        <v>162</v>
      </c>
      <c s="37">
        <v>250</v>
      </c>
      <c s="36">
        <v>0</v>
      </c>
      <c s="36">
        <f>ROUND(G10*H10,6)</f>
      </c>
      <c r="L10" s="38">
        <v>0</v>
      </c>
      <c s="32">
        <f>ROUND(ROUND(L10,2)*ROUND(G10,3),2)</f>
      </c>
      <c s="36" t="s">
        <v>122</v>
      </c>
      <c>
        <f>(M10*21)/100</f>
      </c>
      <c t="s">
        <v>28</v>
      </c>
    </row>
    <row r="11" spans="1:5" ht="25.5">
      <c r="A11" s="35" t="s">
        <v>56</v>
      </c>
      <c r="E11" s="39" t="s">
        <v>4258</v>
      </c>
    </row>
    <row r="12" spans="1:5" ht="12.75">
      <c r="A12" s="35" t="s">
        <v>57</v>
      </c>
      <c r="E12" s="40" t="s">
        <v>5</v>
      </c>
    </row>
    <row r="13" spans="1:5" ht="12.75">
      <c r="A13" t="s">
        <v>58</v>
      </c>
      <c r="E13" s="39" t="s">
        <v>5</v>
      </c>
    </row>
    <row r="14" spans="1:16" ht="12.75">
      <c r="A14" t="s">
        <v>50</v>
      </c>
      <c s="34" t="s">
        <v>28</v>
      </c>
      <c s="34" t="s">
        <v>4165</v>
      </c>
      <c s="35" t="s">
        <v>5</v>
      </c>
      <c s="6" t="s">
        <v>4259</v>
      </c>
      <c s="36" t="s">
        <v>139</v>
      </c>
      <c s="37">
        <v>2</v>
      </c>
      <c s="36">
        <v>0</v>
      </c>
      <c s="36">
        <f>ROUND(G14*H14,6)</f>
      </c>
      <c r="L14" s="38">
        <v>0</v>
      </c>
      <c s="32">
        <f>ROUND(ROUND(L14,2)*ROUND(G14,3),2)</f>
      </c>
      <c s="36" t="s">
        <v>122</v>
      </c>
      <c>
        <f>(M14*21)/100</f>
      </c>
      <c t="s">
        <v>28</v>
      </c>
    </row>
    <row r="15" spans="1:5" ht="12.75">
      <c r="A15" s="35" t="s">
        <v>56</v>
      </c>
      <c r="E15" s="39" t="s">
        <v>4166</v>
      </c>
    </row>
    <row r="16" spans="1:5" ht="12.75">
      <c r="A16" s="35" t="s">
        <v>57</v>
      </c>
      <c r="E16" s="40" t="s">
        <v>5</v>
      </c>
    </row>
    <row r="17" spans="1:5" ht="12.75">
      <c r="A17" t="s">
        <v>58</v>
      </c>
      <c r="E17" s="39" t="s">
        <v>5</v>
      </c>
    </row>
    <row r="18" spans="1:16" ht="12.75">
      <c r="A18" t="s">
        <v>50</v>
      </c>
      <c s="34" t="s">
        <v>26</v>
      </c>
      <c s="34" t="s">
        <v>3440</v>
      </c>
      <c s="35" t="s">
        <v>5</v>
      </c>
      <c s="6" t="s">
        <v>4169</v>
      </c>
      <c s="36" t="s">
        <v>162</v>
      </c>
      <c s="37">
        <v>168</v>
      </c>
      <c s="36">
        <v>0</v>
      </c>
      <c s="36">
        <f>ROUND(G18*H18,6)</f>
      </c>
      <c r="L18" s="38">
        <v>0</v>
      </c>
      <c s="32">
        <f>ROUND(ROUND(L18,2)*ROUND(G18,3),2)</f>
      </c>
      <c s="36" t="s">
        <v>122</v>
      </c>
      <c>
        <f>(M18*21)/100</f>
      </c>
      <c t="s">
        <v>28</v>
      </c>
    </row>
    <row r="19" spans="1:5" ht="12.75">
      <c r="A19" s="35" t="s">
        <v>56</v>
      </c>
      <c r="E19" s="39" t="s">
        <v>4169</v>
      </c>
    </row>
    <row r="20" spans="1:5" ht="12.75">
      <c r="A20" s="35" t="s">
        <v>57</v>
      </c>
      <c r="E20" s="40" t="s">
        <v>5</v>
      </c>
    </row>
    <row r="21" spans="1:5" ht="12.75">
      <c r="A21" t="s">
        <v>58</v>
      </c>
      <c r="E21" s="39" t="s">
        <v>5</v>
      </c>
    </row>
    <row r="22" spans="1:16" ht="12.75">
      <c r="A22" t="s">
        <v>50</v>
      </c>
      <c s="34" t="s">
        <v>66</v>
      </c>
      <c s="34" t="s">
        <v>4260</v>
      </c>
      <c s="35" t="s">
        <v>5</v>
      </c>
      <c s="6" t="s">
        <v>4261</v>
      </c>
      <c s="36" t="s">
        <v>162</v>
      </c>
      <c s="37">
        <v>210</v>
      </c>
      <c s="36">
        <v>0</v>
      </c>
      <c s="36">
        <f>ROUND(G22*H22,6)</f>
      </c>
      <c r="L22" s="38">
        <v>0</v>
      </c>
      <c s="32">
        <f>ROUND(ROUND(L22,2)*ROUND(G22,3),2)</f>
      </c>
      <c s="36" t="s">
        <v>122</v>
      </c>
      <c>
        <f>(M22*21)/100</f>
      </c>
      <c t="s">
        <v>28</v>
      </c>
    </row>
    <row r="23" spans="1:5" ht="12.75">
      <c r="A23" s="35" t="s">
        <v>56</v>
      </c>
      <c r="E23" s="39" t="s">
        <v>4261</v>
      </c>
    </row>
    <row r="24" spans="1:5" ht="12.75">
      <c r="A24" s="35" t="s">
        <v>57</v>
      </c>
      <c r="E24" s="40" t="s">
        <v>5</v>
      </c>
    </row>
    <row r="25" spans="1:5" ht="12.75">
      <c r="A25" t="s">
        <v>58</v>
      </c>
      <c r="E25" s="39" t="s">
        <v>5</v>
      </c>
    </row>
    <row r="26" spans="1:16" ht="25.5">
      <c r="A26" t="s">
        <v>50</v>
      </c>
      <c s="34" t="s">
        <v>71</v>
      </c>
      <c s="34" t="s">
        <v>4262</v>
      </c>
      <c s="35" t="s">
        <v>5</v>
      </c>
      <c s="6" t="s">
        <v>4263</v>
      </c>
      <c s="36" t="s">
        <v>139</v>
      </c>
      <c s="37">
        <v>210</v>
      </c>
      <c s="36">
        <v>0</v>
      </c>
      <c s="36">
        <f>ROUND(G26*H26,6)</f>
      </c>
      <c r="L26" s="38">
        <v>0</v>
      </c>
      <c s="32">
        <f>ROUND(ROUND(L26,2)*ROUND(G26,3),2)</f>
      </c>
      <c s="36" t="s">
        <v>122</v>
      </c>
      <c>
        <f>(M26*21)/100</f>
      </c>
      <c t="s">
        <v>28</v>
      </c>
    </row>
    <row r="27" spans="1:5" ht="25.5">
      <c r="A27" s="35" t="s">
        <v>56</v>
      </c>
      <c r="E27" s="39" t="s">
        <v>4263</v>
      </c>
    </row>
    <row r="28" spans="1:5" ht="12.75">
      <c r="A28" s="35" t="s">
        <v>57</v>
      </c>
      <c r="E28" s="40" t="s">
        <v>5</v>
      </c>
    </row>
    <row r="29" spans="1:5" ht="12.75">
      <c r="A29" t="s">
        <v>58</v>
      </c>
      <c r="E29" s="39" t="s">
        <v>5</v>
      </c>
    </row>
    <row r="30" spans="1:13" ht="12.75">
      <c r="A30" t="s">
        <v>47</v>
      </c>
      <c r="C30" s="31" t="s">
        <v>3446</v>
      </c>
      <c r="E30" s="33" t="s">
        <v>3447</v>
      </c>
      <c r="J30" s="32">
        <f>0</f>
      </c>
      <c s="32">
        <f>0</f>
      </c>
      <c s="32">
        <f>0+L31+L35+L39+L43+L47+L51</f>
      </c>
      <c s="32">
        <f>0+M31+M35+M39+M43+M47+M51</f>
      </c>
    </row>
    <row r="31" spans="1:16" ht="12.75">
      <c r="A31" t="s">
        <v>50</v>
      </c>
      <c s="34" t="s">
        <v>27</v>
      </c>
      <c s="34" t="s">
        <v>4264</v>
      </c>
      <c s="35" t="s">
        <v>5</v>
      </c>
      <c s="6" t="s">
        <v>4265</v>
      </c>
      <c s="36" t="s">
        <v>162</v>
      </c>
      <c s="37">
        <v>210</v>
      </c>
      <c s="36">
        <v>0</v>
      </c>
      <c s="36">
        <f>ROUND(G31*H31,6)</f>
      </c>
      <c r="L31" s="38">
        <v>0</v>
      </c>
      <c s="32">
        <f>ROUND(ROUND(L31,2)*ROUND(G31,3),2)</f>
      </c>
      <c s="36" t="s">
        <v>122</v>
      </c>
      <c>
        <f>(M31*21)/100</f>
      </c>
      <c t="s">
        <v>28</v>
      </c>
    </row>
    <row r="32" spans="1:5" ht="25.5">
      <c r="A32" s="35" t="s">
        <v>56</v>
      </c>
      <c r="E32" s="39" t="s">
        <v>4266</v>
      </c>
    </row>
    <row r="33" spans="1:5" ht="12.75">
      <c r="A33" s="35" t="s">
        <v>57</v>
      </c>
      <c r="E33" s="40" t="s">
        <v>5</v>
      </c>
    </row>
    <row r="34" spans="1:5" ht="12.75">
      <c r="A34" t="s">
        <v>58</v>
      </c>
      <c r="E34" s="39" t="s">
        <v>5</v>
      </c>
    </row>
    <row r="35" spans="1:16" ht="12.75">
      <c r="A35" t="s">
        <v>50</v>
      </c>
      <c s="34" t="s">
        <v>108</v>
      </c>
      <c s="34" t="s">
        <v>4170</v>
      </c>
      <c s="35" t="s">
        <v>5</v>
      </c>
      <c s="6" t="s">
        <v>4267</v>
      </c>
      <c s="36" t="s">
        <v>139</v>
      </c>
      <c s="37">
        <v>2</v>
      </c>
      <c s="36">
        <v>0</v>
      </c>
      <c s="36">
        <f>ROUND(G35*H35,6)</f>
      </c>
      <c r="L35" s="38">
        <v>0</v>
      </c>
      <c s="32">
        <f>ROUND(ROUND(L35,2)*ROUND(G35,3),2)</f>
      </c>
      <c s="36" t="s">
        <v>122</v>
      </c>
      <c>
        <f>(M35*21)/100</f>
      </c>
      <c t="s">
        <v>28</v>
      </c>
    </row>
    <row r="36" spans="1:5" ht="12.75">
      <c r="A36" s="35" t="s">
        <v>56</v>
      </c>
      <c r="E36" s="39" t="s">
        <v>4171</v>
      </c>
    </row>
    <row r="37" spans="1:5" ht="12.75">
      <c r="A37" s="35" t="s">
        <v>57</v>
      </c>
      <c r="E37" s="40" t="s">
        <v>5</v>
      </c>
    </row>
    <row r="38" spans="1:5" ht="12.75">
      <c r="A38" t="s">
        <v>58</v>
      </c>
      <c r="E38" s="39" t="s">
        <v>5</v>
      </c>
    </row>
    <row r="39" spans="1:16" ht="12.75">
      <c r="A39" t="s">
        <v>50</v>
      </c>
      <c s="34" t="s">
        <v>113</v>
      </c>
      <c s="34" t="s">
        <v>4268</v>
      </c>
      <c s="35" t="s">
        <v>5</v>
      </c>
      <c s="6" t="s">
        <v>4269</v>
      </c>
      <c s="36" t="s">
        <v>162</v>
      </c>
      <c s="37">
        <v>168</v>
      </c>
      <c s="36">
        <v>0</v>
      </c>
      <c s="36">
        <f>ROUND(G39*H39,6)</f>
      </c>
      <c r="L39" s="38">
        <v>0</v>
      </c>
      <c s="32">
        <f>ROUND(ROUND(L39,2)*ROUND(G39,3),2)</f>
      </c>
      <c s="36" t="s">
        <v>122</v>
      </c>
      <c>
        <f>(M39*21)/100</f>
      </c>
      <c t="s">
        <v>28</v>
      </c>
    </row>
    <row r="40" spans="1:5" ht="12.75">
      <c r="A40" s="35" t="s">
        <v>56</v>
      </c>
      <c r="E40" s="39" t="s">
        <v>4269</v>
      </c>
    </row>
    <row r="41" spans="1:5" ht="12.75">
      <c r="A41" s="35" t="s">
        <v>57</v>
      </c>
      <c r="E41" s="40" t="s">
        <v>5</v>
      </c>
    </row>
    <row r="42" spans="1:5" ht="12.75">
      <c r="A42" t="s">
        <v>58</v>
      </c>
      <c r="E42" s="39" t="s">
        <v>5</v>
      </c>
    </row>
    <row r="43" spans="1:16" ht="12.75">
      <c r="A43" t="s">
        <v>50</v>
      </c>
      <c s="34" t="s">
        <v>118</v>
      </c>
      <c s="34" t="s">
        <v>3378</v>
      </c>
      <c s="35" t="s">
        <v>5</v>
      </c>
      <c s="6" t="s">
        <v>3454</v>
      </c>
      <c s="36" t="s">
        <v>162</v>
      </c>
      <c s="37">
        <v>168</v>
      </c>
      <c s="36">
        <v>0</v>
      </c>
      <c s="36">
        <f>ROUND(G43*H43,6)</f>
      </c>
      <c r="L43" s="38">
        <v>0</v>
      </c>
      <c s="32">
        <f>ROUND(ROUND(L43,2)*ROUND(G43,3),2)</f>
      </c>
      <c s="36" t="s">
        <v>122</v>
      </c>
      <c>
        <f>(M43*21)/100</f>
      </c>
      <c t="s">
        <v>28</v>
      </c>
    </row>
    <row r="44" spans="1:5" ht="12.75">
      <c r="A44" s="35" t="s">
        <v>56</v>
      </c>
      <c r="E44" s="39" t="s">
        <v>3455</v>
      </c>
    </row>
    <row r="45" spans="1:5" ht="12.75">
      <c r="A45" s="35" t="s">
        <v>57</v>
      </c>
      <c r="E45" s="40" t="s">
        <v>5</v>
      </c>
    </row>
    <row r="46" spans="1:5" ht="12.75">
      <c r="A46" t="s">
        <v>58</v>
      </c>
      <c r="E46" s="39" t="s">
        <v>5</v>
      </c>
    </row>
    <row r="47" spans="1:16" ht="12.75">
      <c r="A47" t="s">
        <v>50</v>
      </c>
      <c s="34" t="s">
        <v>142</v>
      </c>
      <c s="34" t="s">
        <v>4270</v>
      </c>
      <c s="35" t="s">
        <v>5</v>
      </c>
      <c s="6" t="s">
        <v>4271</v>
      </c>
      <c s="36" t="s">
        <v>162</v>
      </c>
      <c s="37">
        <v>210</v>
      </c>
      <c s="36">
        <v>0</v>
      </c>
      <c s="36">
        <f>ROUND(G47*H47,6)</f>
      </c>
      <c r="L47" s="38">
        <v>0</v>
      </c>
      <c s="32">
        <f>ROUND(ROUND(L47,2)*ROUND(G47,3),2)</f>
      </c>
      <c s="36" t="s">
        <v>55</v>
      </c>
      <c>
        <f>(M47*21)/100</f>
      </c>
      <c t="s">
        <v>28</v>
      </c>
    </row>
    <row r="48" spans="1:5" ht="12.75">
      <c r="A48" s="35" t="s">
        <v>56</v>
      </c>
      <c r="E48" s="39" t="s">
        <v>4271</v>
      </c>
    </row>
    <row r="49" spans="1:5" ht="12.75">
      <c r="A49" s="35" t="s">
        <v>57</v>
      </c>
      <c r="E49" s="40" t="s">
        <v>5</v>
      </c>
    </row>
    <row r="50" spans="1:5" ht="12.75">
      <c r="A50" t="s">
        <v>58</v>
      </c>
      <c r="E50" s="39" t="s">
        <v>5</v>
      </c>
    </row>
    <row r="51" spans="1:16" ht="12.75">
      <c r="A51" t="s">
        <v>50</v>
      </c>
      <c s="34" t="s">
        <v>147</v>
      </c>
      <c s="34" t="s">
        <v>3469</v>
      </c>
      <c s="35" t="s">
        <v>5</v>
      </c>
      <c s="6" t="s">
        <v>3470</v>
      </c>
      <c s="36" t="s">
        <v>139</v>
      </c>
      <c s="37">
        <v>210</v>
      </c>
      <c s="36">
        <v>0</v>
      </c>
      <c s="36">
        <f>ROUND(G51*H51,6)</f>
      </c>
      <c r="L51" s="38">
        <v>0</v>
      </c>
      <c s="32">
        <f>ROUND(ROUND(L51,2)*ROUND(G51,3),2)</f>
      </c>
      <c s="36" t="s">
        <v>122</v>
      </c>
      <c>
        <f>(M51*21)/100</f>
      </c>
      <c t="s">
        <v>28</v>
      </c>
    </row>
    <row r="52" spans="1:5" ht="25.5">
      <c r="A52" s="35" t="s">
        <v>56</v>
      </c>
      <c r="E52" s="39" t="s">
        <v>3471</v>
      </c>
    </row>
    <row r="53" spans="1:5" ht="12.75">
      <c r="A53" s="35" t="s">
        <v>57</v>
      </c>
      <c r="E53" s="40" t="s">
        <v>5</v>
      </c>
    </row>
    <row r="54" spans="1:5" ht="12.75">
      <c r="A54" t="s">
        <v>58</v>
      </c>
      <c r="E54" s="39" t="s">
        <v>5</v>
      </c>
    </row>
    <row r="55" spans="1:13" ht="12.75">
      <c r="A55" t="s">
        <v>47</v>
      </c>
      <c r="C55" s="31" t="s">
        <v>3472</v>
      </c>
      <c r="E55" s="33" t="s">
        <v>4177</v>
      </c>
      <c r="J55" s="32">
        <f>0</f>
      </c>
      <c s="32">
        <f>0</f>
      </c>
      <c s="32">
        <f>0+L56+L60+L64</f>
      </c>
      <c s="32">
        <f>0+M56+M60+M64</f>
      </c>
    </row>
    <row r="56" spans="1:16" ht="12.75">
      <c r="A56" t="s">
        <v>50</v>
      </c>
      <c s="34" t="s">
        <v>150</v>
      </c>
      <c s="34" t="s">
        <v>2968</v>
      </c>
      <c s="35" t="s">
        <v>5</v>
      </c>
      <c s="6" t="s">
        <v>4272</v>
      </c>
      <c s="36" t="s">
        <v>162</v>
      </c>
      <c s="37">
        <v>200</v>
      </c>
      <c s="36">
        <v>0</v>
      </c>
      <c s="36">
        <f>ROUND(G56*H56,6)</f>
      </c>
      <c r="L56" s="38">
        <v>0</v>
      </c>
      <c s="32">
        <f>ROUND(ROUND(L56,2)*ROUND(G56,3),2)</f>
      </c>
      <c s="36" t="s">
        <v>122</v>
      </c>
      <c>
        <f>(M56*21)/100</f>
      </c>
      <c t="s">
        <v>28</v>
      </c>
    </row>
    <row r="57" spans="1:5" ht="12.75">
      <c r="A57" s="35" t="s">
        <v>56</v>
      </c>
      <c r="E57" s="39" t="s">
        <v>4178</v>
      </c>
    </row>
    <row r="58" spans="1:5" ht="12.75">
      <c r="A58" s="35" t="s">
        <v>57</v>
      </c>
      <c r="E58" s="40" t="s">
        <v>5</v>
      </c>
    </row>
    <row r="59" spans="1:5" ht="12.75">
      <c r="A59" t="s">
        <v>58</v>
      </c>
      <c r="E59" s="39" t="s">
        <v>5</v>
      </c>
    </row>
    <row r="60" spans="1:16" ht="12.75">
      <c r="A60" t="s">
        <v>50</v>
      </c>
      <c s="34" t="s">
        <v>155</v>
      </c>
      <c s="34" t="s">
        <v>4273</v>
      </c>
      <c s="35" t="s">
        <v>5</v>
      </c>
      <c s="6" t="s">
        <v>4274</v>
      </c>
      <c s="36" t="s">
        <v>162</v>
      </c>
      <c s="37">
        <v>200</v>
      </c>
      <c s="36">
        <v>0</v>
      </c>
      <c s="36">
        <f>ROUND(G60*H60,6)</f>
      </c>
      <c r="L60" s="38">
        <v>0</v>
      </c>
      <c s="32">
        <f>ROUND(ROUND(L60,2)*ROUND(G60,3),2)</f>
      </c>
      <c s="36" t="s">
        <v>122</v>
      </c>
      <c>
        <f>(M60*21)/100</f>
      </c>
      <c t="s">
        <v>28</v>
      </c>
    </row>
    <row r="61" spans="1:5" ht="25.5">
      <c r="A61" s="35" t="s">
        <v>56</v>
      </c>
      <c r="E61" s="39" t="s">
        <v>4275</v>
      </c>
    </row>
    <row r="62" spans="1:5" ht="12.75">
      <c r="A62" s="35" t="s">
        <v>57</v>
      </c>
      <c r="E62" s="40" t="s">
        <v>5</v>
      </c>
    </row>
    <row r="63" spans="1:5" ht="12.75">
      <c r="A63" t="s">
        <v>58</v>
      </c>
      <c r="E63" s="39" t="s">
        <v>5</v>
      </c>
    </row>
    <row r="64" spans="1:16" ht="12.75">
      <c r="A64" t="s">
        <v>50</v>
      </c>
      <c s="34" t="s">
        <v>159</v>
      </c>
      <c s="34" t="s">
        <v>4187</v>
      </c>
      <c s="35" t="s">
        <v>5</v>
      </c>
      <c s="6" t="s">
        <v>4188</v>
      </c>
      <c s="36" t="s">
        <v>139</v>
      </c>
      <c s="37">
        <v>200</v>
      </c>
      <c s="36">
        <v>0</v>
      </c>
      <c s="36">
        <f>ROUND(G64*H64,6)</f>
      </c>
      <c r="L64" s="38">
        <v>0</v>
      </c>
      <c s="32">
        <f>ROUND(ROUND(L64,2)*ROUND(G64,3),2)</f>
      </c>
      <c s="36" t="s">
        <v>122</v>
      </c>
      <c>
        <f>(M64*21)/100</f>
      </c>
      <c t="s">
        <v>28</v>
      </c>
    </row>
    <row r="65" spans="1:5" ht="12.75">
      <c r="A65" s="35" t="s">
        <v>56</v>
      </c>
      <c r="E65" s="39" t="s">
        <v>4188</v>
      </c>
    </row>
    <row r="66" spans="1:5" ht="12.75">
      <c r="A66" s="35" t="s">
        <v>57</v>
      </c>
      <c r="E66" s="40" t="s">
        <v>5</v>
      </c>
    </row>
    <row r="67" spans="1:5" ht="12.75">
      <c r="A67" t="s">
        <v>58</v>
      </c>
      <c r="E67" s="39" t="s">
        <v>5</v>
      </c>
    </row>
    <row r="68" spans="1:13" ht="12.75">
      <c r="A68" t="s">
        <v>47</v>
      </c>
      <c r="C68" s="31" t="s">
        <v>4189</v>
      </c>
      <c r="E68" s="33" t="s">
        <v>3475</v>
      </c>
      <c r="J68" s="32">
        <f>0</f>
      </c>
      <c s="32">
        <f>0</f>
      </c>
      <c s="32">
        <f>0+L69</f>
      </c>
      <c s="32">
        <f>0+M69</f>
      </c>
    </row>
    <row r="69" spans="1:16" ht="12.75">
      <c r="A69" t="s">
        <v>50</v>
      </c>
      <c s="34" t="s">
        <v>165</v>
      </c>
      <c s="34" t="s">
        <v>3489</v>
      </c>
      <c s="35" t="s">
        <v>5</v>
      </c>
      <c s="6" t="s">
        <v>3490</v>
      </c>
      <c s="36" t="s">
        <v>162</v>
      </c>
      <c s="37">
        <v>210</v>
      </c>
      <c s="36">
        <v>0</v>
      </c>
      <c s="36">
        <f>ROUND(G69*H69,6)</f>
      </c>
      <c r="L69" s="38">
        <v>0</v>
      </c>
      <c s="32">
        <f>ROUND(ROUND(L69,2)*ROUND(G69,3),2)</f>
      </c>
      <c s="36" t="s">
        <v>55</v>
      </c>
      <c>
        <f>(M69*21)/100</f>
      </c>
      <c t="s">
        <v>28</v>
      </c>
    </row>
    <row r="70" spans="1:5" ht="25.5">
      <c r="A70" s="35" t="s">
        <v>56</v>
      </c>
      <c r="E70" s="39" t="s">
        <v>3491</v>
      </c>
    </row>
    <row r="71" spans="1:5" ht="12.75">
      <c r="A71" s="35" t="s">
        <v>57</v>
      </c>
      <c r="E71" s="40" t="s">
        <v>5</v>
      </c>
    </row>
    <row r="72" spans="1:5" ht="25.5">
      <c r="A72" t="s">
        <v>58</v>
      </c>
      <c r="E72" s="39" t="s">
        <v>2648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COUNTIFS(L8:L102,"=0",A8:A102,"P")+COUNTIFS(L8:L102,"",A8:A102,"P")+SUM(Q8:Q102)</f>
      </c>
    </row>
    <row r="8" spans="1:13" ht="12.75">
      <c r="A8" t="s">
        <v>45</v>
      </c>
      <c r="C8" s="28" t="s">
        <v>4278</v>
      </c>
      <c r="E8" s="30" t="s">
        <v>4277</v>
      </c>
      <c r="J8" s="29">
        <f>0+J9+J62+J83+J96+J101</f>
      </c>
      <c s="29">
        <f>0+K9+K62+K83+K96+K101</f>
      </c>
      <c s="29">
        <f>0+L9+L62+L83+L96+L101</f>
      </c>
      <c s="29">
        <f>0+M9+M62+M83+M96+M101</f>
      </c>
    </row>
    <row r="9" spans="1:13" ht="12.75">
      <c r="A9" t="s">
        <v>47</v>
      </c>
      <c r="C9" s="31" t="s">
        <v>124</v>
      </c>
      <c r="E9" s="33" t="s">
        <v>125</v>
      </c>
      <c r="J9" s="32">
        <f>0</f>
      </c>
      <c s="32">
        <f>0</f>
      </c>
      <c s="32">
        <f>0+L10+L14+L18+L22+L26+L30+L34+L38+L42+L46+L50+L54+L58</f>
      </c>
      <c s="32">
        <f>0+M10+M14+M18+M22+M26+M30+M34+M38+M42+M46+M50+M54+M58</f>
      </c>
    </row>
    <row r="10" spans="1:16" ht="25.5">
      <c r="A10" t="s">
        <v>50</v>
      </c>
      <c s="34" t="s">
        <v>71</v>
      </c>
      <c s="34" t="s">
        <v>4279</v>
      </c>
      <c s="35" t="s">
        <v>5</v>
      </c>
      <c s="6" t="s">
        <v>4280</v>
      </c>
      <c s="36" t="s">
        <v>139</v>
      </c>
      <c s="37">
        <v>2</v>
      </c>
      <c s="36">
        <v>0</v>
      </c>
      <c s="36">
        <f>ROUND(G10*H10,6)</f>
      </c>
      <c r="L10" s="38">
        <v>0</v>
      </c>
      <c s="32">
        <f>ROUND(ROUND(L10,2)*ROUND(G10,3),2)</f>
      </c>
      <c s="36" t="s">
        <v>55</v>
      </c>
      <c>
        <f>(M10*21)/100</f>
      </c>
      <c t="s">
        <v>28</v>
      </c>
    </row>
    <row r="11" spans="1:5" ht="38.25">
      <c r="A11" s="35" t="s">
        <v>56</v>
      </c>
      <c r="E11" s="39" t="s">
        <v>4281</v>
      </c>
    </row>
    <row r="12" spans="1:5" ht="12.75">
      <c r="A12" s="35" t="s">
        <v>57</v>
      </c>
      <c r="E12" s="40" t="s">
        <v>5</v>
      </c>
    </row>
    <row r="13" spans="1:5" ht="12.75">
      <c r="A13" t="s">
        <v>58</v>
      </c>
      <c r="E13" s="39" t="s">
        <v>5</v>
      </c>
    </row>
    <row r="14" spans="1:16" ht="12.75">
      <c r="A14" t="s">
        <v>50</v>
      </c>
      <c s="34" t="s">
        <v>27</v>
      </c>
      <c s="34" t="s">
        <v>2585</v>
      </c>
      <c s="35" t="s">
        <v>5</v>
      </c>
      <c s="6" t="s">
        <v>2586</v>
      </c>
      <c s="36" t="s">
        <v>139</v>
      </c>
      <c s="37">
        <v>2</v>
      </c>
      <c s="36">
        <v>0</v>
      </c>
      <c s="36">
        <f>ROUND(G14*H14,6)</f>
      </c>
      <c r="L14" s="38">
        <v>0</v>
      </c>
      <c s="32">
        <f>ROUND(ROUND(L14,2)*ROUND(G14,3),2)</f>
      </c>
      <c s="36" t="s">
        <v>55</v>
      </c>
      <c>
        <f>(M14*21)/100</f>
      </c>
      <c t="s">
        <v>28</v>
      </c>
    </row>
    <row r="15" spans="1:5" ht="12.75">
      <c r="A15" s="35" t="s">
        <v>56</v>
      </c>
      <c r="E15" s="39" t="s">
        <v>2586</v>
      </c>
    </row>
    <row r="16" spans="1:5" ht="12.75">
      <c r="A16" s="35" t="s">
        <v>57</v>
      </c>
      <c r="E16" s="40" t="s">
        <v>5</v>
      </c>
    </row>
    <row r="17" spans="1:5" ht="12.75">
      <c r="A17" t="s">
        <v>58</v>
      </c>
      <c r="E17" s="39" t="s">
        <v>5</v>
      </c>
    </row>
    <row r="18" spans="1:16" ht="12.75">
      <c r="A18" t="s">
        <v>50</v>
      </c>
      <c s="34" t="s">
        <v>108</v>
      </c>
      <c s="34" t="s">
        <v>4282</v>
      </c>
      <c s="35" t="s">
        <v>5</v>
      </c>
      <c s="6" t="s">
        <v>4283</v>
      </c>
      <c s="36" t="s">
        <v>139</v>
      </c>
      <c s="37">
        <v>2</v>
      </c>
      <c s="36">
        <v>0</v>
      </c>
      <c s="36">
        <f>ROUND(G18*H18,6)</f>
      </c>
      <c r="L18" s="38">
        <v>0</v>
      </c>
      <c s="32">
        <f>ROUND(ROUND(L18,2)*ROUND(G18,3),2)</f>
      </c>
      <c s="36" t="s">
        <v>55</v>
      </c>
      <c>
        <f>(M18*21)/100</f>
      </c>
      <c t="s">
        <v>28</v>
      </c>
    </row>
    <row r="19" spans="1:5" ht="12.75">
      <c r="A19" s="35" t="s">
        <v>56</v>
      </c>
      <c r="E19" s="39" t="s">
        <v>4283</v>
      </c>
    </row>
    <row r="20" spans="1:5" ht="12.75">
      <c r="A20" s="35" t="s">
        <v>57</v>
      </c>
      <c r="E20" s="40" t="s">
        <v>5</v>
      </c>
    </row>
    <row r="21" spans="1:5" ht="12.75">
      <c r="A21" t="s">
        <v>58</v>
      </c>
      <c r="E21" s="39" t="s">
        <v>5</v>
      </c>
    </row>
    <row r="22" spans="1:16" ht="12.75">
      <c r="A22" t="s">
        <v>50</v>
      </c>
      <c s="34" t="s">
        <v>113</v>
      </c>
      <c s="34" t="s">
        <v>4284</v>
      </c>
      <c s="35" t="s">
        <v>5</v>
      </c>
      <c s="6" t="s">
        <v>4285</v>
      </c>
      <c s="36" t="s">
        <v>139</v>
      </c>
      <c s="37">
        <v>2</v>
      </c>
      <c s="36">
        <v>0</v>
      </c>
      <c s="36">
        <f>ROUND(G22*H22,6)</f>
      </c>
      <c r="L22" s="38">
        <v>0</v>
      </c>
      <c s="32">
        <f>ROUND(ROUND(L22,2)*ROUND(G22,3),2)</f>
      </c>
      <c s="36" t="s">
        <v>55</v>
      </c>
      <c>
        <f>(M22*21)/100</f>
      </c>
      <c t="s">
        <v>28</v>
      </c>
    </row>
    <row r="23" spans="1:5" ht="12.75">
      <c r="A23" s="35" t="s">
        <v>56</v>
      </c>
      <c r="E23" s="39" t="s">
        <v>4285</v>
      </c>
    </row>
    <row r="24" spans="1:5" ht="12.75">
      <c r="A24" s="35" t="s">
        <v>57</v>
      </c>
      <c r="E24" s="40" t="s">
        <v>5</v>
      </c>
    </row>
    <row r="25" spans="1:5" ht="12.75">
      <c r="A25" t="s">
        <v>58</v>
      </c>
      <c r="E25" s="39" t="s">
        <v>5</v>
      </c>
    </row>
    <row r="26" spans="1:16" ht="38.25">
      <c r="A26" t="s">
        <v>50</v>
      </c>
      <c s="34" t="s">
        <v>118</v>
      </c>
      <c s="34" t="s">
        <v>4286</v>
      </c>
      <c s="35" t="s">
        <v>5</v>
      </c>
      <c s="6" t="s">
        <v>4287</v>
      </c>
      <c s="36" t="s">
        <v>162</v>
      </c>
      <c s="37">
        <v>35</v>
      </c>
      <c s="36">
        <v>0</v>
      </c>
      <c s="36">
        <f>ROUND(G26*H26,6)</f>
      </c>
      <c r="L26" s="38">
        <v>0</v>
      </c>
      <c s="32">
        <f>ROUND(ROUND(L26,2)*ROUND(G26,3),2)</f>
      </c>
      <c s="36" t="s">
        <v>55</v>
      </c>
      <c>
        <f>(M26*21)/100</f>
      </c>
      <c t="s">
        <v>28</v>
      </c>
    </row>
    <row r="27" spans="1:5" ht="38.25">
      <c r="A27" s="35" t="s">
        <v>56</v>
      </c>
      <c r="E27" s="39" t="s">
        <v>4288</v>
      </c>
    </row>
    <row r="28" spans="1:5" ht="12.75">
      <c r="A28" s="35" t="s">
        <v>57</v>
      </c>
      <c r="E28" s="40" t="s">
        <v>5</v>
      </c>
    </row>
    <row r="29" spans="1:5" ht="12.75">
      <c r="A29" t="s">
        <v>58</v>
      </c>
      <c r="E29" s="39" t="s">
        <v>5</v>
      </c>
    </row>
    <row r="30" spans="1:16" ht="12.75">
      <c r="A30" t="s">
        <v>50</v>
      </c>
      <c s="34" t="s">
        <v>142</v>
      </c>
      <c s="34" t="s">
        <v>4289</v>
      </c>
      <c s="35" t="s">
        <v>5</v>
      </c>
      <c s="6" t="s">
        <v>4290</v>
      </c>
      <c s="36" t="s">
        <v>885</v>
      </c>
      <c s="37">
        <v>35</v>
      </c>
      <c s="36">
        <v>0.001</v>
      </c>
      <c s="36">
        <f>ROUND(G30*H30,6)</f>
      </c>
      <c r="L30" s="38">
        <v>0</v>
      </c>
      <c s="32">
        <f>ROUND(ROUND(L30,2)*ROUND(G30,3),2)</f>
      </c>
      <c s="36" t="s">
        <v>55</v>
      </c>
      <c>
        <f>(M30*21)/100</f>
      </c>
      <c t="s">
        <v>28</v>
      </c>
    </row>
    <row r="31" spans="1:5" ht="12.75">
      <c r="A31" s="35" t="s">
        <v>56</v>
      </c>
      <c r="E31" s="39" t="s">
        <v>4290</v>
      </c>
    </row>
    <row r="32" spans="1:5" ht="12.75">
      <c r="A32" s="35" t="s">
        <v>57</v>
      </c>
      <c r="E32" s="40" t="s">
        <v>5</v>
      </c>
    </row>
    <row r="33" spans="1:5" ht="12.75">
      <c r="A33" t="s">
        <v>58</v>
      </c>
      <c r="E33" s="39" t="s">
        <v>5</v>
      </c>
    </row>
    <row r="34" spans="1:16" ht="12.75">
      <c r="A34" t="s">
        <v>50</v>
      </c>
      <c s="34" t="s">
        <v>147</v>
      </c>
      <c s="34" t="s">
        <v>2614</v>
      </c>
      <c s="35" t="s">
        <v>5</v>
      </c>
      <c s="6" t="s">
        <v>2615</v>
      </c>
      <c s="36" t="s">
        <v>139</v>
      </c>
      <c s="37">
        <v>2</v>
      </c>
      <c s="36">
        <v>0</v>
      </c>
      <c s="36">
        <f>ROUND(G34*H34,6)</f>
      </c>
      <c r="L34" s="38">
        <v>0</v>
      </c>
      <c s="32">
        <f>ROUND(ROUND(L34,2)*ROUND(G34,3),2)</f>
      </c>
      <c s="36" t="s">
        <v>55</v>
      </c>
      <c>
        <f>(M34*21)/100</f>
      </c>
      <c t="s">
        <v>28</v>
      </c>
    </row>
    <row r="35" spans="1:5" ht="12.75">
      <c r="A35" s="35" t="s">
        <v>56</v>
      </c>
      <c r="E35" s="39" t="s">
        <v>2615</v>
      </c>
    </row>
    <row r="36" spans="1:5" ht="12.75">
      <c r="A36" s="35" t="s">
        <v>57</v>
      </c>
      <c r="E36" s="40" t="s">
        <v>5</v>
      </c>
    </row>
    <row r="37" spans="1:5" ht="12.75">
      <c r="A37" t="s">
        <v>58</v>
      </c>
      <c r="E37" s="39" t="s">
        <v>5</v>
      </c>
    </row>
    <row r="38" spans="1:16" ht="25.5">
      <c r="A38" t="s">
        <v>50</v>
      </c>
      <c s="34" t="s">
        <v>150</v>
      </c>
      <c s="34" t="s">
        <v>4291</v>
      </c>
      <c s="35" t="s">
        <v>5</v>
      </c>
      <c s="6" t="s">
        <v>4292</v>
      </c>
      <c s="36" t="s">
        <v>139</v>
      </c>
      <c s="37">
        <v>2</v>
      </c>
      <c s="36">
        <v>0.0002</v>
      </c>
      <c s="36">
        <f>ROUND(G38*H38,6)</f>
      </c>
      <c r="L38" s="38">
        <v>0</v>
      </c>
      <c s="32">
        <f>ROUND(ROUND(L38,2)*ROUND(G38,3),2)</f>
      </c>
      <c s="36" t="s">
        <v>55</v>
      </c>
      <c>
        <f>(M38*21)/100</f>
      </c>
      <c t="s">
        <v>28</v>
      </c>
    </row>
    <row r="39" spans="1:5" ht="25.5">
      <c r="A39" s="35" t="s">
        <v>56</v>
      </c>
      <c r="E39" s="39" t="s">
        <v>4292</v>
      </c>
    </row>
    <row r="40" spans="1:5" ht="12.75">
      <c r="A40" s="35" t="s">
        <v>57</v>
      </c>
      <c r="E40" s="40" t="s">
        <v>5</v>
      </c>
    </row>
    <row r="41" spans="1:5" ht="12.75">
      <c r="A41" t="s">
        <v>58</v>
      </c>
      <c r="E41" s="39" t="s">
        <v>4293</v>
      </c>
    </row>
    <row r="42" spans="1:16" ht="25.5">
      <c r="A42" t="s">
        <v>50</v>
      </c>
      <c s="34" t="s">
        <v>155</v>
      </c>
      <c s="34" t="s">
        <v>4294</v>
      </c>
      <c s="35" t="s">
        <v>5</v>
      </c>
      <c s="6" t="s">
        <v>4295</v>
      </c>
      <c s="36" t="s">
        <v>139</v>
      </c>
      <c s="37">
        <v>1</v>
      </c>
      <c s="36">
        <v>0</v>
      </c>
      <c s="36">
        <f>ROUND(G42*H42,6)</f>
      </c>
      <c r="L42" s="38">
        <v>0</v>
      </c>
      <c s="32">
        <f>ROUND(ROUND(L42,2)*ROUND(G42,3),2)</f>
      </c>
      <c s="36" t="s">
        <v>55</v>
      </c>
      <c>
        <f>(M42*21)/100</f>
      </c>
      <c t="s">
        <v>28</v>
      </c>
    </row>
    <row r="43" spans="1:5" ht="25.5">
      <c r="A43" s="35" t="s">
        <v>56</v>
      </c>
      <c r="E43" s="39" t="s">
        <v>4295</v>
      </c>
    </row>
    <row r="44" spans="1:5" ht="12.75">
      <c r="A44" s="35" t="s">
        <v>57</v>
      </c>
      <c r="E44" s="40" t="s">
        <v>5</v>
      </c>
    </row>
    <row r="45" spans="1:5" ht="12.75">
      <c r="A45" t="s">
        <v>58</v>
      </c>
      <c r="E45" s="39" t="s">
        <v>5</v>
      </c>
    </row>
    <row r="46" spans="1:16" ht="25.5">
      <c r="A46" t="s">
        <v>50</v>
      </c>
      <c s="34" t="s">
        <v>159</v>
      </c>
      <c s="34" t="s">
        <v>4212</v>
      </c>
      <c s="35" t="s">
        <v>5</v>
      </c>
      <c s="6" t="s">
        <v>4213</v>
      </c>
      <c s="36" t="s">
        <v>139</v>
      </c>
      <c s="37">
        <v>1</v>
      </c>
      <c s="36">
        <v>0</v>
      </c>
      <c s="36">
        <f>ROUND(G46*H46,6)</f>
      </c>
      <c r="L46" s="38">
        <v>0</v>
      </c>
      <c s="32">
        <f>ROUND(ROUND(L46,2)*ROUND(G46,3),2)</f>
      </c>
      <c s="36" t="s">
        <v>55</v>
      </c>
      <c>
        <f>(M46*21)/100</f>
      </c>
      <c t="s">
        <v>28</v>
      </c>
    </row>
    <row r="47" spans="1:5" ht="25.5">
      <c r="A47" s="35" t="s">
        <v>56</v>
      </c>
      <c r="E47" s="39" t="s">
        <v>4213</v>
      </c>
    </row>
    <row r="48" spans="1:5" ht="12.75">
      <c r="A48" s="35" t="s">
        <v>57</v>
      </c>
      <c r="E48" s="40" t="s">
        <v>5</v>
      </c>
    </row>
    <row r="49" spans="1:5" ht="12.75">
      <c r="A49" t="s">
        <v>58</v>
      </c>
      <c r="E49" s="39" t="s">
        <v>5</v>
      </c>
    </row>
    <row r="50" spans="1:16" ht="25.5">
      <c r="A50" t="s">
        <v>50</v>
      </c>
      <c s="34" t="s">
        <v>165</v>
      </c>
      <c s="34" t="s">
        <v>4296</v>
      </c>
      <c s="35" t="s">
        <v>5</v>
      </c>
      <c s="6" t="s">
        <v>4297</v>
      </c>
      <c s="36" t="s">
        <v>162</v>
      </c>
      <c s="37">
        <v>30</v>
      </c>
      <c s="36">
        <v>0</v>
      </c>
      <c s="36">
        <f>ROUND(G50*H50,6)</f>
      </c>
      <c r="L50" s="38">
        <v>0</v>
      </c>
      <c s="32">
        <f>ROUND(ROUND(L50,2)*ROUND(G50,3),2)</f>
      </c>
      <c s="36" t="s">
        <v>55</v>
      </c>
      <c>
        <f>(M50*21)/100</f>
      </c>
      <c t="s">
        <v>28</v>
      </c>
    </row>
    <row r="51" spans="1:5" ht="38.25">
      <c r="A51" s="35" t="s">
        <v>56</v>
      </c>
      <c r="E51" s="39" t="s">
        <v>4298</v>
      </c>
    </row>
    <row r="52" spans="1:5" ht="12.75">
      <c r="A52" s="35" t="s">
        <v>57</v>
      </c>
      <c r="E52" s="40" t="s">
        <v>5</v>
      </c>
    </row>
    <row r="53" spans="1:5" ht="12.75">
      <c r="A53" t="s">
        <v>58</v>
      </c>
      <c r="E53" s="39" t="s">
        <v>5</v>
      </c>
    </row>
    <row r="54" spans="1:16" ht="12.75">
      <c r="A54" t="s">
        <v>50</v>
      </c>
      <c s="34" t="s">
        <v>173</v>
      </c>
      <c s="34" t="s">
        <v>2732</v>
      </c>
      <c s="35" t="s">
        <v>5</v>
      </c>
      <c s="6" t="s">
        <v>2733</v>
      </c>
      <c s="36" t="s">
        <v>162</v>
      </c>
      <c s="37">
        <v>30</v>
      </c>
      <c s="36">
        <v>0.00064</v>
      </c>
      <c s="36">
        <f>ROUND(G54*H54,6)</f>
      </c>
      <c r="L54" s="38">
        <v>0</v>
      </c>
      <c s="32">
        <f>ROUND(ROUND(L54,2)*ROUND(G54,3),2)</f>
      </c>
      <c s="36" t="s">
        <v>55</v>
      </c>
      <c>
        <f>(M54*21)/100</f>
      </c>
      <c t="s">
        <v>28</v>
      </c>
    </row>
    <row r="55" spans="1:5" ht="12.75">
      <c r="A55" s="35" t="s">
        <v>56</v>
      </c>
      <c r="E55" s="39" t="s">
        <v>2733</v>
      </c>
    </row>
    <row r="56" spans="1:5" ht="12.75">
      <c r="A56" s="35" t="s">
        <v>57</v>
      </c>
      <c r="E56" s="40" t="s">
        <v>5</v>
      </c>
    </row>
    <row r="57" spans="1:5" ht="12.75">
      <c r="A57" t="s">
        <v>58</v>
      </c>
      <c r="E57" s="39" t="s">
        <v>2704</v>
      </c>
    </row>
    <row r="58" spans="1:16" ht="12.75">
      <c r="A58" t="s">
        <v>50</v>
      </c>
      <c s="34" t="s">
        <v>178</v>
      </c>
      <c s="34" t="s">
        <v>4224</v>
      </c>
      <c s="35" t="s">
        <v>5</v>
      </c>
      <c s="6" t="s">
        <v>4225</v>
      </c>
      <c s="36" t="s">
        <v>139</v>
      </c>
      <c s="37">
        <v>3</v>
      </c>
      <c s="36">
        <v>0</v>
      </c>
      <c s="36">
        <f>ROUND(G58*H58,6)</f>
      </c>
      <c r="L58" s="38">
        <v>0</v>
      </c>
      <c s="32">
        <f>ROUND(ROUND(L58,2)*ROUND(G58,3),2)</f>
      </c>
      <c s="36" t="s">
        <v>55</v>
      </c>
      <c>
        <f>(M58*21)/100</f>
      </c>
      <c t="s">
        <v>28</v>
      </c>
    </row>
    <row r="59" spans="1:5" ht="12.75">
      <c r="A59" s="35" t="s">
        <v>56</v>
      </c>
      <c r="E59" s="39" t="s">
        <v>4225</v>
      </c>
    </row>
    <row r="60" spans="1:5" ht="25.5">
      <c r="A60" s="35" t="s">
        <v>57</v>
      </c>
      <c r="E60" s="40" t="s">
        <v>4299</v>
      </c>
    </row>
    <row r="61" spans="1:5" ht="12.75">
      <c r="A61" t="s">
        <v>58</v>
      </c>
      <c r="E61" s="39" t="s">
        <v>5</v>
      </c>
    </row>
    <row r="62" spans="1:13" ht="12.75">
      <c r="A62" t="s">
        <v>47</v>
      </c>
      <c r="C62" s="31" t="s">
        <v>1666</v>
      </c>
      <c r="E62" s="33" t="s">
        <v>1667</v>
      </c>
      <c r="J62" s="32">
        <f>0</f>
      </c>
      <c s="32">
        <f>0</f>
      </c>
      <c s="32">
        <f>0+L63+L67+L71+L75+L79</f>
      </c>
      <c s="32">
        <f>0+M63+M67+M71+M75+M79</f>
      </c>
    </row>
    <row r="63" spans="1:16" ht="25.5">
      <c r="A63" t="s">
        <v>50</v>
      </c>
      <c s="34" t="s">
        <v>181</v>
      </c>
      <c s="34" t="s">
        <v>2636</v>
      </c>
      <c s="35" t="s">
        <v>5</v>
      </c>
      <c s="6" t="s">
        <v>2637</v>
      </c>
      <c s="36" t="s">
        <v>162</v>
      </c>
      <c s="37">
        <v>26</v>
      </c>
      <c s="36">
        <v>0</v>
      </c>
      <c s="36">
        <f>ROUND(G63*H63,6)</f>
      </c>
      <c r="L63" s="38">
        <v>0</v>
      </c>
      <c s="32">
        <f>ROUND(ROUND(L63,2)*ROUND(G63,3),2)</f>
      </c>
      <c s="36" t="s">
        <v>55</v>
      </c>
      <c>
        <f>(M63*21)/100</f>
      </c>
      <c t="s">
        <v>28</v>
      </c>
    </row>
    <row r="64" spans="1:5" ht="38.25">
      <c r="A64" s="35" t="s">
        <v>56</v>
      </c>
      <c r="E64" s="39" t="s">
        <v>2638</v>
      </c>
    </row>
    <row r="65" spans="1:5" ht="12.75">
      <c r="A65" s="35" t="s">
        <v>57</v>
      </c>
      <c r="E65" s="40" t="s">
        <v>5</v>
      </c>
    </row>
    <row r="66" spans="1:5" ht="12.75">
      <c r="A66" t="s">
        <v>58</v>
      </c>
      <c r="E66" s="39" t="s">
        <v>5</v>
      </c>
    </row>
    <row r="67" spans="1:16" ht="25.5">
      <c r="A67" t="s">
        <v>50</v>
      </c>
      <c s="34" t="s">
        <v>184</v>
      </c>
      <c s="34" t="s">
        <v>2639</v>
      </c>
      <c s="35" t="s">
        <v>5</v>
      </c>
      <c s="6" t="s">
        <v>2640</v>
      </c>
      <c s="36" t="s">
        <v>162</v>
      </c>
      <c s="37">
        <v>26</v>
      </c>
      <c s="36">
        <v>0</v>
      </c>
      <c s="36">
        <f>ROUND(G67*H67,6)</f>
      </c>
      <c r="L67" s="38">
        <v>0</v>
      </c>
      <c s="32">
        <f>ROUND(ROUND(L67,2)*ROUND(G67,3),2)</f>
      </c>
      <c s="36" t="s">
        <v>55</v>
      </c>
      <c>
        <f>(M67*21)/100</f>
      </c>
      <c t="s">
        <v>28</v>
      </c>
    </row>
    <row r="68" spans="1:5" ht="38.25">
      <c r="A68" s="35" t="s">
        <v>56</v>
      </c>
      <c r="E68" s="39" t="s">
        <v>2641</v>
      </c>
    </row>
    <row r="69" spans="1:5" ht="12.75">
      <c r="A69" s="35" t="s">
        <v>57</v>
      </c>
      <c r="E69" s="40" t="s">
        <v>5</v>
      </c>
    </row>
    <row r="70" spans="1:5" ht="12.75">
      <c r="A70" t="s">
        <v>58</v>
      </c>
      <c r="E70" s="39" t="s">
        <v>5</v>
      </c>
    </row>
    <row r="71" spans="1:16" ht="25.5">
      <c r="A71" t="s">
        <v>50</v>
      </c>
      <c s="34" t="s">
        <v>191</v>
      </c>
      <c s="34" t="s">
        <v>2642</v>
      </c>
      <c s="35" t="s">
        <v>5</v>
      </c>
      <c s="6" t="s">
        <v>2643</v>
      </c>
      <c s="36" t="s">
        <v>92</v>
      </c>
      <c s="37">
        <v>1</v>
      </c>
      <c s="36">
        <v>0</v>
      </c>
      <c s="36">
        <f>ROUND(G71*H71,6)</f>
      </c>
      <c r="L71" s="38">
        <v>0</v>
      </c>
      <c s="32">
        <f>ROUND(ROUND(L71,2)*ROUND(G71,3),2)</f>
      </c>
      <c s="36" t="s">
        <v>55</v>
      </c>
      <c>
        <f>(M71*21)/100</f>
      </c>
      <c t="s">
        <v>28</v>
      </c>
    </row>
    <row r="72" spans="1:5" ht="25.5">
      <c r="A72" s="35" t="s">
        <v>56</v>
      </c>
      <c r="E72" s="39" t="s">
        <v>2643</v>
      </c>
    </row>
    <row r="73" spans="1:5" ht="25.5">
      <c r="A73" s="35" t="s">
        <v>57</v>
      </c>
      <c r="E73" s="40" t="s">
        <v>4300</v>
      </c>
    </row>
    <row r="74" spans="1:5" ht="25.5">
      <c r="A74" t="s">
        <v>58</v>
      </c>
      <c r="E74" s="39" t="s">
        <v>2645</v>
      </c>
    </row>
    <row r="75" spans="1:16" ht="25.5">
      <c r="A75" t="s">
        <v>50</v>
      </c>
      <c s="34" t="s">
        <v>196</v>
      </c>
      <c s="34" t="s">
        <v>2646</v>
      </c>
      <c s="35" t="s">
        <v>5</v>
      </c>
      <c s="6" t="s">
        <v>2647</v>
      </c>
      <c s="36" t="s">
        <v>162</v>
      </c>
      <c s="37">
        <v>26</v>
      </c>
      <c s="36">
        <v>0</v>
      </c>
      <c s="36">
        <f>ROUND(G75*H75,6)</f>
      </c>
      <c r="L75" s="38">
        <v>0</v>
      </c>
      <c s="32">
        <f>ROUND(ROUND(L75,2)*ROUND(G75,3),2)</f>
      </c>
      <c s="36" t="s">
        <v>55</v>
      </c>
      <c>
        <f>(M75*21)/100</f>
      </c>
      <c t="s">
        <v>28</v>
      </c>
    </row>
    <row r="76" spans="1:5" ht="25.5">
      <c r="A76" s="35" t="s">
        <v>56</v>
      </c>
      <c r="E76" s="39" t="s">
        <v>2647</v>
      </c>
    </row>
    <row r="77" spans="1:5" ht="12.75">
      <c r="A77" s="35" t="s">
        <v>57</v>
      </c>
      <c r="E77" s="40" t="s">
        <v>5</v>
      </c>
    </row>
    <row r="78" spans="1:5" ht="25.5">
      <c r="A78" t="s">
        <v>58</v>
      </c>
      <c r="E78" s="39" t="s">
        <v>2648</v>
      </c>
    </row>
    <row r="79" spans="1:16" ht="12.75">
      <c r="A79" t="s">
        <v>50</v>
      </c>
      <c s="34" t="s">
        <v>201</v>
      </c>
      <c s="34" t="s">
        <v>2649</v>
      </c>
      <c s="35" t="s">
        <v>5</v>
      </c>
      <c s="6" t="s">
        <v>2650</v>
      </c>
      <c s="36" t="s">
        <v>162</v>
      </c>
      <c s="37">
        <v>26</v>
      </c>
      <c s="36">
        <v>0.0176</v>
      </c>
      <c s="36">
        <f>ROUND(G79*H79,6)</f>
      </c>
      <c r="L79" s="38">
        <v>0</v>
      </c>
      <c s="32">
        <f>ROUND(ROUND(L79,2)*ROUND(G79,3),2)</f>
      </c>
      <c s="36" t="s">
        <v>55</v>
      </c>
      <c>
        <f>(M79*21)/100</f>
      </c>
      <c t="s">
        <v>28</v>
      </c>
    </row>
    <row r="80" spans="1:5" ht="12.75">
      <c r="A80" s="35" t="s">
        <v>56</v>
      </c>
      <c r="E80" s="39" t="s">
        <v>2650</v>
      </c>
    </row>
    <row r="81" spans="1:5" ht="12.75">
      <c r="A81" s="35" t="s">
        <v>57</v>
      </c>
      <c r="E81" s="40" t="s">
        <v>5</v>
      </c>
    </row>
    <row r="82" spans="1:5" ht="12.75">
      <c r="A82" t="s">
        <v>58</v>
      </c>
      <c r="E82" s="39" t="s">
        <v>5</v>
      </c>
    </row>
    <row r="83" spans="1:13" ht="12.75">
      <c r="A83" t="s">
        <v>47</v>
      </c>
      <c r="C83" s="31" t="s">
        <v>2062</v>
      </c>
      <c r="E83" s="33" t="s">
        <v>2063</v>
      </c>
      <c r="J83" s="32">
        <f>0</f>
      </c>
      <c s="32">
        <f>0</f>
      </c>
      <c s="32">
        <f>0+L84+L88+L92</f>
      </c>
      <c s="32">
        <f>0+M84+M88+M92</f>
      </c>
    </row>
    <row r="84" spans="1:16" ht="25.5">
      <c r="A84" t="s">
        <v>50</v>
      </c>
      <c s="34" t="s">
        <v>28</v>
      </c>
      <c s="34" t="s">
        <v>2660</v>
      </c>
      <c s="35" t="s">
        <v>5</v>
      </c>
      <c s="6" t="s">
        <v>2661</v>
      </c>
      <c s="36" t="s">
        <v>162</v>
      </c>
      <c s="37">
        <v>26</v>
      </c>
      <c s="36">
        <v>0</v>
      </c>
      <c s="36">
        <f>ROUND(G84*H84,6)</f>
      </c>
      <c r="L84" s="38">
        <v>0</v>
      </c>
      <c s="32">
        <f>ROUND(ROUND(L84,2)*ROUND(G84,3),2)</f>
      </c>
      <c s="36" t="s">
        <v>55</v>
      </c>
      <c>
        <f>(M84*21)/100</f>
      </c>
      <c t="s">
        <v>28</v>
      </c>
    </row>
    <row r="85" spans="1:5" ht="25.5">
      <c r="A85" s="35" t="s">
        <v>56</v>
      </c>
      <c r="E85" s="39" t="s">
        <v>2661</v>
      </c>
    </row>
    <row r="86" spans="1:5" ht="12.75">
      <c r="A86" s="35" t="s">
        <v>57</v>
      </c>
      <c r="E86" s="40" t="s">
        <v>5</v>
      </c>
    </row>
    <row r="87" spans="1:5" ht="12.75">
      <c r="A87" t="s">
        <v>58</v>
      </c>
      <c r="E87" s="39" t="s">
        <v>5</v>
      </c>
    </row>
    <row r="88" spans="1:16" ht="12.75">
      <c r="A88" t="s">
        <v>50</v>
      </c>
      <c s="34" t="s">
        <v>26</v>
      </c>
      <c s="34" t="s">
        <v>4301</v>
      </c>
      <c s="35" t="s">
        <v>5</v>
      </c>
      <c s="6" t="s">
        <v>4302</v>
      </c>
      <c s="36" t="s">
        <v>162</v>
      </c>
      <c s="37">
        <v>26</v>
      </c>
      <c s="36">
        <v>0.0002</v>
      </c>
      <c s="36">
        <f>ROUND(G88*H88,6)</f>
      </c>
      <c r="L88" s="38">
        <v>0</v>
      </c>
      <c s="32">
        <f>ROUND(ROUND(L88,2)*ROUND(G88,3),2)</f>
      </c>
      <c s="36" t="s">
        <v>55</v>
      </c>
      <c>
        <f>(M88*21)/100</f>
      </c>
      <c t="s">
        <v>28</v>
      </c>
    </row>
    <row r="89" spans="1:5" ht="12.75">
      <c r="A89" s="35" t="s">
        <v>56</v>
      </c>
      <c r="E89" s="39" t="s">
        <v>4302</v>
      </c>
    </row>
    <row r="90" spans="1:5" ht="12.75">
      <c r="A90" s="35" t="s">
        <v>57</v>
      </c>
      <c r="E90" s="40" t="s">
        <v>5</v>
      </c>
    </row>
    <row r="91" spans="1:5" ht="12.75">
      <c r="A91" t="s">
        <v>58</v>
      </c>
      <c r="E91" s="39" t="s">
        <v>5</v>
      </c>
    </row>
    <row r="92" spans="1:16" ht="25.5">
      <c r="A92" t="s">
        <v>50</v>
      </c>
      <c s="34" t="s">
        <v>66</v>
      </c>
      <c s="34" t="s">
        <v>4303</v>
      </c>
      <c s="35" t="s">
        <v>5</v>
      </c>
      <c s="6" t="s">
        <v>4304</v>
      </c>
      <c s="36" t="s">
        <v>139</v>
      </c>
      <c s="37">
        <v>16</v>
      </c>
      <c s="36">
        <v>0</v>
      </c>
      <c s="36">
        <f>ROUND(G92*H92,6)</f>
      </c>
      <c r="L92" s="38">
        <v>0</v>
      </c>
      <c s="32">
        <f>ROUND(ROUND(L92,2)*ROUND(G92,3),2)</f>
      </c>
      <c s="36" t="s">
        <v>55</v>
      </c>
      <c>
        <f>(M92*21)/100</f>
      </c>
      <c t="s">
        <v>28</v>
      </c>
    </row>
    <row r="93" spans="1:5" ht="25.5">
      <c r="A93" s="35" t="s">
        <v>56</v>
      </c>
      <c r="E93" s="39" t="s">
        <v>4304</v>
      </c>
    </row>
    <row r="94" spans="1:5" ht="12.75">
      <c r="A94" s="35" t="s">
        <v>57</v>
      </c>
      <c r="E94" s="40" t="s">
        <v>5</v>
      </c>
    </row>
    <row r="95" spans="1:5" ht="12.75">
      <c r="A95" t="s">
        <v>58</v>
      </c>
      <c r="E95" s="39" t="s">
        <v>5</v>
      </c>
    </row>
    <row r="96" spans="1:13" ht="12.75">
      <c r="A96" t="s">
        <v>47</v>
      </c>
      <c r="C96" s="31" t="s">
        <v>118</v>
      </c>
      <c r="E96" s="33" t="s">
        <v>158</v>
      </c>
      <c r="J96" s="32">
        <f>0</f>
      </c>
      <c s="32">
        <f>0</f>
      </c>
      <c s="32">
        <f>0+L97</f>
      </c>
      <c s="32">
        <f>0+M97</f>
      </c>
    </row>
    <row r="97" spans="1:16" ht="25.5">
      <c r="A97" t="s">
        <v>50</v>
      </c>
      <c s="34" t="s">
        <v>51</v>
      </c>
      <c s="34" t="s">
        <v>2863</v>
      </c>
      <c s="35" t="s">
        <v>5</v>
      </c>
      <c s="6" t="s">
        <v>2864</v>
      </c>
      <c s="36" t="s">
        <v>1619</v>
      </c>
      <c s="37">
        <v>1</v>
      </c>
      <c s="36">
        <v>0</v>
      </c>
      <c s="36">
        <f>ROUND(G97*H97,6)</f>
      </c>
      <c r="L97" s="38">
        <v>0</v>
      </c>
      <c s="32">
        <f>ROUND(ROUND(L97,2)*ROUND(G97,3),2)</f>
      </c>
      <c s="36" t="s">
        <v>55</v>
      </c>
      <c>
        <f>(M97*21)/100</f>
      </c>
      <c t="s">
        <v>28</v>
      </c>
    </row>
    <row r="98" spans="1:5" ht="25.5">
      <c r="A98" s="35" t="s">
        <v>56</v>
      </c>
      <c r="E98" s="39" t="s">
        <v>2864</v>
      </c>
    </row>
    <row r="99" spans="1:5" ht="12.75">
      <c r="A99" s="35" t="s">
        <v>57</v>
      </c>
      <c r="E99" s="40" t="s">
        <v>5</v>
      </c>
    </row>
    <row r="100" spans="1:5" ht="12.75">
      <c r="A100" t="s">
        <v>58</v>
      </c>
      <c r="E100" s="39" t="s">
        <v>5</v>
      </c>
    </row>
    <row r="101" spans="1:13" ht="12.75">
      <c r="A101" t="s">
        <v>47</v>
      </c>
      <c r="C101" s="31" t="s">
        <v>1881</v>
      </c>
      <c r="E101" s="33" t="s">
        <v>1882</v>
      </c>
      <c r="J101" s="32">
        <f>0</f>
      </c>
      <c s="32">
        <f>0</f>
      </c>
      <c s="32">
        <f>0+L102</f>
      </c>
      <c s="32">
        <f>0+M102</f>
      </c>
    </row>
    <row r="102" spans="1:16" ht="25.5">
      <c r="A102" t="s">
        <v>50</v>
      </c>
      <c s="34" t="s">
        <v>206</v>
      </c>
      <c s="34" t="s">
        <v>2871</v>
      </c>
      <c s="35" t="s">
        <v>5</v>
      </c>
      <c s="6" t="s">
        <v>2872</v>
      </c>
      <c s="36" t="s">
        <v>1616</v>
      </c>
      <c s="37">
        <v>13</v>
      </c>
      <c s="36">
        <v>0</v>
      </c>
      <c s="36">
        <f>ROUND(G102*H102,6)</f>
      </c>
      <c r="L102" s="38">
        <v>0</v>
      </c>
      <c s="32">
        <f>ROUND(ROUND(L102,2)*ROUND(G102,3),2)</f>
      </c>
      <c s="36" t="s">
        <v>55</v>
      </c>
      <c>
        <f>(M102*21)/100</f>
      </c>
      <c t="s">
        <v>28</v>
      </c>
    </row>
    <row r="103" spans="1:5" ht="25.5">
      <c r="A103" s="35" t="s">
        <v>56</v>
      </c>
      <c r="E103" s="39" t="s">
        <v>2872</v>
      </c>
    </row>
    <row r="104" spans="1:5" ht="38.25">
      <c r="A104" s="35" t="s">
        <v>57</v>
      </c>
      <c r="E104" s="40" t="s">
        <v>4305</v>
      </c>
    </row>
    <row r="105" spans="1:5" ht="12.75">
      <c r="A105" t="s">
        <v>58</v>
      </c>
      <c r="E10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COUNTIFS(L8:L103,"=0",A8:A103,"P")+COUNTIFS(L8:L103,"",A8:A103,"P")+SUM(Q8:Q103)</f>
      </c>
    </row>
    <row r="8" spans="1:13" ht="12.75">
      <c r="A8" t="s">
        <v>45</v>
      </c>
      <c r="C8" s="28" t="s">
        <v>4308</v>
      </c>
      <c r="E8" s="30" t="s">
        <v>4307</v>
      </c>
      <c r="J8" s="29">
        <f>0+J9+J22+J43+J56+J61+J66</f>
      </c>
      <c s="29">
        <f>0+K9+K22+K43+K56+K61+K66</f>
      </c>
      <c s="29">
        <f>0+L9+L22+L43+L56+L61+L66</f>
      </c>
      <c s="29">
        <f>0+M9+M22+M43+M56+M61+M66</f>
      </c>
    </row>
    <row r="9" spans="1:13" ht="12.75">
      <c r="A9" t="s">
        <v>47</v>
      </c>
      <c r="C9" s="31" t="s">
        <v>51</v>
      </c>
      <c r="E9" s="33" t="s">
        <v>81</v>
      </c>
      <c r="J9" s="32">
        <f>0</f>
      </c>
      <c s="32">
        <f>0</f>
      </c>
      <c s="32">
        <f>0+L10+L14+L18</f>
      </c>
      <c s="32">
        <f>0+M10+M14+M18</f>
      </c>
    </row>
    <row r="10" spans="1:16" ht="25.5">
      <c r="A10" t="s">
        <v>50</v>
      </c>
      <c s="34" t="s">
        <v>51</v>
      </c>
      <c s="34" t="s">
        <v>95</v>
      </c>
      <c s="35" t="s">
        <v>5</v>
      </c>
      <c s="6" t="s">
        <v>96</v>
      </c>
      <c s="36" t="s">
        <v>92</v>
      </c>
      <c s="37">
        <v>2.16</v>
      </c>
      <c s="36">
        <v>0</v>
      </c>
      <c s="36">
        <f>ROUND(G10*H10,6)</f>
      </c>
      <c r="L10" s="38">
        <v>0</v>
      </c>
      <c s="32">
        <f>ROUND(ROUND(L10,2)*ROUND(G10,3),2)</f>
      </c>
      <c s="36" t="s">
        <v>55</v>
      </c>
      <c>
        <f>(M10*21)/100</f>
      </c>
      <c t="s">
        <v>28</v>
      </c>
    </row>
    <row r="11" spans="1:5" ht="25.5">
      <c r="A11" s="35" t="s">
        <v>56</v>
      </c>
      <c r="E11" s="39" t="s">
        <v>96</v>
      </c>
    </row>
    <row r="12" spans="1:5" ht="89.25">
      <c r="A12" s="35" t="s">
        <v>57</v>
      </c>
      <c r="E12" s="42" t="s">
        <v>4309</v>
      </c>
    </row>
    <row r="13" spans="1:5" ht="89.25">
      <c r="A13" t="s">
        <v>58</v>
      </c>
      <c r="E13" s="39" t="s">
        <v>98</v>
      </c>
    </row>
    <row r="14" spans="1:16" ht="38.25">
      <c r="A14" t="s">
        <v>50</v>
      </c>
      <c s="34" t="s">
        <v>28</v>
      </c>
      <c s="34" t="s">
        <v>99</v>
      </c>
      <c s="35" t="s">
        <v>5</v>
      </c>
      <c s="6" t="s">
        <v>100</v>
      </c>
      <c s="36" t="s">
        <v>92</v>
      </c>
      <c s="37">
        <v>2.16</v>
      </c>
      <c s="36">
        <v>0</v>
      </c>
      <c s="36">
        <f>ROUND(G14*H14,6)</f>
      </c>
      <c r="L14" s="38">
        <v>0</v>
      </c>
      <c s="32">
        <f>ROUND(ROUND(L14,2)*ROUND(G14,3),2)</f>
      </c>
      <c s="36" t="s">
        <v>55</v>
      </c>
      <c>
        <f>(M14*21)/100</f>
      </c>
      <c t="s">
        <v>28</v>
      </c>
    </row>
    <row r="15" spans="1:5" ht="38.25">
      <c r="A15" s="35" t="s">
        <v>56</v>
      </c>
      <c r="E15" s="39" t="s">
        <v>101</v>
      </c>
    </row>
    <row r="16" spans="1:5" ht="12.75">
      <c r="A16" s="35" t="s">
        <v>57</v>
      </c>
      <c r="E16" s="40" t="s">
        <v>5</v>
      </c>
    </row>
    <row r="17" spans="1:5" ht="63.75">
      <c r="A17" t="s">
        <v>58</v>
      </c>
      <c r="E17" s="39" t="s">
        <v>103</v>
      </c>
    </row>
    <row r="18" spans="1:16" ht="25.5">
      <c r="A18" t="s">
        <v>50</v>
      </c>
      <c s="34" t="s">
        <v>26</v>
      </c>
      <c s="34" t="s">
        <v>109</v>
      </c>
      <c s="35" t="s">
        <v>5</v>
      </c>
      <c s="6" t="s">
        <v>110</v>
      </c>
      <c s="36" t="s">
        <v>92</v>
      </c>
      <c s="37">
        <v>2.16</v>
      </c>
      <c s="36">
        <v>0</v>
      </c>
      <c s="36">
        <f>ROUND(G18*H18,6)</f>
      </c>
      <c r="L18" s="38">
        <v>0</v>
      </c>
      <c s="32">
        <f>ROUND(ROUND(L18,2)*ROUND(G18,3),2)</f>
      </c>
      <c s="36" t="s">
        <v>55</v>
      </c>
      <c>
        <f>(M18*21)/100</f>
      </c>
      <c t="s">
        <v>28</v>
      </c>
    </row>
    <row r="19" spans="1:5" ht="25.5">
      <c r="A19" s="35" t="s">
        <v>56</v>
      </c>
      <c r="E19" s="39" t="s">
        <v>110</v>
      </c>
    </row>
    <row r="20" spans="1:5" ht="12.75">
      <c r="A20" s="35" t="s">
        <v>57</v>
      </c>
      <c r="E20" s="40" t="s">
        <v>5</v>
      </c>
    </row>
    <row r="21" spans="1:5" ht="153">
      <c r="A21" t="s">
        <v>58</v>
      </c>
      <c r="E21" s="39" t="s">
        <v>112</v>
      </c>
    </row>
    <row r="22" spans="1:13" ht="12.75">
      <c r="A22" t="s">
        <v>47</v>
      </c>
      <c r="C22" s="31" t="s">
        <v>28</v>
      </c>
      <c r="E22" s="33" t="s">
        <v>261</v>
      </c>
      <c r="J22" s="32">
        <f>0</f>
      </c>
      <c s="32">
        <f>0</f>
      </c>
      <c s="32">
        <f>0+L23+L27+L31+L35+L39</f>
      </c>
      <c s="32">
        <f>0+M23+M27+M31+M35+M39</f>
      </c>
    </row>
    <row r="23" spans="1:16" ht="25.5">
      <c r="A23" t="s">
        <v>50</v>
      </c>
      <c s="34" t="s">
        <v>66</v>
      </c>
      <c s="34" t="s">
        <v>306</v>
      </c>
      <c s="35" t="s">
        <v>5</v>
      </c>
      <c s="6" t="s">
        <v>307</v>
      </c>
      <c s="36" t="s">
        <v>92</v>
      </c>
      <c s="37">
        <v>0.24</v>
      </c>
      <c s="36">
        <v>2.25634</v>
      </c>
      <c s="36">
        <f>ROUND(G23*H23,6)</f>
      </c>
      <c r="L23" s="38">
        <v>0</v>
      </c>
      <c s="32">
        <f>ROUND(ROUND(L23,2)*ROUND(G23,3),2)</f>
      </c>
      <c s="36" t="s">
        <v>55</v>
      </c>
      <c>
        <f>(M23*21)/100</f>
      </c>
      <c t="s">
        <v>28</v>
      </c>
    </row>
    <row r="24" spans="1:5" ht="25.5">
      <c r="A24" s="35" t="s">
        <v>56</v>
      </c>
      <c r="E24" s="39" t="s">
        <v>307</v>
      </c>
    </row>
    <row r="25" spans="1:5" ht="89.25">
      <c r="A25" s="35" t="s">
        <v>57</v>
      </c>
      <c r="E25" s="42" t="s">
        <v>4310</v>
      </c>
    </row>
    <row r="26" spans="1:5" ht="89.25">
      <c r="A26" t="s">
        <v>58</v>
      </c>
      <c r="E26" s="39" t="s">
        <v>293</v>
      </c>
    </row>
    <row r="27" spans="1:16" ht="25.5">
      <c r="A27" t="s">
        <v>50</v>
      </c>
      <c s="34" t="s">
        <v>71</v>
      </c>
      <c s="34" t="s">
        <v>313</v>
      </c>
      <c s="35" t="s">
        <v>5</v>
      </c>
      <c s="6" t="s">
        <v>314</v>
      </c>
      <c s="36" t="s">
        <v>92</v>
      </c>
      <c s="37">
        <v>1.64</v>
      </c>
      <c s="36">
        <v>2.45329</v>
      </c>
      <c s="36">
        <f>ROUND(G27*H27,6)</f>
      </c>
      <c r="L27" s="38">
        <v>0</v>
      </c>
      <c s="32">
        <f>ROUND(ROUND(L27,2)*ROUND(G27,3),2)</f>
      </c>
      <c s="36" t="s">
        <v>55</v>
      </c>
      <c>
        <f>(M27*21)/100</f>
      </c>
      <c t="s">
        <v>28</v>
      </c>
    </row>
    <row r="28" spans="1:5" ht="25.5">
      <c r="A28" s="35" t="s">
        <v>56</v>
      </c>
      <c r="E28" s="39" t="s">
        <v>314</v>
      </c>
    </row>
    <row r="29" spans="1:5" ht="89.25">
      <c r="A29" s="35" t="s">
        <v>57</v>
      </c>
      <c r="E29" s="42" t="s">
        <v>4311</v>
      </c>
    </row>
    <row r="30" spans="1:5" ht="153">
      <c r="A30" t="s">
        <v>58</v>
      </c>
      <c r="E30" s="39" t="s">
        <v>279</v>
      </c>
    </row>
    <row r="31" spans="1:16" ht="12.75">
      <c r="A31" t="s">
        <v>50</v>
      </c>
      <c s="34" t="s">
        <v>27</v>
      </c>
      <c s="34" t="s">
        <v>316</v>
      </c>
      <c s="35" t="s">
        <v>5</v>
      </c>
      <c s="6" t="s">
        <v>317</v>
      </c>
      <c s="36" t="s">
        <v>84</v>
      </c>
      <c s="37">
        <v>12.16</v>
      </c>
      <c s="36">
        <v>0.00264</v>
      </c>
      <c s="36">
        <f>ROUND(G31*H31,6)</f>
      </c>
      <c r="L31" s="38">
        <v>0</v>
      </c>
      <c s="32">
        <f>ROUND(ROUND(L31,2)*ROUND(G31,3),2)</f>
      </c>
      <c s="36" t="s">
        <v>55</v>
      </c>
      <c>
        <f>(M31*21)/100</f>
      </c>
      <c t="s">
        <v>28</v>
      </c>
    </row>
    <row r="32" spans="1:5" ht="12.75">
      <c r="A32" s="35" t="s">
        <v>56</v>
      </c>
      <c r="E32" s="39" t="s">
        <v>317</v>
      </c>
    </row>
    <row r="33" spans="1:5" ht="89.25">
      <c r="A33" s="35" t="s">
        <v>57</v>
      </c>
      <c r="E33" s="42" t="s">
        <v>4312</v>
      </c>
    </row>
    <row r="34" spans="1:5" ht="38.25">
      <c r="A34" t="s">
        <v>58</v>
      </c>
      <c r="E34" s="39" t="s">
        <v>283</v>
      </c>
    </row>
    <row r="35" spans="1:16" ht="12.75">
      <c r="A35" t="s">
        <v>50</v>
      </c>
      <c s="34" t="s">
        <v>108</v>
      </c>
      <c s="34" t="s">
        <v>319</v>
      </c>
      <c s="35" t="s">
        <v>5</v>
      </c>
      <c s="6" t="s">
        <v>320</v>
      </c>
      <c s="36" t="s">
        <v>84</v>
      </c>
      <c s="37">
        <v>12.16</v>
      </c>
      <c s="36">
        <v>0</v>
      </c>
      <c s="36">
        <f>ROUND(G35*H35,6)</f>
      </c>
      <c r="L35" s="38">
        <v>0</v>
      </c>
      <c s="32">
        <f>ROUND(ROUND(L35,2)*ROUND(G35,3),2)</f>
      </c>
      <c s="36" t="s">
        <v>55</v>
      </c>
      <c>
        <f>(M35*21)/100</f>
      </c>
      <c t="s">
        <v>28</v>
      </c>
    </row>
    <row r="36" spans="1:5" ht="12.75">
      <c r="A36" s="35" t="s">
        <v>56</v>
      </c>
      <c r="E36" s="39" t="s">
        <v>320</v>
      </c>
    </row>
    <row r="37" spans="1:5" ht="12.75">
      <c r="A37" s="35" t="s">
        <v>57</v>
      </c>
      <c r="E37" s="40" t="s">
        <v>5</v>
      </c>
    </row>
    <row r="38" spans="1:5" ht="38.25">
      <c r="A38" t="s">
        <v>58</v>
      </c>
      <c r="E38" s="39" t="s">
        <v>283</v>
      </c>
    </row>
    <row r="39" spans="1:16" ht="12.75">
      <c r="A39" t="s">
        <v>50</v>
      </c>
      <c s="34" t="s">
        <v>113</v>
      </c>
      <c s="34" t="s">
        <v>4313</v>
      </c>
      <c s="35" t="s">
        <v>5</v>
      </c>
      <c s="6" t="s">
        <v>4314</v>
      </c>
      <c s="36" t="s">
        <v>121</v>
      </c>
      <c s="37">
        <v>0.043</v>
      </c>
      <c s="36">
        <v>1.06277</v>
      </c>
      <c s="36">
        <f>ROUND(G39*H39,6)</f>
      </c>
      <c r="L39" s="38">
        <v>0</v>
      </c>
      <c s="32">
        <f>ROUND(ROUND(L39,2)*ROUND(G39,3),2)</f>
      </c>
      <c s="36" t="s">
        <v>55</v>
      </c>
      <c>
        <f>(M39*21)/100</f>
      </c>
      <c t="s">
        <v>28</v>
      </c>
    </row>
    <row r="40" spans="1:5" ht="12.75">
      <c r="A40" s="35" t="s">
        <v>56</v>
      </c>
      <c r="E40" s="39" t="s">
        <v>4314</v>
      </c>
    </row>
    <row r="41" spans="1:5" ht="127.5">
      <c r="A41" s="35" t="s">
        <v>57</v>
      </c>
      <c r="E41" s="42" t="s">
        <v>4315</v>
      </c>
    </row>
    <row r="42" spans="1:5" ht="25.5">
      <c r="A42" t="s">
        <v>58</v>
      </c>
      <c r="E42" s="39" t="s">
        <v>289</v>
      </c>
    </row>
    <row r="43" spans="1:13" ht="12.75">
      <c r="A43" t="s">
        <v>47</v>
      </c>
      <c r="C43" s="31" t="s">
        <v>1081</v>
      </c>
      <c r="E43" s="33" t="s">
        <v>1082</v>
      </c>
      <c r="J43" s="32">
        <f>0</f>
      </c>
      <c s="32">
        <f>0</f>
      </c>
      <c s="32">
        <f>0+L44+L48+L52</f>
      </c>
      <c s="32">
        <f>0+M44+M48+M52</f>
      </c>
    </row>
    <row r="44" spans="1:16" ht="12.75">
      <c r="A44" t="s">
        <v>50</v>
      </c>
      <c s="34" t="s">
        <v>142</v>
      </c>
      <c s="34" t="s">
        <v>4316</v>
      </c>
      <c s="35" t="s">
        <v>5</v>
      </c>
      <c s="6" t="s">
        <v>4317</v>
      </c>
      <c s="36" t="s">
        <v>885</v>
      </c>
      <c s="37">
        <v>441</v>
      </c>
      <c s="36">
        <v>5E-05</v>
      </c>
      <c s="36">
        <f>ROUND(G44*H44,6)</f>
      </c>
      <c r="L44" s="38">
        <v>0</v>
      </c>
      <c s="32">
        <f>ROUND(ROUND(L44,2)*ROUND(G44,3),2)</f>
      </c>
      <c s="36" t="s">
        <v>55</v>
      </c>
      <c>
        <f>(M44*21)/100</f>
      </c>
      <c t="s">
        <v>28</v>
      </c>
    </row>
    <row r="45" spans="1:5" ht="12.75">
      <c r="A45" s="35" t="s">
        <v>56</v>
      </c>
      <c r="E45" s="39" t="s">
        <v>4317</v>
      </c>
    </row>
    <row r="46" spans="1:5" ht="127.5">
      <c r="A46" s="35" t="s">
        <v>57</v>
      </c>
      <c r="E46" s="42" t="s">
        <v>4318</v>
      </c>
    </row>
    <row r="47" spans="1:5" ht="12.75">
      <c r="A47" t="s">
        <v>58</v>
      </c>
      <c r="E47" s="39" t="s">
        <v>1182</v>
      </c>
    </row>
    <row r="48" spans="1:16" ht="12.75">
      <c r="A48" t="s">
        <v>50</v>
      </c>
      <c s="34" t="s">
        <v>147</v>
      </c>
      <c s="34" t="s">
        <v>4319</v>
      </c>
      <c s="35" t="s">
        <v>5</v>
      </c>
      <c s="6" t="s">
        <v>1203</v>
      </c>
      <c s="36" t="s">
        <v>885</v>
      </c>
      <c s="37">
        <v>441</v>
      </c>
      <c s="36">
        <v>0</v>
      </c>
      <c s="36">
        <f>ROUND(G48*H48,6)</f>
      </c>
      <c r="L48" s="38">
        <v>0</v>
      </c>
      <c s="32">
        <f>ROUND(ROUND(L48,2)*ROUND(G48,3),2)</f>
      </c>
      <c s="36" t="s">
        <v>122</v>
      </c>
      <c>
        <f>(M48*21)/100</f>
      </c>
      <c t="s">
        <v>28</v>
      </c>
    </row>
    <row r="49" spans="1:5" ht="12.75">
      <c r="A49" s="35" t="s">
        <v>56</v>
      </c>
      <c r="E49" s="39" t="s">
        <v>1203</v>
      </c>
    </row>
    <row r="50" spans="1:5" ht="127.5">
      <c r="A50" s="35" t="s">
        <v>57</v>
      </c>
      <c r="E50" s="42" t="s">
        <v>4318</v>
      </c>
    </row>
    <row r="51" spans="1:5" ht="12.75">
      <c r="A51" t="s">
        <v>58</v>
      </c>
      <c r="E51" s="39" t="s">
        <v>5</v>
      </c>
    </row>
    <row r="52" spans="1:16" ht="25.5">
      <c r="A52" t="s">
        <v>50</v>
      </c>
      <c s="34" t="s">
        <v>150</v>
      </c>
      <c s="34" t="s">
        <v>1205</v>
      </c>
      <c s="35" t="s">
        <v>5</v>
      </c>
      <c s="6" t="s">
        <v>1206</v>
      </c>
      <c s="36" t="s">
        <v>121</v>
      </c>
      <c s="37">
        <v>0.022</v>
      </c>
      <c s="36">
        <v>0</v>
      </c>
      <c s="36">
        <f>ROUND(G52*H52,6)</f>
      </c>
      <c r="L52" s="38">
        <v>0</v>
      </c>
      <c s="32">
        <f>ROUND(ROUND(L52,2)*ROUND(G52,3),2)</f>
      </c>
      <c s="36" t="s">
        <v>55</v>
      </c>
      <c>
        <f>(M52*21)/100</f>
      </c>
      <c t="s">
        <v>28</v>
      </c>
    </row>
    <row r="53" spans="1:5" ht="25.5">
      <c r="A53" s="35" t="s">
        <v>56</v>
      </c>
      <c r="E53" s="39" t="s">
        <v>1206</v>
      </c>
    </row>
    <row r="54" spans="1:5" ht="12.75">
      <c r="A54" s="35" t="s">
        <v>57</v>
      </c>
      <c r="E54" s="40" t="s">
        <v>5</v>
      </c>
    </row>
    <row r="55" spans="1:5" ht="114.75">
      <c r="A55" t="s">
        <v>58</v>
      </c>
      <c r="E55" s="39" t="s">
        <v>1207</v>
      </c>
    </row>
    <row r="56" spans="1:13" ht="12.75">
      <c r="A56" t="s">
        <v>47</v>
      </c>
      <c r="C56" s="31" t="s">
        <v>1531</v>
      </c>
      <c r="E56" s="33" t="s">
        <v>1532</v>
      </c>
      <c r="J56" s="32">
        <f>0</f>
      </c>
      <c s="32">
        <f>0</f>
      </c>
      <c s="32">
        <f>0+L57</f>
      </c>
      <c s="32">
        <f>0+M57</f>
      </c>
    </row>
    <row r="57" spans="1:16" ht="38.25">
      <c r="A57" t="s">
        <v>50</v>
      </c>
      <c s="34" t="s">
        <v>118</v>
      </c>
      <c s="34" t="s">
        <v>1534</v>
      </c>
      <c s="35" t="s">
        <v>5</v>
      </c>
      <c s="6" t="s">
        <v>1535</v>
      </c>
      <c s="36" t="s">
        <v>121</v>
      </c>
      <c s="37">
        <v>4.643</v>
      </c>
      <c s="36">
        <v>0</v>
      </c>
      <c s="36">
        <f>ROUND(G57*H57,6)</f>
      </c>
      <c r="L57" s="38">
        <v>0</v>
      </c>
      <c s="32">
        <f>ROUND(ROUND(L57,2)*ROUND(G57,3),2)</f>
      </c>
      <c s="36" t="s">
        <v>55</v>
      </c>
      <c>
        <f>(M57*21)/100</f>
      </c>
      <c t="s">
        <v>28</v>
      </c>
    </row>
    <row r="58" spans="1:5" ht="38.25">
      <c r="A58" s="35" t="s">
        <v>56</v>
      </c>
      <c r="E58" s="39" t="s">
        <v>1536</v>
      </c>
    </row>
    <row r="59" spans="1:5" ht="12.75">
      <c r="A59" s="35" t="s">
        <v>57</v>
      </c>
      <c r="E59" s="40" t="s">
        <v>5</v>
      </c>
    </row>
    <row r="60" spans="1:5" ht="76.5">
      <c r="A60" t="s">
        <v>58</v>
      </c>
      <c r="E60" s="39" t="s">
        <v>1537</v>
      </c>
    </row>
    <row r="61" spans="1:13" ht="12.75">
      <c r="A61" t="s">
        <v>47</v>
      </c>
      <c r="C61" s="31" t="s">
        <v>1881</v>
      </c>
      <c r="E61" s="33" t="s">
        <v>1882</v>
      </c>
      <c r="J61" s="32">
        <f>0</f>
      </c>
      <c s="32">
        <f>0</f>
      </c>
      <c s="32">
        <f>0+L62</f>
      </c>
      <c s="32">
        <f>0+M62</f>
      </c>
    </row>
    <row r="62" spans="1:16" ht="25.5">
      <c r="A62" t="s">
        <v>50</v>
      </c>
      <c s="34" t="s">
        <v>155</v>
      </c>
      <c s="34" t="s">
        <v>2871</v>
      </c>
      <c s="35" t="s">
        <v>5</v>
      </c>
      <c s="6" t="s">
        <v>2872</v>
      </c>
      <c s="36" t="s">
        <v>1616</v>
      </c>
      <c s="37">
        <v>10</v>
      </c>
      <c s="36">
        <v>0</v>
      </c>
      <c s="36">
        <f>ROUND(G62*H62,6)</f>
      </c>
      <c r="L62" s="38">
        <v>0</v>
      </c>
      <c s="32">
        <f>ROUND(ROUND(L62,2)*ROUND(G62,3),2)</f>
      </c>
      <c s="36" t="s">
        <v>55</v>
      </c>
      <c>
        <f>(M62*21)/100</f>
      </c>
      <c t="s">
        <v>28</v>
      </c>
    </row>
    <row r="63" spans="1:5" ht="25.5">
      <c r="A63" s="35" t="s">
        <v>56</v>
      </c>
      <c r="E63" s="39" t="s">
        <v>2872</v>
      </c>
    </row>
    <row r="64" spans="1:5" ht="89.25">
      <c r="A64" s="35" t="s">
        <v>57</v>
      </c>
      <c r="E64" s="42" t="s">
        <v>4320</v>
      </c>
    </row>
    <row r="65" spans="1:5" ht="12.75">
      <c r="A65" t="s">
        <v>58</v>
      </c>
      <c r="E65" s="39" t="s">
        <v>5</v>
      </c>
    </row>
    <row r="66" spans="1:13" ht="12.75">
      <c r="A66" t="s">
        <v>47</v>
      </c>
      <c r="C66" s="31" t="s">
        <v>46</v>
      </c>
      <c r="E66" s="33" t="s">
        <v>2512</v>
      </c>
      <c r="J66" s="32">
        <f>0</f>
      </c>
      <c s="32">
        <f>0</f>
      </c>
      <c s="32">
        <f>0+L67+L71+L75+L79+L83+L87+L91+L95+L99+L103</f>
      </c>
      <c s="32">
        <f>0+M67+M71+M75+M79+M83+M87+M91+M95+M99+M103</f>
      </c>
    </row>
    <row r="67" spans="1:16" ht="12.75">
      <c r="A67" t="s">
        <v>50</v>
      </c>
      <c s="34" t="s">
        <v>159</v>
      </c>
      <c s="34" t="s">
        <v>4321</v>
      </c>
      <c s="35" t="s">
        <v>5</v>
      </c>
      <c s="6" t="s">
        <v>4322</v>
      </c>
      <c s="36" t="s">
        <v>84</v>
      </c>
      <c s="37">
        <v>3.96</v>
      </c>
      <c s="36">
        <v>0</v>
      </c>
      <c s="36">
        <f>ROUND(G67*H67,6)</f>
      </c>
      <c r="L67" s="38">
        <v>0</v>
      </c>
      <c s="32">
        <f>ROUND(ROUND(L67,2)*ROUND(G67,3),2)</f>
      </c>
      <c s="36" t="s">
        <v>122</v>
      </c>
      <c>
        <f>(M67*21)/100</f>
      </c>
      <c t="s">
        <v>28</v>
      </c>
    </row>
    <row r="68" spans="1:5" ht="12.75">
      <c r="A68" s="35" t="s">
        <v>56</v>
      </c>
      <c r="E68" s="39" t="s">
        <v>4322</v>
      </c>
    </row>
    <row r="69" spans="1:5" ht="38.25">
      <c r="A69" s="35" t="s">
        <v>57</v>
      </c>
      <c r="E69" s="42" t="s">
        <v>4323</v>
      </c>
    </row>
    <row r="70" spans="1:5" ht="89.25">
      <c r="A70" t="s">
        <v>58</v>
      </c>
      <c r="E70" s="39" t="s">
        <v>4324</v>
      </c>
    </row>
    <row r="71" spans="1:16" ht="12.75">
      <c r="A71" t="s">
        <v>50</v>
      </c>
      <c s="34" t="s">
        <v>165</v>
      </c>
      <c s="34" t="s">
        <v>4325</v>
      </c>
      <c s="35" t="s">
        <v>5</v>
      </c>
      <c s="6" t="s">
        <v>4326</v>
      </c>
      <c s="36" t="s">
        <v>84</v>
      </c>
      <c s="37">
        <v>1.135</v>
      </c>
      <c s="36">
        <v>0</v>
      </c>
      <c s="36">
        <f>ROUND(G71*H71,6)</f>
      </c>
      <c r="L71" s="38">
        <v>0</v>
      </c>
      <c s="32">
        <f>ROUND(ROUND(L71,2)*ROUND(G71,3),2)</f>
      </c>
      <c s="36" t="s">
        <v>122</v>
      </c>
      <c>
        <f>(M71*21)/100</f>
      </c>
      <c t="s">
        <v>28</v>
      </c>
    </row>
    <row r="72" spans="1:5" ht="12.75">
      <c r="A72" s="35" t="s">
        <v>56</v>
      </c>
      <c r="E72" s="39" t="s">
        <v>4326</v>
      </c>
    </row>
    <row r="73" spans="1:5" ht="191.25">
      <c r="A73" s="35" t="s">
        <v>57</v>
      </c>
      <c r="E73" s="40" t="s">
        <v>4327</v>
      </c>
    </row>
    <row r="74" spans="1:5" ht="89.25">
      <c r="A74" t="s">
        <v>58</v>
      </c>
      <c r="E74" s="39" t="s">
        <v>4324</v>
      </c>
    </row>
    <row r="75" spans="1:16" ht="12.75">
      <c r="A75" t="s">
        <v>50</v>
      </c>
      <c s="34" t="s">
        <v>178</v>
      </c>
      <c s="34" t="s">
        <v>4328</v>
      </c>
      <c s="35" t="s">
        <v>5</v>
      </c>
      <c s="6" t="s">
        <v>4329</v>
      </c>
      <c s="36" t="s">
        <v>84</v>
      </c>
      <c s="37">
        <v>0.089</v>
      </c>
      <c s="36">
        <v>0</v>
      </c>
      <c s="36">
        <f>ROUND(G75*H75,6)</f>
      </c>
      <c r="L75" s="38">
        <v>0</v>
      </c>
      <c s="32">
        <f>ROUND(ROUND(L75,2)*ROUND(G75,3),2)</f>
      </c>
      <c s="36" t="s">
        <v>122</v>
      </c>
      <c>
        <f>(M75*21)/100</f>
      </c>
      <c t="s">
        <v>28</v>
      </c>
    </row>
    <row r="76" spans="1:5" ht="12.75">
      <c r="A76" s="35" t="s">
        <v>56</v>
      </c>
      <c r="E76" s="39" t="s">
        <v>4329</v>
      </c>
    </row>
    <row r="77" spans="1:5" ht="63.75">
      <c r="A77" s="35" t="s">
        <v>57</v>
      </c>
      <c r="E77" s="40" t="s">
        <v>4330</v>
      </c>
    </row>
    <row r="78" spans="1:5" ht="89.25">
      <c r="A78" t="s">
        <v>58</v>
      </c>
      <c r="E78" s="39" t="s">
        <v>4324</v>
      </c>
    </row>
    <row r="79" spans="1:16" ht="12.75">
      <c r="A79" t="s">
        <v>50</v>
      </c>
      <c s="34" t="s">
        <v>184</v>
      </c>
      <c s="34" t="s">
        <v>4331</v>
      </c>
      <c s="35" t="s">
        <v>5</v>
      </c>
      <c s="6" t="s">
        <v>4332</v>
      </c>
      <c s="36" t="s">
        <v>84</v>
      </c>
      <c s="37">
        <v>0.528</v>
      </c>
      <c s="36">
        <v>0</v>
      </c>
      <c s="36">
        <f>ROUND(G79*H79,6)</f>
      </c>
      <c r="L79" s="38">
        <v>0</v>
      </c>
      <c s="32">
        <f>ROUND(ROUND(L79,2)*ROUND(G79,3),2)</f>
      </c>
      <c s="36" t="s">
        <v>122</v>
      </c>
      <c>
        <f>(M79*21)/100</f>
      </c>
      <c t="s">
        <v>28</v>
      </c>
    </row>
    <row r="80" spans="1:5" ht="12.75">
      <c r="A80" s="35" t="s">
        <v>56</v>
      </c>
      <c r="E80" s="39" t="s">
        <v>4332</v>
      </c>
    </row>
    <row r="81" spans="1:5" ht="25.5">
      <c r="A81" s="35" t="s">
        <v>57</v>
      </c>
      <c r="E81" s="40" t="s">
        <v>4333</v>
      </c>
    </row>
    <row r="82" spans="1:5" ht="140.25">
      <c r="A82" t="s">
        <v>58</v>
      </c>
      <c r="E82" s="39" t="s">
        <v>4334</v>
      </c>
    </row>
    <row r="83" spans="1:16" ht="25.5">
      <c r="A83" t="s">
        <v>50</v>
      </c>
      <c s="34" t="s">
        <v>196</v>
      </c>
      <c s="34" t="s">
        <v>4335</v>
      </c>
      <c s="35" t="s">
        <v>5</v>
      </c>
      <c s="6" t="s">
        <v>4336</v>
      </c>
      <c s="36" t="s">
        <v>84</v>
      </c>
      <c s="37">
        <v>0.01</v>
      </c>
      <c s="36">
        <v>0</v>
      </c>
      <c s="36">
        <f>ROUND(G83*H83,6)</f>
      </c>
      <c r="L83" s="38">
        <v>0</v>
      </c>
      <c s="32">
        <f>ROUND(ROUND(L83,2)*ROUND(G83,3),2)</f>
      </c>
      <c s="36" t="s">
        <v>122</v>
      </c>
      <c>
        <f>(M83*21)/100</f>
      </c>
      <c t="s">
        <v>28</v>
      </c>
    </row>
    <row r="84" spans="1:5" ht="25.5">
      <c r="A84" s="35" t="s">
        <v>56</v>
      </c>
      <c r="E84" s="39" t="s">
        <v>4336</v>
      </c>
    </row>
    <row r="85" spans="1:5" ht="25.5">
      <c r="A85" s="35" t="s">
        <v>57</v>
      </c>
      <c r="E85" s="40" t="s">
        <v>4337</v>
      </c>
    </row>
    <row r="86" spans="1:5" ht="89.25">
      <c r="A86" t="s">
        <v>58</v>
      </c>
      <c r="E86" s="39" t="s">
        <v>4324</v>
      </c>
    </row>
    <row r="87" spans="1:16" ht="12.75">
      <c r="A87" t="s">
        <v>50</v>
      </c>
      <c s="34" t="s">
        <v>201</v>
      </c>
      <c s="34" t="s">
        <v>4338</v>
      </c>
      <c s="35" t="s">
        <v>5</v>
      </c>
      <c s="6" t="s">
        <v>4339</v>
      </c>
      <c s="36" t="s">
        <v>133</v>
      </c>
      <c s="37">
        <v>1</v>
      </c>
      <c s="36">
        <v>0</v>
      </c>
      <c s="36">
        <f>ROUND(G87*H87,6)</f>
      </c>
      <c r="L87" s="38">
        <v>0</v>
      </c>
      <c s="32">
        <f>ROUND(ROUND(L87,2)*ROUND(G87,3),2)</f>
      </c>
      <c s="36" t="s">
        <v>122</v>
      </c>
      <c>
        <f>(M87*21)/100</f>
      </c>
      <c t="s">
        <v>28</v>
      </c>
    </row>
    <row r="88" spans="1:5" ht="12.75">
      <c r="A88" s="35" t="s">
        <v>56</v>
      </c>
      <c r="E88" s="39" t="s">
        <v>4339</v>
      </c>
    </row>
    <row r="89" spans="1:5" ht="12.75">
      <c r="A89" s="35" t="s">
        <v>57</v>
      </c>
      <c r="E89" s="40" t="s">
        <v>5</v>
      </c>
    </row>
    <row r="90" spans="1:5" ht="114.75">
      <c r="A90" t="s">
        <v>58</v>
      </c>
      <c r="E90" s="39" t="s">
        <v>4340</v>
      </c>
    </row>
    <row r="91" spans="1:16" ht="12.75">
      <c r="A91" t="s">
        <v>50</v>
      </c>
      <c s="34" t="s">
        <v>206</v>
      </c>
      <c s="34" t="s">
        <v>4341</v>
      </c>
      <c s="35" t="s">
        <v>5</v>
      </c>
      <c s="6" t="s">
        <v>4342</v>
      </c>
      <c s="36" t="s">
        <v>133</v>
      </c>
      <c s="37">
        <v>5</v>
      </c>
      <c s="36">
        <v>0</v>
      </c>
      <c s="36">
        <f>ROUND(G91*H91,6)</f>
      </c>
      <c r="L91" s="38">
        <v>0</v>
      </c>
      <c s="32">
        <f>ROUND(ROUND(L91,2)*ROUND(G91,3),2)</f>
      </c>
      <c s="36" t="s">
        <v>122</v>
      </c>
      <c>
        <f>(M91*21)/100</f>
      </c>
      <c t="s">
        <v>28</v>
      </c>
    </row>
    <row r="92" spans="1:5" ht="12.75">
      <c r="A92" s="35" t="s">
        <v>56</v>
      </c>
      <c r="E92" s="39" t="s">
        <v>4342</v>
      </c>
    </row>
    <row r="93" spans="1:5" ht="12.75">
      <c r="A93" s="35" t="s">
        <v>57</v>
      </c>
      <c r="E93" s="40" t="s">
        <v>5</v>
      </c>
    </row>
    <row r="94" spans="1:5" ht="89.25">
      <c r="A94" t="s">
        <v>58</v>
      </c>
      <c r="E94" s="39" t="s">
        <v>4324</v>
      </c>
    </row>
    <row r="95" spans="1:16" ht="12.75">
      <c r="A95" t="s">
        <v>50</v>
      </c>
      <c s="34" t="s">
        <v>212</v>
      </c>
      <c s="34" t="s">
        <v>4343</v>
      </c>
      <c s="35" t="s">
        <v>5</v>
      </c>
      <c s="6" t="s">
        <v>4344</v>
      </c>
      <c s="36" t="s">
        <v>133</v>
      </c>
      <c s="37">
        <v>1</v>
      </c>
      <c s="36">
        <v>0</v>
      </c>
      <c s="36">
        <f>ROUND(G95*H95,6)</f>
      </c>
      <c r="L95" s="38">
        <v>0</v>
      </c>
      <c s="32">
        <f>ROUND(ROUND(L95,2)*ROUND(G95,3),2)</f>
      </c>
      <c s="36" t="s">
        <v>122</v>
      </c>
      <c>
        <f>(M95*21)/100</f>
      </c>
      <c t="s">
        <v>28</v>
      </c>
    </row>
    <row r="96" spans="1:5" ht="12.75">
      <c r="A96" s="35" t="s">
        <v>56</v>
      </c>
      <c r="E96" s="39" t="s">
        <v>4344</v>
      </c>
    </row>
    <row r="97" spans="1:5" ht="12.75">
      <c r="A97" s="35" t="s">
        <v>57</v>
      </c>
      <c r="E97" s="40" t="s">
        <v>5</v>
      </c>
    </row>
    <row r="98" spans="1:5" ht="38.25">
      <c r="A98" t="s">
        <v>58</v>
      </c>
      <c r="E98" s="39" t="s">
        <v>4345</v>
      </c>
    </row>
    <row r="99" spans="1:16" ht="12.75">
      <c r="A99" t="s">
        <v>50</v>
      </c>
      <c s="34" t="s">
        <v>218</v>
      </c>
      <c s="34" t="s">
        <v>4343</v>
      </c>
      <c s="35" t="s">
        <v>51</v>
      </c>
      <c s="6" t="s">
        <v>4344</v>
      </c>
      <c s="36" t="s">
        <v>133</v>
      </c>
      <c s="37">
        <v>5</v>
      </c>
      <c s="36">
        <v>0</v>
      </c>
      <c s="36">
        <f>ROUND(G99*H99,6)</f>
      </c>
      <c r="L99" s="38">
        <v>0</v>
      </c>
      <c s="32">
        <f>ROUND(ROUND(L99,2)*ROUND(G99,3),2)</f>
      </c>
      <c s="36" t="s">
        <v>122</v>
      </c>
      <c>
        <f>(M99*21)/100</f>
      </c>
      <c t="s">
        <v>28</v>
      </c>
    </row>
    <row r="100" spans="1:5" ht="12.75">
      <c r="A100" s="35" t="s">
        <v>56</v>
      </c>
      <c r="E100" s="39" t="s">
        <v>4344</v>
      </c>
    </row>
    <row r="101" spans="1:5" ht="12.75">
      <c r="A101" s="35" t="s">
        <v>57</v>
      </c>
      <c r="E101" s="40" t="s">
        <v>5</v>
      </c>
    </row>
    <row r="102" spans="1:5" ht="12.75">
      <c r="A102" t="s">
        <v>58</v>
      </c>
      <c r="E102" s="39" t="s">
        <v>5</v>
      </c>
    </row>
    <row r="103" spans="1:16" ht="12.75">
      <c r="A103" t="s">
        <v>50</v>
      </c>
      <c s="34" t="s">
        <v>224</v>
      </c>
      <c s="34" t="s">
        <v>4346</v>
      </c>
      <c s="35" t="s">
        <v>5</v>
      </c>
      <c s="6" t="s">
        <v>4347</v>
      </c>
      <c s="36" t="s">
        <v>139</v>
      </c>
      <c s="37">
        <v>5</v>
      </c>
      <c s="36">
        <v>0.0013</v>
      </c>
      <c s="36">
        <f>ROUND(G103*H103,6)</f>
      </c>
      <c r="L103" s="38">
        <v>0</v>
      </c>
      <c s="32">
        <f>ROUND(ROUND(L103,2)*ROUND(G103,3),2)</f>
      </c>
      <c s="36" t="s">
        <v>122</v>
      </c>
      <c>
        <f>(M103*21)/100</f>
      </c>
      <c t="s">
        <v>28</v>
      </c>
    </row>
    <row r="104" spans="1:5" ht="12.75">
      <c r="A104" s="35" t="s">
        <v>56</v>
      </c>
      <c r="E104" s="39" t="s">
        <v>4347</v>
      </c>
    </row>
    <row r="105" spans="1:5" ht="51">
      <c r="A105" s="35" t="s">
        <v>57</v>
      </c>
      <c r="E105" s="42" t="s">
        <v>4348</v>
      </c>
    </row>
    <row r="106" spans="1:5" ht="12.75">
      <c r="A106" t="s">
        <v>58</v>
      </c>
      <c r="E10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COUNTIFS(L8:L127,"=0",A8:A127,"P")+COUNTIFS(L8:L127,"",A8:A127,"P")+SUM(Q8:Q127)</f>
      </c>
    </row>
    <row r="8" spans="1:13" ht="12.75">
      <c r="A8" t="s">
        <v>45</v>
      </c>
      <c r="C8" s="28" t="s">
        <v>80</v>
      </c>
      <c r="E8" s="30" t="s">
        <v>79</v>
      </c>
      <c r="J8" s="29">
        <f>0+J9+J46+J55+J60+J77+J86</f>
      </c>
      <c s="29">
        <f>0+K9+K46+K55+K60+K77+K86</f>
      </c>
      <c s="29">
        <f>0+L9+L46+L55+L60+L77+L86</f>
      </c>
      <c s="29">
        <f>0+M9+M46+M55+M60+M77+M86</f>
      </c>
    </row>
    <row r="9" spans="1:13" ht="12.75">
      <c r="A9" t="s">
        <v>47</v>
      </c>
      <c r="C9" s="31" t="s">
        <v>51</v>
      </c>
      <c r="E9" s="33" t="s">
        <v>81</v>
      </c>
      <c r="J9" s="32">
        <f>0</f>
      </c>
      <c s="32">
        <f>0</f>
      </c>
      <c s="32">
        <f>0+L10+L14+L18+L22+L26+L30+L34+L38+L42</f>
      </c>
      <c s="32">
        <f>0+M10+M14+M18+M22+M26+M30+M34+M38+M42</f>
      </c>
    </row>
    <row r="10" spans="1:16" ht="25.5">
      <c r="A10" t="s">
        <v>50</v>
      </c>
      <c s="34" t="s">
        <v>51</v>
      </c>
      <c s="34" t="s">
        <v>82</v>
      </c>
      <c s="35" t="s">
        <v>5</v>
      </c>
      <c s="6" t="s">
        <v>83</v>
      </c>
      <c s="36" t="s">
        <v>84</v>
      </c>
      <c s="37">
        <v>17</v>
      </c>
      <c s="36">
        <v>0</v>
      </c>
      <c s="36">
        <f>ROUND(G10*H10,6)</f>
      </c>
      <c r="L10" s="38">
        <v>0</v>
      </c>
      <c s="32">
        <f>ROUND(ROUND(L10,2)*ROUND(G10,3),2)</f>
      </c>
      <c s="36" t="s">
        <v>55</v>
      </c>
      <c>
        <f>(M10*21)/100</f>
      </c>
      <c t="s">
        <v>28</v>
      </c>
    </row>
    <row r="11" spans="1:5" ht="51">
      <c r="A11" s="35" t="s">
        <v>56</v>
      </c>
      <c r="E11" s="39" t="s">
        <v>85</v>
      </c>
    </row>
    <row r="12" spans="1:5" ht="102">
      <c r="A12" s="35" t="s">
        <v>57</v>
      </c>
      <c r="E12" s="42" t="s">
        <v>86</v>
      </c>
    </row>
    <row r="13" spans="1:5" ht="306">
      <c r="A13" t="s">
        <v>58</v>
      </c>
      <c r="E13" s="39" t="s">
        <v>87</v>
      </c>
    </row>
    <row r="14" spans="1:16" ht="25.5">
      <c r="A14" t="s">
        <v>50</v>
      </c>
      <c s="34" t="s">
        <v>28</v>
      </c>
      <c s="34" t="s">
        <v>88</v>
      </c>
      <c s="35" t="s">
        <v>5</v>
      </c>
      <c s="6" t="s">
        <v>83</v>
      </c>
      <c s="36" t="s">
        <v>84</v>
      </c>
      <c s="37">
        <v>17</v>
      </c>
      <c s="36">
        <v>0</v>
      </c>
      <c s="36">
        <f>ROUND(G14*H14,6)</f>
      </c>
      <c r="L14" s="38">
        <v>0</v>
      </c>
      <c s="32">
        <f>ROUND(ROUND(L14,2)*ROUND(G14,3),2)</f>
      </c>
      <c s="36" t="s">
        <v>55</v>
      </c>
      <c>
        <f>(M14*21)/100</f>
      </c>
      <c t="s">
        <v>28</v>
      </c>
    </row>
    <row r="15" spans="1:5" ht="38.25">
      <c r="A15" s="35" t="s">
        <v>56</v>
      </c>
      <c r="E15" s="39" t="s">
        <v>89</v>
      </c>
    </row>
    <row r="16" spans="1:5" ht="102">
      <c r="A16" s="35" t="s">
        <v>57</v>
      </c>
      <c r="E16" s="42" t="s">
        <v>86</v>
      </c>
    </row>
    <row r="17" spans="1:5" ht="306">
      <c r="A17" t="s">
        <v>58</v>
      </c>
      <c r="E17" s="39" t="s">
        <v>87</v>
      </c>
    </row>
    <row r="18" spans="1:16" ht="25.5">
      <c r="A18" t="s">
        <v>50</v>
      </c>
      <c s="34" t="s">
        <v>26</v>
      </c>
      <c s="34" t="s">
        <v>90</v>
      </c>
      <c s="35" t="s">
        <v>5</v>
      </c>
      <c s="6" t="s">
        <v>91</v>
      </c>
      <c s="36" t="s">
        <v>92</v>
      </c>
      <c s="37">
        <v>19.488</v>
      </c>
      <c s="36">
        <v>0</v>
      </c>
      <c s="36">
        <f>ROUND(G18*H18,6)</f>
      </c>
      <c r="L18" s="38">
        <v>0</v>
      </c>
      <c s="32">
        <f>ROUND(ROUND(L18,2)*ROUND(G18,3),2)</f>
      </c>
      <c s="36" t="s">
        <v>55</v>
      </c>
      <c>
        <f>(M18*21)/100</f>
      </c>
      <c t="s">
        <v>28</v>
      </c>
    </row>
    <row r="19" spans="1:5" ht="25.5">
      <c r="A19" s="35" t="s">
        <v>56</v>
      </c>
      <c r="E19" s="39" t="s">
        <v>91</v>
      </c>
    </row>
    <row r="20" spans="1:5" ht="25.5">
      <c r="A20" s="35" t="s">
        <v>57</v>
      </c>
      <c r="E20" s="40" t="s">
        <v>93</v>
      </c>
    </row>
    <row r="21" spans="1:5" ht="25.5">
      <c r="A21" t="s">
        <v>58</v>
      </c>
      <c r="E21" s="39" t="s">
        <v>94</v>
      </c>
    </row>
    <row r="22" spans="1:16" ht="25.5">
      <c r="A22" t="s">
        <v>50</v>
      </c>
      <c s="34" t="s">
        <v>66</v>
      </c>
      <c s="34" t="s">
        <v>95</v>
      </c>
      <c s="35" t="s">
        <v>5</v>
      </c>
      <c s="6" t="s">
        <v>96</v>
      </c>
      <c s="36" t="s">
        <v>92</v>
      </c>
      <c s="37">
        <v>18</v>
      </c>
      <c s="36">
        <v>0</v>
      </c>
      <c s="36">
        <f>ROUND(G22*H22,6)</f>
      </c>
      <c r="L22" s="38">
        <v>0</v>
      </c>
      <c s="32">
        <f>ROUND(ROUND(L22,2)*ROUND(G22,3),2)</f>
      </c>
      <c s="36" t="s">
        <v>55</v>
      </c>
      <c>
        <f>(M22*21)/100</f>
      </c>
      <c t="s">
        <v>28</v>
      </c>
    </row>
    <row r="23" spans="1:5" ht="25.5">
      <c r="A23" s="35" t="s">
        <v>56</v>
      </c>
      <c r="E23" s="39" t="s">
        <v>96</v>
      </c>
    </row>
    <row r="24" spans="1:5" ht="89.25">
      <c r="A24" s="35" t="s">
        <v>57</v>
      </c>
      <c r="E24" s="42" t="s">
        <v>97</v>
      </c>
    </row>
    <row r="25" spans="1:5" ht="89.25">
      <c r="A25" t="s">
        <v>58</v>
      </c>
      <c r="E25" s="39" t="s">
        <v>98</v>
      </c>
    </row>
    <row r="26" spans="1:16" ht="38.25">
      <c r="A26" t="s">
        <v>50</v>
      </c>
      <c s="34" t="s">
        <v>71</v>
      </c>
      <c s="34" t="s">
        <v>99</v>
      </c>
      <c s="35" t="s">
        <v>5</v>
      </c>
      <c s="6" t="s">
        <v>100</v>
      </c>
      <c s="36" t="s">
        <v>92</v>
      </c>
      <c s="37">
        <v>74.976</v>
      </c>
      <c s="36">
        <v>0</v>
      </c>
      <c s="36">
        <f>ROUND(G26*H26,6)</f>
      </c>
      <c r="L26" s="38">
        <v>0</v>
      </c>
      <c s="32">
        <f>ROUND(ROUND(L26,2)*ROUND(G26,3),2)</f>
      </c>
      <c s="36" t="s">
        <v>55</v>
      </c>
      <c>
        <f>(M26*21)/100</f>
      </c>
      <c t="s">
        <v>28</v>
      </c>
    </row>
    <row r="27" spans="1:5" ht="38.25">
      <c r="A27" s="35" t="s">
        <v>56</v>
      </c>
      <c r="E27" s="39" t="s">
        <v>101</v>
      </c>
    </row>
    <row r="28" spans="1:5" ht="127.5">
      <c r="A28" s="35" t="s">
        <v>57</v>
      </c>
      <c r="E28" s="42" t="s">
        <v>102</v>
      </c>
    </row>
    <row r="29" spans="1:5" ht="63.75">
      <c r="A29" t="s">
        <v>58</v>
      </c>
      <c r="E29" s="39" t="s">
        <v>103</v>
      </c>
    </row>
    <row r="30" spans="1:16" ht="25.5">
      <c r="A30" t="s">
        <v>50</v>
      </c>
      <c s="34" t="s">
        <v>27</v>
      </c>
      <c s="34" t="s">
        <v>104</v>
      </c>
      <c s="35" t="s">
        <v>5</v>
      </c>
      <c s="6" t="s">
        <v>105</v>
      </c>
      <c s="36" t="s">
        <v>92</v>
      </c>
      <c s="37">
        <v>37.488</v>
      </c>
      <c s="36">
        <v>0</v>
      </c>
      <c s="36">
        <f>ROUND(G30*H30,6)</f>
      </c>
      <c r="L30" s="38">
        <v>0</v>
      </c>
      <c s="32">
        <f>ROUND(ROUND(L30,2)*ROUND(G30,3),2)</f>
      </c>
      <c s="36" t="s">
        <v>55</v>
      </c>
      <c>
        <f>(M30*21)/100</f>
      </c>
      <c t="s">
        <v>28</v>
      </c>
    </row>
    <row r="31" spans="1:5" ht="25.5">
      <c r="A31" s="35" t="s">
        <v>56</v>
      </c>
      <c r="E31" s="39" t="s">
        <v>105</v>
      </c>
    </row>
    <row r="32" spans="1:5" ht="114.75">
      <c r="A32" s="35" t="s">
        <v>57</v>
      </c>
      <c r="E32" s="42" t="s">
        <v>106</v>
      </c>
    </row>
    <row r="33" spans="1:5" ht="140.25">
      <c r="A33" t="s">
        <v>58</v>
      </c>
      <c r="E33" s="39" t="s">
        <v>107</v>
      </c>
    </row>
    <row r="34" spans="1:16" ht="25.5">
      <c r="A34" t="s">
        <v>50</v>
      </c>
      <c s="34" t="s">
        <v>108</v>
      </c>
      <c s="34" t="s">
        <v>109</v>
      </c>
      <c s="35" t="s">
        <v>5</v>
      </c>
      <c s="6" t="s">
        <v>110</v>
      </c>
      <c s="36" t="s">
        <v>92</v>
      </c>
      <c s="37">
        <v>37.488</v>
      </c>
      <c s="36">
        <v>0</v>
      </c>
      <c s="36">
        <f>ROUND(G34*H34,6)</f>
      </c>
      <c r="L34" s="38">
        <v>0</v>
      </c>
      <c s="32">
        <f>ROUND(ROUND(L34,2)*ROUND(G34,3),2)</f>
      </c>
      <c s="36" t="s">
        <v>55</v>
      </c>
      <c>
        <f>(M34*21)/100</f>
      </c>
      <c t="s">
        <v>28</v>
      </c>
    </row>
    <row r="35" spans="1:5" ht="25.5">
      <c r="A35" s="35" t="s">
        <v>56</v>
      </c>
      <c r="E35" s="39" t="s">
        <v>110</v>
      </c>
    </row>
    <row r="36" spans="1:5" ht="114.75">
      <c r="A36" s="35" t="s">
        <v>57</v>
      </c>
      <c r="E36" s="42" t="s">
        <v>111</v>
      </c>
    </row>
    <row r="37" spans="1:5" ht="153">
      <c r="A37" t="s">
        <v>58</v>
      </c>
      <c r="E37" s="39" t="s">
        <v>112</v>
      </c>
    </row>
    <row r="38" spans="1:16" ht="25.5">
      <c r="A38" t="s">
        <v>50</v>
      </c>
      <c s="34" t="s">
        <v>113</v>
      </c>
      <c s="34" t="s">
        <v>114</v>
      </c>
      <c s="35" t="s">
        <v>5</v>
      </c>
      <c s="6" t="s">
        <v>115</v>
      </c>
      <c s="36" t="s">
        <v>92</v>
      </c>
      <c s="37">
        <v>251.68</v>
      </c>
      <c s="36">
        <v>0</v>
      </c>
      <c s="36">
        <f>ROUND(G38*H38,6)</f>
      </c>
      <c r="L38" s="38">
        <v>0</v>
      </c>
      <c s="32">
        <f>ROUND(ROUND(L38,2)*ROUND(G38,3),2)</f>
      </c>
      <c s="36" t="s">
        <v>55</v>
      </c>
      <c>
        <f>(M38*21)/100</f>
      </c>
      <c t="s">
        <v>28</v>
      </c>
    </row>
    <row r="39" spans="1:5" ht="25.5">
      <c r="A39" s="35" t="s">
        <v>56</v>
      </c>
      <c r="E39" s="39" t="s">
        <v>115</v>
      </c>
    </row>
    <row r="40" spans="1:5" ht="140.25">
      <c r="A40" s="35" t="s">
        <v>57</v>
      </c>
      <c r="E40" s="42" t="s">
        <v>116</v>
      </c>
    </row>
    <row r="41" spans="1:5" ht="242.25">
      <c r="A41" t="s">
        <v>58</v>
      </c>
      <c r="E41" s="39" t="s">
        <v>117</v>
      </c>
    </row>
    <row r="42" spans="1:16" ht="12.75">
      <c r="A42" t="s">
        <v>50</v>
      </c>
      <c s="34" t="s">
        <v>118</v>
      </c>
      <c s="34" t="s">
        <v>119</v>
      </c>
      <c s="35" t="s">
        <v>5</v>
      </c>
      <c s="6" t="s">
        <v>120</v>
      </c>
      <c s="36" t="s">
        <v>121</v>
      </c>
      <c s="37">
        <v>428.384</v>
      </c>
      <c s="36">
        <v>0</v>
      </c>
      <c s="36">
        <f>ROUND(G42*H42,6)</f>
      </c>
      <c r="L42" s="38">
        <v>0</v>
      </c>
      <c s="32">
        <f>ROUND(ROUND(L42,2)*ROUND(G42,3),2)</f>
      </c>
      <c s="36" t="s">
        <v>122</v>
      </c>
      <c>
        <f>(M42*21)/100</f>
      </c>
      <c t="s">
        <v>28</v>
      </c>
    </row>
    <row r="43" spans="1:5" ht="12.75">
      <c r="A43" s="35" t="s">
        <v>56</v>
      </c>
      <c r="E43" s="39" t="s">
        <v>120</v>
      </c>
    </row>
    <row r="44" spans="1:5" ht="38.25">
      <c r="A44" s="35" t="s">
        <v>57</v>
      </c>
      <c r="E44" s="42" t="s">
        <v>123</v>
      </c>
    </row>
    <row r="45" spans="1:5" ht="12.75">
      <c r="A45" t="s">
        <v>58</v>
      </c>
      <c r="E45" s="39" t="s">
        <v>5</v>
      </c>
    </row>
    <row r="46" spans="1:13" ht="12.75">
      <c r="A46" t="s">
        <v>47</v>
      </c>
      <c r="C46" s="31" t="s">
        <v>124</v>
      </c>
      <c r="E46" s="33" t="s">
        <v>125</v>
      </c>
      <c r="J46" s="32">
        <f>0</f>
      </c>
      <c s="32">
        <f>0</f>
      </c>
      <c s="32">
        <f>0+L47+L51</f>
      </c>
      <c s="32">
        <f>0+M47+M51</f>
      </c>
    </row>
    <row r="47" spans="1:16" ht="25.5">
      <c r="A47" t="s">
        <v>50</v>
      </c>
      <c s="34" t="s">
        <v>126</v>
      </c>
      <c s="34" t="s">
        <v>127</v>
      </c>
      <c s="35" t="s">
        <v>5</v>
      </c>
      <c s="6" t="s">
        <v>128</v>
      </c>
      <c s="36" t="s">
        <v>54</v>
      </c>
      <c s="37">
        <v>1</v>
      </c>
      <c s="36">
        <v>0</v>
      </c>
      <c s="36">
        <f>ROUND(G47*H47,6)</f>
      </c>
      <c r="L47" s="38">
        <v>0</v>
      </c>
      <c s="32">
        <f>ROUND(ROUND(L47,2)*ROUND(G47,3),2)</f>
      </c>
      <c s="36" t="s">
        <v>122</v>
      </c>
      <c>
        <f>(M47*21)/100</f>
      </c>
      <c t="s">
        <v>28</v>
      </c>
    </row>
    <row r="48" spans="1:5" ht="25.5">
      <c r="A48" s="35" t="s">
        <v>56</v>
      </c>
      <c r="E48" s="39" t="s">
        <v>128</v>
      </c>
    </row>
    <row r="49" spans="1:5" ht="12.75">
      <c r="A49" s="35" t="s">
        <v>57</v>
      </c>
      <c r="E49" s="40" t="s">
        <v>5</v>
      </c>
    </row>
    <row r="50" spans="1:5" ht="38.25">
      <c r="A50" t="s">
        <v>58</v>
      </c>
      <c r="E50" s="39" t="s">
        <v>129</v>
      </c>
    </row>
    <row r="51" spans="1:16" ht="12.75">
      <c r="A51" t="s">
        <v>50</v>
      </c>
      <c s="34" t="s">
        <v>130</v>
      </c>
      <c s="34" t="s">
        <v>131</v>
      </c>
      <c s="35" t="s">
        <v>5</v>
      </c>
      <c s="6" t="s">
        <v>132</v>
      </c>
      <c s="36" t="s">
        <v>133</v>
      </c>
      <c s="37">
        <v>1</v>
      </c>
      <c s="36">
        <v>0</v>
      </c>
      <c s="36">
        <f>ROUND(G51*H51,6)</f>
      </c>
      <c r="L51" s="38">
        <v>0</v>
      </c>
      <c s="32">
        <f>ROUND(ROUND(L51,2)*ROUND(G51,3),2)</f>
      </c>
      <c s="36" t="s">
        <v>122</v>
      </c>
      <c>
        <f>(M51*21)/100</f>
      </c>
      <c t="s">
        <v>28</v>
      </c>
    </row>
    <row r="52" spans="1:5" ht="12.75">
      <c r="A52" s="35" t="s">
        <v>56</v>
      </c>
      <c r="E52" s="39" t="s">
        <v>132</v>
      </c>
    </row>
    <row r="53" spans="1:5" ht="12.75">
      <c r="A53" s="35" t="s">
        <v>57</v>
      </c>
      <c r="E53" s="40" t="s">
        <v>5</v>
      </c>
    </row>
    <row r="54" spans="1:5" ht="38.25">
      <c r="A54" t="s">
        <v>58</v>
      </c>
      <c r="E54" s="39" t="s">
        <v>129</v>
      </c>
    </row>
    <row r="55" spans="1:13" ht="12.75">
      <c r="A55" t="s">
        <v>47</v>
      </c>
      <c r="C55" s="31" t="s">
        <v>134</v>
      </c>
      <c r="E55" s="33" t="s">
        <v>135</v>
      </c>
      <c r="J55" s="32">
        <f>0</f>
      </c>
      <c s="32">
        <f>0</f>
      </c>
      <c s="32">
        <f>0+L56</f>
      </c>
      <c s="32">
        <f>0+M56</f>
      </c>
    </row>
    <row r="56" spans="1:16" ht="25.5">
      <c r="A56" t="s">
        <v>50</v>
      </c>
      <c s="34" t="s">
        <v>136</v>
      </c>
      <c s="34" t="s">
        <v>137</v>
      </c>
      <c s="35" t="s">
        <v>5</v>
      </c>
      <c s="6" t="s">
        <v>138</v>
      </c>
      <c s="36" t="s">
        <v>139</v>
      </c>
      <c s="37">
        <v>6</v>
      </c>
      <c s="36">
        <v>0.00011</v>
      </c>
      <c s="36">
        <f>ROUND(G56*H56,6)</f>
      </c>
      <c r="L56" s="38">
        <v>0</v>
      </c>
      <c s="32">
        <f>ROUND(ROUND(L56,2)*ROUND(G56,3),2)</f>
      </c>
      <c s="36" t="s">
        <v>55</v>
      </c>
      <c>
        <f>(M56*21)/100</f>
      </c>
      <c t="s">
        <v>28</v>
      </c>
    </row>
    <row r="57" spans="1:5" ht="25.5">
      <c r="A57" s="35" t="s">
        <v>56</v>
      </c>
      <c r="E57" s="39" t="s">
        <v>138</v>
      </c>
    </row>
    <row r="58" spans="1:5" ht="25.5">
      <c r="A58" s="35" t="s">
        <v>57</v>
      </c>
      <c r="E58" s="40" t="s">
        <v>140</v>
      </c>
    </row>
    <row r="59" spans="1:5" ht="12.75">
      <c r="A59" t="s">
        <v>58</v>
      </c>
      <c r="E59" s="39" t="s">
        <v>5</v>
      </c>
    </row>
    <row r="60" spans="1:13" ht="12.75">
      <c r="A60" t="s">
        <v>47</v>
      </c>
      <c r="C60" s="31" t="s">
        <v>71</v>
      </c>
      <c r="E60" s="33" t="s">
        <v>141</v>
      </c>
      <c r="J60" s="32">
        <f>0</f>
      </c>
      <c s="32">
        <f>0</f>
      </c>
      <c s="32">
        <f>0+L61+L65+L69+L73</f>
      </c>
      <c s="32">
        <f>0+M61+M65+M69+M73</f>
      </c>
    </row>
    <row r="61" spans="1:16" ht="25.5">
      <c r="A61" t="s">
        <v>50</v>
      </c>
      <c s="34" t="s">
        <v>142</v>
      </c>
      <c s="34" t="s">
        <v>143</v>
      </c>
      <c s="35" t="s">
        <v>5</v>
      </c>
      <c s="6" t="s">
        <v>144</v>
      </c>
      <c s="36" t="s">
        <v>84</v>
      </c>
      <c s="37">
        <v>17</v>
      </c>
      <c s="36">
        <v>0.46</v>
      </c>
      <c s="36">
        <f>ROUND(G61*H61,6)</f>
      </c>
      <c r="L61" s="38">
        <v>0</v>
      </c>
      <c s="32">
        <f>ROUND(ROUND(L61,2)*ROUND(G61,3),2)</f>
      </c>
      <c s="36" t="s">
        <v>55</v>
      </c>
      <c>
        <f>(M61*21)/100</f>
      </c>
      <c t="s">
        <v>28</v>
      </c>
    </row>
    <row r="62" spans="1:5" ht="25.5">
      <c r="A62" s="35" t="s">
        <v>56</v>
      </c>
      <c r="E62" s="39" t="s">
        <v>144</v>
      </c>
    </row>
    <row r="63" spans="1:5" ht="102">
      <c r="A63" s="35" t="s">
        <v>57</v>
      </c>
      <c r="E63" s="42" t="s">
        <v>145</v>
      </c>
    </row>
    <row r="64" spans="1:5" ht="102">
      <c r="A64" t="s">
        <v>58</v>
      </c>
      <c r="E64" s="39" t="s">
        <v>146</v>
      </c>
    </row>
    <row r="65" spans="1:16" ht="25.5">
      <c r="A65" t="s">
        <v>50</v>
      </c>
      <c s="34" t="s">
        <v>147</v>
      </c>
      <c s="34" t="s">
        <v>148</v>
      </c>
      <c s="35" t="s">
        <v>5</v>
      </c>
      <c s="6" t="s">
        <v>149</v>
      </c>
      <c s="36" t="s">
        <v>84</v>
      </c>
      <c s="37">
        <v>17</v>
      </c>
      <c s="36">
        <v>0.38</v>
      </c>
      <c s="36">
        <f>ROUND(G65*H65,6)</f>
      </c>
      <c r="L65" s="38">
        <v>0</v>
      </c>
      <c s="32">
        <f>ROUND(ROUND(L65,2)*ROUND(G65,3),2)</f>
      </c>
      <c s="36" t="s">
        <v>55</v>
      </c>
      <c>
        <f>(M65*21)/100</f>
      </c>
      <c t="s">
        <v>28</v>
      </c>
    </row>
    <row r="66" spans="1:5" ht="25.5">
      <c r="A66" s="35" t="s">
        <v>56</v>
      </c>
      <c r="E66" s="39" t="s">
        <v>149</v>
      </c>
    </row>
    <row r="67" spans="1:5" ht="12.75">
      <c r="A67" s="35" t="s">
        <v>57</v>
      </c>
      <c r="E67" s="40" t="s">
        <v>5</v>
      </c>
    </row>
    <row r="68" spans="1:5" ht="102">
      <c r="A68" t="s">
        <v>58</v>
      </c>
      <c r="E68" s="39" t="s">
        <v>146</v>
      </c>
    </row>
    <row r="69" spans="1:16" ht="38.25">
      <c r="A69" t="s">
        <v>50</v>
      </c>
      <c s="34" t="s">
        <v>150</v>
      </c>
      <c s="34" t="s">
        <v>151</v>
      </c>
      <c s="35" t="s">
        <v>5</v>
      </c>
      <c s="6" t="s">
        <v>152</v>
      </c>
      <c s="36" t="s">
        <v>84</v>
      </c>
      <c s="37">
        <v>17</v>
      </c>
      <c s="36">
        <v>0.13188</v>
      </c>
      <c s="36">
        <f>ROUND(G69*H69,6)</f>
      </c>
      <c r="L69" s="38">
        <v>0</v>
      </c>
      <c s="32">
        <f>ROUND(ROUND(L69,2)*ROUND(G69,3),2)</f>
      </c>
      <c s="36" t="s">
        <v>55</v>
      </c>
      <c>
        <f>(M69*21)/100</f>
      </c>
      <c t="s">
        <v>28</v>
      </c>
    </row>
    <row r="70" spans="1:5" ht="38.25">
      <c r="A70" s="35" t="s">
        <v>56</v>
      </c>
      <c r="E70" s="39" t="s">
        <v>153</v>
      </c>
    </row>
    <row r="71" spans="1:5" ht="12.75">
      <c r="A71" s="35" t="s">
        <v>57</v>
      </c>
      <c r="E71" s="40" t="s">
        <v>5</v>
      </c>
    </row>
    <row r="72" spans="1:5" ht="153">
      <c r="A72" t="s">
        <v>58</v>
      </c>
      <c r="E72" s="39" t="s">
        <v>154</v>
      </c>
    </row>
    <row r="73" spans="1:16" ht="25.5">
      <c r="A73" t="s">
        <v>50</v>
      </c>
      <c s="34" t="s">
        <v>155</v>
      </c>
      <c s="34" t="s">
        <v>156</v>
      </c>
      <c s="35" t="s">
        <v>5</v>
      </c>
      <c s="6" t="s">
        <v>157</v>
      </c>
      <c s="36" t="s">
        <v>84</v>
      </c>
      <c s="37">
        <v>17</v>
      </c>
      <c s="36">
        <v>0.20745</v>
      </c>
      <c s="36">
        <f>ROUND(G73*H73,6)</f>
      </c>
      <c r="L73" s="38">
        <v>0</v>
      </c>
      <c s="32">
        <f>ROUND(ROUND(L73,2)*ROUND(G73,3),2)</f>
      </c>
      <c s="36" t="s">
        <v>55</v>
      </c>
      <c>
        <f>(M73*21)/100</f>
      </c>
      <c t="s">
        <v>28</v>
      </c>
    </row>
    <row r="74" spans="1:5" ht="25.5">
      <c r="A74" s="35" t="s">
        <v>56</v>
      </c>
      <c r="E74" s="39" t="s">
        <v>157</v>
      </c>
    </row>
    <row r="75" spans="1:5" ht="12.75">
      <c r="A75" s="35" t="s">
        <v>57</v>
      </c>
      <c r="E75" s="40" t="s">
        <v>5</v>
      </c>
    </row>
    <row r="76" spans="1:5" ht="153">
      <c r="A76" t="s">
        <v>58</v>
      </c>
      <c r="E76" s="39" t="s">
        <v>154</v>
      </c>
    </row>
    <row r="77" spans="1:13" ht="12.75">
      <c r="A77" t="s">
        <v>47</v>
      </c>
      <c r="C77" s="31" t="s">
        <v>118</v>
      </c>
      <c r="E77" s="33" t="s">
        <v>158</v>
      </c>
      <c r="J77" s="32">
        <f>0</f>
      </c>
      <c s="32">
        <f>0</f>
      </c>
      <c s="32">
        <f>0+L78+L82</f>
      </c>
      <c s="32">
        <f>0+M78+M82</f>
      </c>
    </row>
    <row r="78" spans="1:16" ht="12.75">
      <c r="A78" t="s">
        <v>50</v>
      </c>
      <c s="34" t="s">
        <v>159</v>
      </c>
      <c s="34" t="s">
        <v>160</v>
      </c>
      <c s="35" t="s">
        <v>5</v>
      </c>
      <c s="6" t="s">
        <v>161</v>
      </c>
      <c s="36" t="s">
        <v>162</v>
      </c>
      <c s="37">
        <v>34</v>
      </c>
      <c s="36">
        <v>0</v>
      </c>
      <c s="36">
        <f>ROUND(G78*H78,6)</f>
      </c>
      <c r="L78" s="38">
        <v>0</v>
      </c>
      <c s="32">
        <f>ROUND(ROUND(L78,2)*ROUND(G78,3),2)</f>
      </c>
      <c s="36" t="s">
        <v>55</v>
      </c>
      <c>
        <f>(M78*21)/100</f>
      </c>
      <c t="s">
        <v>28</v>
      </c>
    </row>
    <row r="79" spans="1:5" ht="12.75">
      <c r="A79" s="35" t="s">
        <v>56</v>
      </c>
      <c r="E79" s="39" t="s">
        <v>161</v>
      </c>
    </row>
    <row r="80" spans="1:5" ht="102">
      <c r="A80" s="35" t="s">
        <v>57</v>
      </c>
      <c r="E80" s="42" t="s">
        <v>163</v>
      </c>
    </row>
    <row r="81" spans="1:5" ht="12.75">
      <c r="A81" t="s">
        <v>58</v>
      </c>
      <c r="E81" s="39" t="s">
        <v>164</v>
      </c>
    </row>
    <row r="82" spans="1:16" ht="38.25">
      <c r="A82" t="s">
        <v>50</v>
      </c>
      <c s="34" t="s">
        <v>165</v>
      </c>
      <c s="34" t="s">
        <v>166</v>
      </c>
      <c s="35" t="s">
        <v>5</v>
      </c>
      <c s="6" t="s">
        <v>167</v>
      </c>
      <c s="36" t="s">
        <v>92</v>
      </c>
      <c s="37">
        <v>4625.634</v>
      </c>
      <c s="36">
        <v>0</v>
      </c>
      <c s="36">
        <f>ROUND(G82*H82,6)</f>
      </c>
      <c r="L82" s="38">
        <v>0</v>
      </c>
      <c s="32">
        <f>ROUND(ROUND(L82,2)*ROUND(G82,3),2)</f>
      </c>
      <c s="36" t="s">
        <v>55</v>
      </c>
      <c>
        <f>(M82*21)/100</f>
      </c>
      <c t="s">
        <v>28</v>
      </c>
    </row>
    <row r="83" spans="1:5" ht="38.25">
      <c r="A83" s="35" t="s">
        <v>56</v>
      </c>
      <c r="E83" s="39" t="s">
        <v>168</v>
      </c>
    </row>
    <row r="84" spans="1:5" ht="76.5">
      <c r="A84" s="35" t="s">
        <v>57</v>
      </c>
      <c r="E84" s="42" t="s">
        <v>169</v>
      </c>
    </row>
    <row r="85" spans="1:5" ht="204">
      <c r="A85" t="s">
        <v>58</v>
      </c>
      <c r="E85" s="39" t="s">
        <v>170</v>
      </c>
    </row>
    <row r="86" spans="1:13" ht="12.75">
      <c r="A86" t="s">
        <v>47</v>
      </c>
      <c r="C86" s="31" t="s">
        <v>171</v>
      </c>
      <c r="E86" s="33" t="s">
        <v>172</v>
      </c>
      <c r="J86" s="32">
        <f>0</f>
      </c>
      <c s="32">
        <f>0</f>
      </c>
      <c s="32">
        <f>0+L87+L91+L95+L99+L103+L107+L111+L115+L119+L123+L127</f>
      </c>
      <c s="32">
        <f>0+M87+M91+M95+M99+M103+M107+M111+M115+M119+M123+M127</f>
      </c>
    </row>
    <row r="87" spans="1:16" ht="12.75">
      <c r="A87" t="s">
        <v>50</v>
      </c>
      <c s="34" t="s">
        <v>173</v>
      </c>
      <c s="34" t="s">
        <v>174</v>
      </c>
      <c s="35" t="s">
        <v>5</v>
      </c>
      <c s="6" t="s">
        <v>175</v>
      </c>
      <c s="36" t="s">
        <v>121</v>
      </c>
      <c s="37">
        <v>1632.572</v>
      </c>
      <c s="36">
        <v>0</v>
      </c>
      <c s="36">
        <f>ROUND(G87*H87,6)</f>
      </c>
      <c r="L87" s="38">
        <v>0</v>
      </c>
      <c s="32">
        <f>ROUND(ROUND(L87,2)*ROUND(G87,3),2)</f>
      </c>
      <c s="36" t="s">
        <v>55</v>
      </c>
      <c>
        <f>(M87*21)/100</f>
      </c>
      <c t="s">
        <v>28</v>
      </c>
    </row>
    <row r="88" spans="1:5" ht="12.75">
      <c r="A88" s="35" t="s">
        <v>56</v>
      </c>
      <c r="E88" s="39" t="s">
        <v>175</v>
      </c>
    </row>
    <row r="89" spans="1:5" ht="25.5">
      <c r="A89" s="35" t="s">
        <v>57</v>
      </c>
      <c r="E89" s="40" t="s">
        <v>176</v>
      </c>
    </row>
    <row r="90" spans="1:5" ht="38.25">
      <c r="A90" t="s">
        <v>58</v>
      </c>
      <c r="E90" s="39" t="s">
        <v>177</v>
      </c>
    </row>
    <row r="91" spans="1:16" ht="25.5">
      <c r="A91" t="s">
        <v>50</v>
      </c>
      <c s="34" t="s">
        <v>178</v>
      </c>
      <c s="34" t="s">
        <v>179</v>
      </c>
      <c s="35" t="s">
        <v>5</v>
      </c>
      <c s="6" t="s">
        <v>180</v>
      </c>
      <c s="36" t="s">
        <v>121</v>
      </c>
      <c s="37">
        <v>1004</v>
      </c>
      <c s="36">
        <v>0</v>
      </c>
      <c s="36">
        <f>ROUND(G91*H91,6)</f>
      </c>
      <c r="L91" s="38">
        <v>0</v>
      </c>
      <c s="32">
        <f>ROUND(ROUND(L91,2)*ROUND(G91,3),2)</f>
      </c>
      <c s="36" t="s">
        <v>55</v>
      </c>
      <c>
        <f>(M91*21)/100</f>
      </c>
      <c t="s">
        <v>28</v>
      </c>
    </row>
    <row r="92" spans="1:5" ht="25.5">
      <c r="A92" s="35" t="s">
        <v>56</v>
      </c>
      <c r="E92" s="39" t="s">
        <v>180</v>
      </c>
    </row>
    <row r="93" spans="1:5" ht="12.75">
      <c r="A93" s="35" t="s">
        <v>57</v>
      </c>
      <c r="E93" s="40" t="s">
        <v>5</v>
      </c>
    </row>
    <row r="94" spans="1:5" ht="38.25">
      <c r="A94" t="s">
        <v>58</v>
      </c>
      <c r="E94" s="39" t="s">
        <v>177</v>
      </c>
    </row>
    <row r="95" spans="1:16" ht="25.5">
      <c r="A95" t="s">
        <v>50</v>
      </c>
      <c s="34" t="s">
        <v>181</v>
      </c>
      <c s="34" t="s">
        <v>182</v>
      </c>
      <c s="35" t="s">
        <v>5</v>
      </c>
      <c s="6" t="s">
        <v>183</v>
      </c>
      <c s="36" t="s">
        <v>121</v>
      </c>
      <c s="37">
        <v>502</v>
      </c>
      <c s="36">
        <v>0</v>
      </c>
      <c s="36">
        <f>ROUND(G95*H95,6)</f>
      </c>
      <c r="L95" s="38">
        <v>0</v>
      </c>
      <c s="32">
        <f>ROUND(ROUND(L95,2)*ROUND(G95,3),2)</f>
      </c>
      <c s="36" t="s">
        <v>55</v>
      </c>
      <c>
        <f>(M95*21)/100</f>
      </c>
      <c t="s">
        <v>28</v>
      </c>
    </row>
    <row r="96" spans="1:5" ht="25.5">
      <c r="A96" s="35" t="s">
        <v>56</v>
      </c>
      <c r="E96" s="39" t="s">
        <v>183</v>
      </c>
    </row>
    <row r="97" spans="1:5" ht="12.75">
      <c r="A97" s="35" t="s">
        <v>57</v>
      </c>
      <c r="E97" s="40" t="s">
        <v>5</v>
      </c>
    </row>
    <row r="98" spans="1:5" ht="38.25">
      <c r="A98" t="s">
        <v>58</v>
      </c>
      <c r="E98" s="39" t="s">
        <v>177</v>
      </c>
    </row>
    <row r="99" spans="1:16" ht="25.5">
      <c r="A99" t="s">
        <v>50</v>
      </c>
      <c s="34" t="s">
        <v>184</v>
      </c>
      <c s="34" t="s">
        <v>185</v>
      </c>
      <c s="35" t="s">
        <v>186</v>
      </c>
      <c s="6" t="s">
        <v>187</v>
      </c>
      <c s="36" t="s">
        <v>121</v>
      </c>
      <c s="37">
        <v>73.616</v>
      </c>
      <c s="36">
        <v>0</v>
      </c>
      <c s="36">
        <f>ROUND(G99*H99,6)</f>
      </c>
      <c r="L99" s="38">
        <v>0</v>
      </c>
      <c s="32">
        <f>ROUND(ROUND(L99,2)*ROUND(G99,3),2)</f>
      </c>
      <c s="36" t="s">
        <v>122</v>
      </c>
      <c>
        <f>(M99*21)/100</f>
      </c>
      <c t="s">
        <v>28</v>
      </c>
    </row>
    <row r="100" spans="1:5" ht="51">
      <c r="A100" s="35" t="s">
        <v>56</v>
      </c>
      <c r="E100" s="39" t="s">
        <v>188</v>
      </c>
    </row>
    <row r="101" spans="1:5" ht="38.25">
      <c r="A101" s="35" t="s">
        <v>57</v>
      </c>
      <c r="E101" s="40" t="s">
        <v>189</v>
      </c>
    </row>
    <row r="102" spans="1:5" ht="409.5">
      <c r="A102" t="s">
        <v>58</v>
      </c>
      <c r="E102" s="39" t="s">
        <v>190</v>
      </c>
    </row>
    <row r="103" spans="1:16" ht="25.5">
      <c r="A103" t="s">
        <v>50</v>
      </c>
      <c s="34" t="s">
        <v>191</v>
      </c>
      <c s="34" t="s">
        <v>192</v>
      </c>
      <c s="35" t="s">
        <v>193</v>
      </c>
      <c s="6" t="s">
        <v>194</v>
      </c>
      <c s="36" t="s">
        <v>121</v>
      </c>
      <c s="37">
        <v>1004</v>
      </c>
      <c s="36">
        <v>0</v>
      </c>
      <c s="36">
        <f>ROUND(G103*H103,6)</f>
      </c>
      <c r="L103" s="38">
        <v>0</v>
      </c>
      <c s="32">
        <f>ROUND(ROUND(L103,2)*ROUND(G103,3),2)</f>
      </c>
      <c s="36" t="s">
        <v>122</v>
      </c>
      <c>
        <f>(M103*21)/100</f>
      </c>
      <c t="s">
        <v>28</v>
      </c>
    </row>
    <row r="104" spans="1:5" ht="51">
      <c r="A104" s="35" t="s">
        <v>56</v>
      </c>
      <c r="E104" s="39" t="s">
        <v>195</v>
      </c>
    </row>
    <row r="105" spans="1:5" ht="12.75">
      <c r="A105" s="35" t="s">
        <v>57</v>
      </c>
      <c r="E105" s="40" t="s">
        <v>5</v>
      </c>
    </row>
    <row r="106" spans="1:5" ht="409.5">
      <c r="A106" t="s">
        <v>58</v>
      </c>
      <c r="E106" s="39" t="s">
        <v>190</v>
      </c>
    </row>
    <row r="107" spans="1:16" ht="25.5">
      <c r="A107" t="s">
        <v>50</v>
      </c>
      <c s="34" t="s">
        <v>196</v>
      </c>
      <c s="34" t="s">
        <v>197</v>
      </c>
      <c s="35" t="s">
        <v>198</v>
      </c>
      <c s="6" t="s">
        <v>199</v>
      </c>
      <c s="36" t="s">
        <v>121</v>
      </c>
      <c s="37">
        <v>19</v>
      </c>
      <c s="36">
        <v>0</v>
      </c>
      <c s="36">
        <f>ROUND(G107*H107,6)</f>
      </c>
      <c r="L107" s="38">
        <v>0</v>
      </c>
      <c s="32">
        <f>ROUND(ROUND(L107,2)*ROUND(G107,3),2)</f>
      </c>
      <c s="36" t="s">
        <v>122</v>
      </c>
      <c>
        <f>(M107*21)/100</f>
      </c>
      <c t="s">
        <v>28</v>
      </c>
    </row>
    <row r="108" spans="1:5" ht="51">
      <c r="A108" s="35" t="s">
        <v>56</v>
      </c>
      <c r="E108" s="39" t="s">
        <v>200</v>
      </c>
    </row>
    <row r="109" spans="1:5" ht="12.75">
      <c r="A109" s="35" t="s">
        <v>57</v>
      </c>
      <c r="E109" s="40" t="s">
        <v>5</v>
      </c>
    </row>
    <row r="110" spans="1:5" ht="409.5">
      <c r="A110" t="s">
        <v>58</v>
      </c>
      <c r="E110" s="39" t="s">
        <v>190</v>
      </c>
    </row>
    <row r="111" spans="1:16" ht="25.5">
      <c r="A111" t="s">
        <v>50</v>
      </c>
      <c s="34" t="s">
        <v>201</v>
      </c>
      <c s="34" t="s">
        <v>202</v>
      </c>
      <c s="35" t="s">
        <v>203</v>
      </c>
      <c s="6" t="s">
        <v>204</v>
      </c>
      <c s="36" t="s">
        <v>121</v>
      </c>
      <c s="37">
        <v>80</v>
      </c>
      <c s="36">
        <v>0</v>
      </c>
      <c s="36">
        <f>ROUND(G111*H111,6)</f>
      </c>
      <c r="L111" s="38">
        <v>0</v>
      </c>
      <c s="32">
        <f>ROUND(ROUND(L111,2)*ROUND(G111,3),2)</f>
      </c>
      <c s="36" t="s">
        <v>122</v>
      </c>
      <c>
        <f>(M111*21)/100</f>
      </c>
      <c t="s">
        <v>28</v>
      </c>
    </row>
    <row r="112" spans="1:5" ht="38.25">
      <c r="A112" s="35" t="s">
        <v>56</v>
      </c>
      <c r="E112" s="39" t="s">
        <v>205</v>
      </c>
    </row>
    <row r="113" spans="1:5" ht="12.75">
      <c r="A113" s="35" t="s">
        <v>57</v>
      </c>
      <c r="E113" s="40" t="s">
        <v>5</v>
      </c>
    </row>
    <row r="114" spans="1:5" ht="409.5">
      <c r="A114" t="s">
        <v>58</v>
      </c>
      <c r="E114" s="39" t="s">
        <v>190</v>
      </c>
    </row>
    <row r="115" spans="1:16" ht="25.5">
      <c r="A115" t="s">
        <v>50</v>
      </c>
      <c s="34" t="s">
        <v>206</v>
      </c>
      <c s="34" t="s">
        <v>207</v>
      </c>
      <c s="35" t="s">
        <v>208</v>
      </c>
      <c s="6" t="s">
        <v>209</v>
      </c>
      <c s="36" t="s">
        <v>121</v>
      </c>
      <c s="37">
        <v>3.74</v>
      </c>
      <c s="36">
        <v>0</v>
      </c>
      <c s="36">
        <f>ROUND(G115*H115,6)</f>
      </c>
      <c r="L115" s="38">
        <v>0</v>
      </c>
      <c s="32">
        <f>ROUND(ROUND(L115,2)*ROUND(G115,3),2)</f>
      </c>
      <c s="36" t="s">
        <v>122</v>
      </c>
      <c>
        <f>(M115*21)/100</f>
      </c>
      <c t="s">
        <v>28</v>
      </c>
    </row>
    <row r="116" spans="1:5" ht="51">
      <c r="A116" s="35" t="s">
        <v>56</v>
      </c>
      <c r="E116" s="39" t="s">
        <v>210</v>
      </c>
    </row>
    <row r="117" spans="1:5" ht="12.75">
      <c r="A117" s="35" t="s">
        <v>57</v>
      </c>
      <c r="E117" s="40" t="s">
        <v>5</v>
      </c>
    </row>
    <row r="118" spans="1:5" ht="409.5">
      <c r="A118" t="s">
        <v>58</v>
      </c>
      <c r="E118" s="39" t="s">
        <v>211</v>
      </c>
    </row>
    <row r="119" spans="1:16" ht="12.75">
      <c r="A119" t="s">
        <v>50</v>
      </c>
      <c s="34" t="s">
        <v>212</v>
      </c>
      <c s="34" t="s">
        <v>213</v>
      </c>
      <c s="35" t="s">
        <v>214</v>
      </c>
      <c s="6" t="s">
        <v>215</v>
      </c>
      <c s="36" t="s">
        <v>121</v>
      </c>
      <c s="37">
        <v>9.86</v>
      </c>
      <c s="36">
        <v>0</v>
      </c>
      <c s="36">
        <f>ROUND(G119*H119,6)</f>
      </c>
      <c r="L119" s="38">
        <v>0</v>
      </c>
      <c s="32">
        <f>ROUND(ROUND(L119,2)*ROUND(G119,3),2)</f>
      </c>
      <c s="36" t="s">
        <v>122</v>
      </c>
      <c>
        <f>(M119*21)/100</f>
      </c>
      <c t="s">
        <v>28</v>
      </c>
    </row>
    <row r="120" spans="1:5" ht="51">
      <c r="A120" s="35" t="s">
        <v>56</v>
      </c>
      <c r="E120" s="39" t="s">
        <v>216</v>
      </c>
    </row>
    <row r="121" spans="1:5" ht="12.75">
      <c r="A121" s="35" t="s">
        <v>57</v>
      </c>
      <c r="E121" s="40" t="s">
        <v>5</v>
      </c>
    </row>
    <row r="122" spans="1:5" ht="409.5">
      <c r="A122" t="s">
        <v>58</v>
      </c>
      <c r="E122" s="39" t="s">
        <v>217</v>
      </c>
    </row>
    <row r="123" spans="1:16" ht="12.75">
      <c r="A123" t="s">
        <v>50</v>
      </c>
      <c s="34" t="s">
        <v>218</v>
      </c>
      <c s="34" t="s">
        <v>219</v>
      </c>
      <c s="35" t="s">
        <v>220</v>
      </c>
      <c s="6" t="s">
        <v>221</v>
      </c>
      <c s="36" t="s">
        <v>121</v>
      </c>
      <c s="37">
        <v>0.5</v>
      </c>
      <c s="36">
        <v>0</v>
      </c>
      <c s="36">
        <f>ROUND(G123*H123,6)</f>
      </c>
      <c r="L123" s="38">
        <v>0</v>
      </c>
      <c s="32">
        <f>ROUND(ROUND(L123,2)*ROUND(G123,3),2)</f>
      </c>
      <c s="36" t="s">
        <v>122</v>
      </c>
      <c>
        <f>(M123*21)/100</f>
      </c>
      <c t="s">
        <v>28</v>
      </c>
    </row>
    <row r="124" spans="1:5" ht="38.25">
      <c r="A124" s="35" t="s">
        <v>56</v>
      </c>
      <c r="E124" s="39" t="s">
        <v>222</v>
      </c>
    </row>
    <row r="125" spans="1:5" ht="12.75">
      <c r="A125" s="35" t="s">
        <v>57</v>
      </c>
      <c r="E125" s="40" t="s">
        <v>5</v>
      </c>
    </row>
    <row r="126" spans="1:5" ht="395.25">
      <c r="A126" t="s">
        <v>58</v>
      </c>
      <c r="E126" s="39" t="s">
        <v>223</v>
      </c>
    </row>
    <row r="127" spans="1:16" ht="25.5">
      <c r="A127" t="s">
        <v>50</v>
      </c>
      <c s="34" t="s">
        <v>224</v>
      </c>
      <c s="34" t="s">
        <v>225</v>
      </c>
      <c s="35" t="s">
        <v>226</v>
      </c>
      <c s="6" t="s">
        <v>227</v>
      </c>
      <c s="36" t="s">
        <v>121</v>
      </c>
      <c s="37">
        <v>13.472</v>
      </c>
      <c s="36">
        <v>0</v>
      </c>
      <c s="36">
        <f>ROUND(G127*H127,6)</f>
      </c>
      <c r="L127" s="38">
        <v>0</v>
      </c>
      <c s="32">
        <f>ROUND(ROUND(L127,2)*ROUND(G127,3),2)</f>
      </c>
      <c s="36" t="s">
        <v>122</v>
      </c>
      <c>
        <f>(M127*21)/100</f>
      </c>
      <c t="s">
        <v>28</v>
      </c>
    </row>
    <row r="128" spans="1:5" ht="51">
      <c r="A128" s="35" t="s">
        <v>56</v>
      </c>
      <c r="E128" s="39" t="s">
        <v>228</v>
      </c>
    </row>
    <row r="129" spans="1:5" ht="63.75">
      <c r="A129" s="35" t="s">
        <v>57</v>
      </c>
      <c r="E129" s="40" t="s">
        <v>229</v>
      </c>
    </row>
    <row r="130" spans="1:5" ht="409.5">
      <c r="A130" t="s">
        <v>58</v>
      </c>
      <c r="E130" s="39" t="s">
        <v>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4349</v>
      </c>
      <c s="41">
        <f>Rekapitulace!C39</f>
      </c>
      <c s="20" t="s">
        <v>0</v>
      </c>
      <c t="s">
        <v>23</v>
      </c>
      <c t="s">
        <v>28</v>
      </c>
    </row>
    <row r="4" spans="1:16" ht="32" customHeight="1">
      <c r="A4" s="24" t="s">
        <v>20</v>
      </c>
      <c s="25" t="s">
        <v>29</v>
      </c>
      <c s="27" t="s">
        <v>4349</v>
      </c>
      <c r="E4" s="26" t="s">
        <v>4350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COUNTIFS(L8:L54,"=0",A8:A54,"P")+COUNTIFS(L8:L54,"",A8:A54,"P")+SUM(Q8:Q54)</f>
      </c>
    </row>
    <row r="8" spans="1:13" ht="12.75">
      <c r="A8" t="s">
        <v>45</v>
      </c>
      <c r="C8" s="28" t="s">
        <v>4349</v>
      </c>
      <c r="E8" s="30" t="s">
        <v>4350</v>
      </c>
      <c r="J8" s="29">
        <f>0+J9</f>
      </c>
      <c s="29">
        <f>0+K9</f>
      </c>
      <c s="29">
        <f>0+L9</f>
      </c>
      <c s="29">
        <f>0+M9</f>
      </c>
    </row>
    <row r="9" spans="1:13" ht="12.75">
      <c r="A9" t="s">
        <v>47</v>
      </c>
      <c r="C9" s="31" t="s">
        <v>171</v>
      </c>
      <c r="E9" s="33" t="s">
        <v>172</v>
      </c>
      <c r="J9" s="32">
        <f>0</f>
      </c>
      <c s="32">
        <f>0</f>
      </c>
      <c s="32">
        <f>0+L10+L14+L18+L22+L26+L30+L34+L38+L42+L46+L50+L54</f>
      </c>
      <c s="32">
        <f>0+M10+M14+M18+M22+M26+M30+M34+M38+M42+M46+M50+M54</f>
      </c>
    </row>
    <row r="10" spans="1:16" ht="12.75">
      <c r="A10" t="s">
        <v>50</v>
      </c>
      <c s="34" t="s">
        <v>28</v>
      </c>
      <c s="34" t="s">
        <v>3513</v>
      </c>
      <c s="35" t="s">
        <v>3514</v>
      </c>
      <c s="6" t="s">
        <v>3515</v>
      </c>
      <c s="36" t="s">
        <v>121</v>
      </c>
      <c s="37">
        <v>4.4</v>
      </c>
      <c s="36">
        <v>0</v>
      </c>
      <c s="36">
        <f>ROUND(G10*H10,6)</f>
      </c>
      <c r="L10" s="38">
        <v>0</v>
      </c>
      <c s="32">
        <f>ROUND(ROUND(L10,2)*ROUND(G10,3),2)</f>
      </c>
      <c s="36" t="s">
        <v>122</v>
      </c>
      <c>
        <f>(M10*21)/100</f>
      </c>
      <c t="s">
        <v>28</v>
      </c>
    </row>
    <row r="11" spans="1:5" ht="12.75">
      <c r="A11" s="35" t="s">
        <v>56</v>
      </c>
      <c r="E11" s="39" t="s">
        <v>3515</v>
      </c>
    </row>
    <row r="12" spans="1:5" ht="38.25">
      <c r="A12" s="35" t="s">
        <v>57</v>
      </c>
      <c r="E12" s="42" t="s">
        <v>4352</v>
      </c>
    </row>
    <row r="13" spans="1:5" ht="76.5">
      <c r="A13" t="s">
        <v>58</v>
      </c>
      <c r="E13" s="39" t="s">
        <v>4353</v>
      </c>
    </row>
    <row r="14" spans="1:16" ht="25.5">
      <c r="A14" t="s">
        <v>50</v>
      </c>
      <c s="34" t="s">
        <v>26</v>
      </c>
      <c s="34" t="s">
        <v>253</v>
      </c>
      <c s="35" t="s">
        <v>254</v>
      </c>
      <c s="6" t="s">
        <v>255</v>
      </c>
      <c s="36" t="s">
        <v>121</v>
      </c>
      <c s="37">
        <v>6708.02</v>
      </c>
      <c s="36">
        <v>0</v>
      </c>
      <c s="36">
        <f>ROUND(G14*H14,6)</f>
      </c>
      <c r="L14" s="38">
        <v>0</v>
      </c>
      <c s="32">
        <f>ROUND(ROUND(L14,2)*ROUND(G14,3),2)</f>
      </c>
      <c s="36" t="s">
        <v>122</v>
      </c>
      <c>
        <f>(M14*21)/100</f>
      </c>
      <c t="s">
        <v>28</v>
      </c>
    </row>
    <row r="15" spans="1:5" ht="25.5">
      <c r="A15" s="35" t="s">
        <v>56</v>
      </c>
      <c r="E15" s="39" t="s">
        <v>255</v>
      </c>
    </row>
    <row r="16" spans="1:5" ht="12.75">
      <c r="A16" s="35" t="s">
        <v>57</v>
      </c>
      <c r="E16" s="40" t="s">
        <v>5</v>
      </c>
    </row>
    <row r="17" spans="1:5" ht="38.25">
      <c r="A17" t="s">
        <v>58</v>
      </c>
      <c r="E17" s="39" t="s">
        <v>4354</v>
      </c>
    </row>
    <row r="18" spans="1:16" ht="25.5">
      <c r="A18" t="s">
        <v>50</v>
      </c>
      <c s="34" t="s">
        <v>66</v>
      </c>
      <c s="34" t="s">
        <v>4157</v>
      </c>
      <c s="35" t="s">
        <v>4158</v>
      </c>
      <c s="6" t="s">
        <v>4159</v>
      </c>
      <c s="36" t="s">
        <v>121</v>
      </c>
      <c s="37">
        <v>5.152</v>
      </c>
      <c s="36">
        <v>0</v>
      </c>
      <c s="36">
        <f>ROUND(G18*H18,6)</f>
      </c>
      <c r="L18" s="38">
        <v>0</v>
      </c>
      <c s="32">
        <f>ROUND(ROUND(L18,2)*ROUND(G18,3),2)</f>
      </c>
      <c s="36" t="s">
        <v>122</v>
      </c>
      <c>
        <f>(M18*21)/100</f>
      </c>
      <c t="s">
        <v>28</v>
      </c>
    </row>
    <row r="19" spans="1:5" ht="25.5">
      <c r="A19" s="35" t="s">
        <v>56</v>
      </c>
      <c r="E19" s="39" t="s">
        <v>4159</v>
      </c>
    </row>
    <row r="20" spans="1:5" ht="25.5">
      <c r="A20" s="35" t="s">
        <v>57</v>
      </c>
      <c r="E20" s="40" t="s">
        <v>4355</v>
      </c>
    </row>
    <row r="21" spans="1:5" ht="12.75">
      <c r="A21" t="s">
        <v>58</v>
      </c>
      <c r="E21" s="39" t="s">
        <v>5</v>
      </c>
    </row>
    <row r="22" spans="1:16" ht="25.5">
      <c r="A22" t="s">
        <v>50</v>
      </c>
      <c s="34" t="s">
        <v>71</v>
      </c>
      <c s="34" t="s">
        <v>2187</v>
      </c>
      <c s="35" t="s">
        <v>2188</v>
      </c>
      <c s="6" t="s">
        <v>2189</v>
      </c>
      <c s="36" t="s">
        <v>121</v>
      </c>
      <c s="37">
        <v>21.322</v>
      </c>
      <c s="36">
        <v>0</v>
      </c>
      <c s="36">
        <f>ROUND(G22*H22,6)</f>
      </c>
      <c r="L22" s="38">
        <v>0</v>
      </c>
      <c s="32">
        <f>ROUND(ROUND(L22,2)*ROUND(G22,3),2)</f>
      </c>
      <c s="36" t="s">
        <v>122</v>
      </c>
      <c>
        <f>(M22*21)/100</f>
      </c>
      <c t="s">
        <v>28</v>
      </c>
    </row>
    <row r="23" spans="1:5" ht="25.5">
      <c r="A23" s="35" t="s">
        <v>56</v>
      </c>
      <c r="E23" s="39" t="s">
        <v>2189</v>
      </c>
    </row>
    <row r="24" spans="1:5" ht="63.75">
      <c r="A24" s="35" t="s">
        <v>57</v>
      </c>
      <c r="E24" s="42" t="s">
        <v>4356</v>
      </c>
    </row>
    <row r="25" spans="1:5" ht="12.75">
      <c r="A25" t="s">
        <v>58</v>
      </c>
      <c r="E25" s="39" t="s">
        <v>5</v>
      </c>
    </row>
    <row r="26" spans="1:16" ht="25.5">
      <c r="A26" t="s">
        <v>50</v>
      </c>
      <c s="34" t="s">
        <v>27</v>
      </c>
      <c s="34" t="s">
        <v>185</v>
      </c>
      <c s="35" t="s">
        <v>186</v>
      </c>
      <c s="6" t="s">
        <v>187</v>
      </c>
      <c s="36" t="s">
        <v>121</v>
      </c>
      <c s="37">
        <v>86.275</v>
      </c>
      <c s="36">
        <v>0</v>
      </c>
      <c s="36">
        <f>ROUND(G26*H26,6)</f>
      </c>
      <c r="L26" s="38">
        <v>0</v>
      </c>
      <c s="32">
        <f>ROUND(ROUND(L26,2)*ROUND(G26,3),2)</f>
      </c>
      <c s="36" t="s">
        <v>122</v>
      </c>
      <c>
        <f>(M26*21)/100</f>
      </c>
      <c t="s">
        <v>28</v>
      </c>
    </row>
    <row r="27" spans="1:5" ht="25.5">
      <c r="A27" s="35" t="s">
        <v>56</v>
      </c>
      <c r="E27" s="39" t="s">
        <v>187</v>
      </c>
    </row>
    <row r="28" spans="1:5" ht="12.75">
      <c r="A28" s="35" t="s">
        <v>57</v>
      </c>
      <c r="E28" s="40" t="s">
        <v>5</v>
      </c>
    </row>
    <row r="29" spans="1:5" ht="76.5">
      <c r="A29" t="s">
        <v>58</v>
      </c>
      <c r="E29" s="39" t="s">
        <v>4353</v>
      </c>
    </row>
    <row r="30" spans="1:16" ht="25.5">
      <c r="A30" t="s">
        <v>50</v>
      </c>
      <c s="34" t="s">
        <v>108</v>
      </c>
      <c s="34" t="s">
        <v>192</v>
      </c>
      <c s="35" t="s">
        <v>193</v>
      </c>
      <c s="6" t="s">
        <v>194</v>
      </c>
      <c s="36" t="s">
        <v>121</v>
      </c>
      <c s="37">
        <v>1004</v>
      </c>
      <c s="36">
        <v>0</v>
      </c>
      <c s="36">
        <f>ROUND(G30*H30,6)</f>
      </c>
      <c r="L30" s="38">
        <v>0</v>
      </c>
      <c s="32">
        <f>ROUND(ROUND(L30,2)*ROUND(G30,3),2)</f>
      </c>
      <c s="36" t="s">
        <v>122</v>
      </c>
      <c>
        <f>(M30*21)/100</f>
      </c>
      <c t="s">
        <v>28</v>
      </c>
    </row>
    <row r="31" spans="1:5" ht="25.5">
      <c r="A31" s="35" t="s">
        <v>56</v>
      </c>
      <c r="E31" s="39" t="s">
        <v>194</v>
      </c>
    </row>
    <row r="32" spans="1:5" ht="12.75">
      <c r="A32" s="35" t="s">
        <v>57</v>
      </c>
      <c r="E32" s="40" t="s">
        <v>5</v>
      </c>
    </row>
    <row r="33" spans="1:5" ht="76.5">
      <c r="A33" t="s">
        <v>58</v>
      </c>
      <c r="E33" s="39" t="s">
        <v>4353</v>
      </c>
    </row>
    <row r="34" spans="1:16" ht="25.5">
      <c r="A34" t="s">
        <v>50</v>
      </c>
      <c s="34" t="s">
        <v>113</v>
      </c>
      <c s="34" t="s">
        <v>197</v>
      </c>
      <c s="35" t="s">
        <v>198</v>
      </c>
      <c s="6" t="s">
        <v>199</v>
      </c>
      <c s="36" t="s">
        <v>121</v>
      </c>
      <c s="37">
        <v>19</v>
      </c>
      <c s="36">
        <v>0</v>
      </c>
      <c s="36">
        <f>ROUND(G34*H34,6)</f>
      </c>
      <c r="L34" s="38">
        <v>0</v>
      </c>
      <c s="32">
        <f>ROUND(ROUND(L34,2)*ROUND(G34,3),2)</f>
      </c>
      <c s="36" t="s">
        <v>122</v>
      </c>
      <c>
        <f>(M34*21)/100</f>
      </c>
      <c t="s">
        <v>28</v>
      </c>
    </row>
    <row r="35" spans="1:5" ht="25.5">
      <c r="A35" s="35" t="s">
        <v>56</v>
      </c>
      <c r="E35" s="39" t="s">
        <v>199</v>
      </c>
    </row>
    <row r="36" spans="1:5" ht="12.75">
      <c r="A36" s="35" t="s">
        <v>57</v>
      </c>
      <c r="E36" s="40" t="s">
        <v>5</v>
      </c>
    </row>
    <row r="37" spans="1:5" ht="76.5">
      <c r="A37" t="s">
        <v>58</v>
      </c>
      <c r="E37" s="39" t="s">
        <v>4353</v>
      </c>
    </row>
    <row r="38" spans="1:16" ht="25.5">
      <c r="A38" t="s">
        <v>50</v>
      </c>
      <c s="34" t="s">
        <v>118</v>
      </c>
      <c s="34" t="s">
        <v>225</v>
      </c>
      <c s="35" t="s">
        <v>226</v>
      </c>
      <c s="6" t="s">
        <v>227</v>
      </c>
      <c s="36" t="s">
        <v>121</v>
      </c>
      <c s="37">
        <v>13.485</v>
      </c>
      <c s="36">
        <v>0</v>
      </c>
      <c s="36">
        <f>ROUND(G38*H38,6)</f>
      </c>
      <c r="L38" s="38">
        <v>0</v>
      </c>
      <c s="32">
        <f>ROUND(ROUND(L38,2)*ROUND(G38,3),2)</f>
      </c>
      <c s="36" t="s">
        <v>122</v>
      </c>
      <c>
        <f>(M38*21)/100</f>
      </c>
      <c t="s">
        <v>28</v>
      </c>
    </row>
    <row r="39" spans="1:5" ht="25.5">
      <c r="A39" s="35" t="s">
        <v>56</v>
      </c>
      <c r="E39" s="39" t="s">
        <v>227</v>
      </c>
    </row>
    <row r="40" spans="1:5" ht="12.75">
      <c r="A40" s="35" t="s">
        <v>57</v>
      </c>
      <c r="E40" s="40" t="s">
        <v>5</v>
      </c>
    </row>
    <row r="41" spans="1:5" ht="76.5">
      <c r="A41" t="s">
        <v>58</v>
      </c>
      <c r="E41" s="39" t="s">
        <v>4353</v>
      </c>
    </row>
    <row r="42" spans="1:16" ht="25.5">
      <c r="A42" t="s">
        <v>50</v>
      </c>
      <c s="34" t="s">
        <v>142</v>
      </c>
      <c s="34" t="s">
        <v>202</v>
      </c>
      <c s="35" t="s">
        <v>203</v>
      </c>
      <c s="6" t="s">
        <v>204</v>
      </c>
      <c s="36" t="s">
        <v>121</v>
      </c>
      <c s="37">
        <v>80</v>
      </c>
      <c s="36">
        <v>0</v>
      </c>
      <c s="36">
        <f>ROUND(G42*H42,6)</f>
      </c>
      <c r="L42" s="38">
        <v>0</v>
      </c>
      <c s="32">
        <f>ROUND(ROUND(L42,2)*ROUND(G42,3),2)</f>
      </c>
      <c s="36" t="s">
        <v>122</v>
      </c>
      <c>
        <f>(M42*21)/100</f>
      </c>
      <c t="s">
        <v>28</v>
      </c>
    </row>
    <row r="43" spans="1:5" ht="12.75">
      <c r="A43" s="35" t="s">
        <v>56</v>
      </c>
      <c r="E43" s="39" t="s">
        <v>4357</v>
      </c>
    </row>
    <row r="44" spans="1:5" ht="12.75">
      <c r="A44" s="35" t="s">
        <v>57</v>
      </c>
      <c r="E44" s="40" t="s">
        <v>5</v>
      </c>
    </row>
    <row r="45" spans="1:5" ht="76.5">
      <c r="A45" t="s">
        <v>58</v>
      </c>
      <c r="E45" s="39" t="s">
        <v>4353</v>
      </c>
    </row>
    <row r="46" spans="1:16" ht="25.5">
      <c r="A46" t="s">
        <v>50</v>
      </c>
      <c s="34" t="s">
        <v>147</v>
      </c>
      <c s="34" t="s">
        <v>207</v>
      </c>
      <c s="35" t="s">
        <v>208</v>
      </c>
      <c s="6" t="s">
        <v>209</v>
      </c>
      <c s="36" t="s">
        <v>121</v>
      </c>
      <c s="37">
        <v>35.972</v>
      </c>
      <c s="36">
        <v>0</v>
      </c>
      <c s="36">
        <f>ROUND(G46*H46,6)</f>
      </c>
      <c r="L46" s="38">
        <v>0</v>
      </c>
      <c s="32">
        <f>ROUND(ROUND(L46,2)*ROUND(G46,3),2)</f>
      </c>
      <c s="36" t="s">
        <v>122</v>
      </c>
      <c>
        <f>(M46*21)/100</f>
      </c>
      <c t="s">
        <v>28</v>
      </c>
    </row>
    <row r="47" spans="1:5" ht="25.5">
      <c r="A47" s="35" t="s">
        <v>56</v>
      </c>
      <c r="E47" s="39" t="s">
        <v>209</v>
      </c>
    </row>
    <row r="48" spans="1:5" ht="12.75">
      <c r="A48" s="35" t="s">
        <v>57</v>
      </c>
      <c r="E48" s="40" t="s">
        <v>5</v>
      </c>
    </row>
    <row r="49" spans="1:5" ht="38.25">
      <c r="A49" t="s">
        <v>58</v>
      </c>
      <c r="E49" s="39" t="s">
        <v>4354</v>
      </c>
    </row>
    <row r="50" spans="1:16" ht="12.75">
      <c r="A50" t="s">
        <v>50</v>
      </c>
      <c s="34" t="s">
        <v>150</v>
      </c>
      <c s="34" t="s">
        <v>213</v>
      </c>
      <c s="35" t="s">
        <v>214</v>
      </c>
      <c s="6" t="s">
        <v>215</v>
      </c>
      <c s="36" t="s">
        <v>121</v>
      </c>
      <c s="37">
        <v>60.04</v>
      </c>
      <c s="36">
        <v>0</v>
      </c>
      <c s="36">
        <f>ROUND(G50*H50,6)</f>
      </c>
      <c r="L50" s="38">
        <v>0</v>
      </c>
      <c s="32">
        <f>ROUND(ROUND(L50,2)*ROUND(G50,3),2)</f>
      </c>
      <c s="36" t="s">
        <v>122</v>
      </c>
      <c>
        <f>(M50*21)/100</f>
      </c>
      <c t="s">
        <v>28</v>
      </c>
    </row>
    <row r="51" spans="1:5" ht="12.75">
      <c r="A51" s="35" t="s">
        <v>56</v>
      </c>
      <c r="E51" s="39" t="s">
        <v>215</v>
      </c>
    </row>
    <row r="52" spans="1:5" ht="12.75">
      <c r="A52" s="35" t="s">
        <v>57</v>
      </c>
      <c r="E52" s="40" t="s">
        <v>5</v>
      </c>
    </row>
    <row r="53" spans="1:5" ht="76.5">
      <c r="A53" t="s">
        <v>58</v>
      </c>
      <c r="E53" s="39" t="s">
        <v>4358</v>
      </c>
    </row>
    <row r="54" spans="1:16" ht="12.75">
      <c r="A54" t="s">
        <v>50</v>
      </c>
      <c s="34" t="s">
        <v>155</v>
      </c>
      <c s="34" t="s">
        <v>219</v>
      </c>
      <c s="35" t="s">
        <v>220</v>
      </c>
      <c s="6" t="s">
        <v>221</v>
      </c>
      <c s="36" t="s">
        <v>121</v>
      </c>
      <c s="37">
        <v>0.5</v>
      </c>
      <c s="36">
        <v>0</v>
      </c>
      <c s="36">
        <f>ROUND(G54*H54,6)</f>
      </c>
      <c r="L54" s="38">
        <v>0</v>
      </c>
      <c s="32">
        <f>ROUND(ROUND(L54,2)*ROUND(G54,3),2)</f>
      </c>
      <c s="36" t="s">
        <v>122</v>
      </c>
      <c>
        <f>(M54*21)/100</f>
      </c>
      <c t="s">
        <v>28</v>
      </c>
    </row>
    <row r="55" spans="1:5" ht="12.75">
      <c r="A55" s="35" t="s">
        <v>56</v>
      </c>
      <c r="E55" s="39" t="s">
        <v>221</v>
      </c>
    </row>
    <row r="56" spans="1:5" ht="12.75">
      <c r="A56" s="35" t="s">
        <v>57</v>
      </c>
      <c r="E56" s="40" t="s">
        <v>5</v>
      </c>
    </row>
    <row r="57" spans="1:5" ht="12.75">
      <c r="A57" t="s">
        <v>58</v>
      </c>
      <c r="E5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4359</v>
      </c>
      <c s="41">
        <f>Rekapitulace!C41</f>
      </c>
      <c s="20" t="s">
        <v>0</v>
      </c>
      <c t="s">
        <v>23</v>
      </c>
      <c t="s">
        <v>28</v>
      </c>
    </row>
    <row r="4" spans="1:16" ht="32" customHeight="1">
      <c r="A4" s="24" t="s">
        <v>20</v>
      </c>
      <c s="25" t="s">
        <v>29</v>
      </c>
      <c s="27" t="s">
        <v>4359</v>
      </c>
      <c r="E4" s="26" t="s">
        <v>4360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COUNTIFS(L8:L31,"=0",A8:A31,"P")+COUNTIFS(L8:L31,"",A8:A31,"P")+SUM(Q8:Q31)</f>
      </c>
    </row>
    <row r="8" spans="1:13" ht="12.75">
      <c r="A8" t="s">
        <v>45</v>
      </c>
      <c r="C8" s="28" t="s">
        <v>4359</v>
      </c>
      <c r="E8" s="30" t="s">
        <v>4360</v>
      </c>
      <c r="J8" s="29">
        <f>0+J9+J30</f>
      </c>
      <c s="29">
        <f>0+K9+K30</f>
      </c>
      <c s="29">
        <f>0+L9+L30</f>
      </c>
      <c s="29">
        <f>0+M9+M30</f>
      </c>
    </row>
    <row r="9" spans="1:13" ht="12.75">
      <c r="A9" t="s">
        <v>47</v>
      </c>
      <c r="C9" s="31" t="s">
        <v>4362</v>
      </c>
      <c r="E9" s="33" t="s">
        <v>4360</v>
      </c>
      <c r="J9" s="32">
        <f>0</f>
      </c>
      <c s="32">
        <f>0</f>
      </c>
      <c s="32">
        <f>0+L10+L14+L18+L22+L26</f>
      </c>
      <c s="32">
        <f>0+M10+M14+M18+M22+M26</f>
      </c>
    </row>
    <row r="10" spans="1:16" ht="12.75">
      <c r="A10" t="s">
        <v>50</v>
      </c>
      <c s="34" t="s">
        <v>51</v>
      </c>
      <c s="34" t="s">
        <v>4363</v>
      </c>
      <c s="35" t="s">
        <v>5</v>
      </c>
      <c s="6" t="s">
        <v>4364</v>
      </c>
      <c s="36" t="s">
        <v>54</v>
      </c>
      <c s="37">
        <v>1</v>
      </c>
      <c s="36">
        <v>0</v>
      </c>
      <c s="36">
        <f>ROUND(G10*H10,6)</f>
      </c>
      <c r="L10" s="38">
        <v>0</v>
      </c>
      <c s="32">
        <f>ROUND(ROUND(L10,2)*ROUND(G10,3),2)</f>
      </c>
      <c s="36" t="s">
        <v>122</v>
      </c>
      <c>
        <f>(M10*21)/100</f>
      </c>
      <c t="s">
        <v>28</v>
      </c>
    </row>
    <row r="11" spans="1:5" ht="12.75">
      <c r="A11" s="35" t="s">
        <v>56</v>
      </c>
      <c r="E11" s="39" t="s">
        <v>4364</v>
      </c>
    </row>
    <row r="12" spans="1:5" ht="12.75">
      <c r="A12" s="35" t="s">
        <v>57</v>
      </c>
      <c r="E12" s="40" t="s">
        <v>5</v>
      </c>
    </row>
    <row r="13" spans="1:5" ht="12.75">
      <c r="A13" t="s">
        <v>58</v>
      </c>
      <c r="E13" s="39" t="s">
        <v>5</v>
      </c>
    </row>
    <row r="14" spans="1:16" ht="12.75">
      <c r="A14" t="s">
        <v>50</v>
      </c>
      <c s="34" t="s">
        <v>28</v>
      </c>
      <c s="34" t="s">
        <v>4365</v>
      </c>
      <c s="35" t="s">
        <v>5</v>
      </c>
      <c s="6" t="s">
        <v>4366</v>
      </c>
      <c s="36" t="s">
        <v>139</v>
      </c>
      <c s="37">
        <v>1</v>
      </c>
      <c s="36">
        <v>0</v>
      </c>
      <c s="36">
        <f>ROUND(G14*H14,6)</f>
      </c>
      <c r="L14" s="38">
        <v>0</v>
      </c>
      <c s="32">
        <f>ROUND(ROUND(L14,2)*ROUND(G14,3),2)</f>
      </c>
      <c s="36" t="s">
        <v>122</v>
      </c>
      <c>
        <f>(M14*21)/100</f>
      </c>
      <c t="s">
        <v>28</v>
      </c>
    </row>
    <row r="15" spans="1:5" ht="12.75">
      <c r="A15" s="35" t="s">
        <v>56</v>
      </c>
      <c r="E15" s="39" t="s">
        <v>4366</v>
      </c>
    </row>
    <row r="16" spans="1:5" ht="12.75">
      <c r="A16" s="35" t="s">
        <v>57</v>
      </c>
      <c r="E16" s="40" t="s">
        <v>5</v>
      </c>
    </row>
    <row r="17" spans="1:5" ht="12.75">
      <c r="A17" t="s">
        <v>58</v>
      </c>
      <c r="E17" s="39" t="s">
        <v>5</v>
      </c>
    </row>
    <row r="18" spans="1:16" ht="12.75">
      <c r="A18" t="s">
        <v>50</v>
      </c>
      <c s="34" t="s">
        <v>26</v>
      </c>
      <c s="34" t="s">
        <v>4367</v>
      </c>
      <c s="35" t="s">
        <v>5</v>
      </c>
      <c s="6" t="s">
        <v>4368</v>
      </c>
      <c s="36" t="s">
        <v>139</v>
      </c>
      <c s="37">
        <v>1</v>
      </c>
      <c s="36">
        <v>0</v>
      </c>
      <c s="36">
        <f>ROUND(G18*H18,6)</f>
      </c>
      <c r="L18" s="38">
        <v>0</v>
      </c>
      <c s="32">
        <f>ROUND(ROUND(L18,2)*ROUND(G18,3),2)</f>
      </c>
      <c s="36" t="s">
        <v>122</v>
      </c>
      <c>
        <f>(M18*21)/100</f>
      </c>
      <c t="s">
        <v>28</v>
      </c>
    </row>
    <row r="19" spans="1:5" ht="12.75">
      <c r="A19" s="35" t="s">
        <v>56</v>
      </c>
      <c r="E19" s="39" t="s">
        <v>4368</v>
      </c>
    </row>
    <row r="20" spans="1:5" ht="12.75">
      <c r="A20" s="35" t="s">
        <v>57</v>
      </c>
      <c r="E20" s="40" t="s">
        <v>5</v>
      </c>
    </row>
    <row r="21" spans="1:5" ht="12.75">
      <c r="A21" t="s">
        <v>58</v>
      </c>
      <c r="E21" s="39" t="s">
        <v>5</v>
      </c>
    </row>
    <row r="22" spans="1:16" ht="12.75">
      <c r="A22" t="s">
        <v>50</v>
      </c>
      <c s="34" t="s">
        <v>66</v>
      </c>
      <c s="34" t="s">
        <v>4369</v>
      </c>
      <c s="35" t="s">
        <v>5</v>
      </c>
      <c s="6" t="s">
        <v>4370</v>
      </c>
      <c s="36" t="s">
        <v>139</v>
      </c>
      <c s="37">
        <v>1</v>
      </c>
      <c s="36">
        <v>0</v>
      </c>
      <c s="36">
        <f>ROUND(G22*H22,6)</f>
      </c>
      <c r="L22" s="38">
        <v>0</v>
      </c>
      <c s="32">
        <f>ROUND(ROUND(L22,2)*ROUND(G22,3),2)</f>
      </c>
      <c s="36" t="s">
        <v>122</v>
      </c>
      <c>
        <f>(M22*21)/100</f>
      </c>
      <c t="s">
        <v>28</v>
      </c>
    </row>
    <row r="23" spans="1:5" ht="12.75">
      <c r="A23" s="35" t="s">
        <v>56</v>
      </c>
      <c r="E23" s="39" t="s">
        <v>4370</v>
      </c>
    </row>
    <row r="24" spans="1:5" ht="12.75">
      <c r="A24" s="35" t="s">
        <v>57</v>
      </c>
      <c r="E24" s="40" t="s">
        <v>5</v>
      </c>
    </row>
    <row r="25" spans="1:5" ht="12.75">
      <c r="A25" t="s">
        <v>58</v>
      </c>
      <c r="E25" s="39" t="s">
        <v>5</v>
      </c>
    </row>
    <row r="26" spans="1:16" ht="12.75">
      <c r="A26" t="s">
        <v>50</v>
      </c>
      <c s="34" t="s">
        <v>71</v>
      </c>
      <c s="34" t="s">
        <v>4371</v>
      </c>
      <c s="35" t="s">
        <v>5</v>
      </c>
      <c s="6" t="s">
        <v>4372</v>
      </c>
      <c s="36" t="s">
        <v>139</v>
      </c>
      <c s="37">
        <v>1</v>
      </c>
      <c s="36">
        <v>0</v>
      </c>
      <c s="36">
        <f>ROUND(G26*H26,6)</f>
      </c>
      <c r="L26" s="38">
        <v>0</v>
      </c>
      <c s="32">
        <f>ROUND(ROUND(L26,2)*ROUND(G26,3),2)</f>
      </c>
      <c s="36" t="s">
        <v>122</v>
      </c>
      <c>
        <f>(M26*21)/100</f>
      </c>
      <c t="s">
        <v>28</v>
      </c>
    </row>
    <row r="27" spans="1:5" ht="12.75">
      <c r="A27" s="35" t="s">
        <v>56</v>
      </c>
      <c r="E27" s="39" t="s">
        <v>4372</v>
      </c>
    </row>
    <row r="28" spans="1:5" ht="12.75">
      <c r="A28" s="35" t="s">
        <v>57</v>
      </c>
      <c r="E28" s="40" t="s">
        <v>5</v>
      </c>
    </row>
    <row r="29" spans="1:5" ht="12.75">
      <c r="A29" t="s">
        <v>58</v>
      </c>
      <c r="E29" s="39" t="s">
        <v>5</v>
      </c>
    </row>
    <row r="30" spans="1:13" ht="12.75">
      <c r="A30" t="s">
        <v>47</v>
      </c>
      <c r="C30" s="31" t="s">
        <v>4373</v>
      </c>
      <c r="E30" s="33" t="s">
        <v>4374</v>
      </c>
      <c r="J30" s="32">
        <f>0</f>
      </c>
      <c s="32">
        <f>0</f>
      </c>
      <c s="32">
        <f>0+L31</f>
      </c>
      <c s="32">
        <f>0+M31</f>
      </c>
    </row>
    <row r="31" spans="1:16" ht="12.75">
      <c r="A31" t="s">
        <v>50</v>
      </c>
      <c s="34" t="s">
        <v>27</v>
      </c>
      <c s="34" t="s">
        <v>4375</v>
      </c>
      <c s="35" t="s">
        <v>5</v>
      </c>
      <c s="6" t="s">
        <v>4376</v>
      </c>
      <c s="36" t="s">
        <v>54</v>
      </c>
      <c s="37">
        <v>1</v>
      </c>
      <c s="36">
        <v>0</v>
      </c>
      <c s="36">
        <f>ROUND(G31*H31,6)</f>
      </c>
      <c r="L31" s="38">
        <v>0</v>
      </c>
      <c s="32">
        <f>ROUND(ROUND(L31,2)*ROUND(G31,3),2)</f>
      </c>
      <c s="36" t="s">
        <v>122</v>
      </c>
      <c>
        <f>(M31*21)/100</f>
      </c>
      <c t="s">
        <v>28</v>
      </c>
    </row>
    <row r="32" spans="1:5" ht="12.75">
      <c r="A32" s="35" t="s">
        <v>56</v>
      </c>
      <c r="E32" s="39" t="s">
        <v>4376</v>
      </c>
    </row>
    <row r="33" spans="1:5" ht="12.75">
      <c r="A33" s="35" t="s">
        <v>57</v>
      </c>
      <c r="E33" s="40" t="s">
        <v>5</v>
      </c>
    </row>
    <row r="34" spans="1:5" ht="12.75">
      <c r="A34" t="s">
        <v>58</v>
      </c>
      <c r="E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COUNTIFS(L8:L1364,"=0",A8:A1364,"P")+COUNTIFS(L8:L1364,"",A8:A1364,"P")+SUM(Q8:Q1364)</f>
      </c>
    </row>
    <row r="8" spans="1:13" ht="12.75">
      <c r="A8" t="s">
        <v>45</v>
      </c>
      <c r="C8" s="28" t="s">
        <v>232</v>
      </c>
      <c r="E8" s="30" t="s">
        <v>231</v>
      </c>
      <c r="J8" s="29">
        <f>0+J9+J54+J127+J216+J249+J394+J467+J628+J693+J746+J795+J852+J901+J1034+J1079+J1116+J1165+J1214+J1223+J1244+J1273+J1358+J1363</f>
      </c>
      <c s="29">
        <f>0+K9+K54+K127+K216+K249+K394+K467+K628+K693+K746+K795+K852+K901+K1034+K1079+K1116+K1165+K1214+K1223+K1244+K1273+K1358+K1363</f>
      </c>
      <c s="29">
        <f>0+L9+L54+L127+L216+L249+L394+L467+L628+L693+L746+L795+L852+L901+L1034+L1079+L1116+L1165+L1214+L1223+L1244+L1273+L1358+L1363</f>
      </c>
      <c s="29">
        <f>0+M9+M54+M127+M216+M249+M394+M467+M628+M693+M746+M795+M852+M901+M1034+M1079+M1116+M1165+M1214+M1223+M1244+M1273+M1358+M1363</f>
      </c>
    </row>
    <row r="9" spans="1:13" ht="12.75">
      <c r="A9" t="s">
        <v>47</v>
      </c>
      <c r="C9" s="31" t="s">
        <v>51</v>
      </c>
      <c r="E9" s="33" t="s">
        <v>81</v>
      </c>
      <c r="J9" s="32">
        <f>0</f>
      </c>
      <c s="32">
        <f>0</f>
      </c>
      <c s="32">
        <f>0+L10+L14+L18+L22+L26+L30+L34+L38+L42+L46+L50</f>
      </c>
      <c s="32">
        <f>0+M10+M14+M18+M22+M26+M30+M34+M38+M42+M46+M50</f>
      </c>
    </row>
    <row r="10" spans="1:16" ht="25.5">
      <c r="A10" t="s">
        <v>50</v>
      </c>
      <c s="34" t="s">
        <v>51</v>
      </c>
      <c s="34" t="s">
        <v>233</v>
      </c>
      <c s="35" t="s">
        <v>5</v>
      </c>
      <c s="6" t="s">
        <v>234</v>
      </c>
      <c s="36" t="s">
        <v>84</v>
      </c>
      <c s="37">
        <v>205</v>
      </c>
      <c s="36">
        <v>0</v>
      </c>
      <c s="36">
        <f>ROUND(G10*H10,6)</f>
      </c>
      <c r="L10" s="38">
        <v>0</v>
      </c>
      <c s="32">
        <f>ROUND(ROUND(L10,2)*ROUND(G10,3),2)</f>
      </c>
      <c s="36" t="s">
        <v>55</v>
      </c>
      <c>
        <f>(M10*21)/100</f>
      </c>
      <c t="s">
        <v>28</v>
      </c>
    </row>
    <row r="11" spans="1:5" ht="25.5">
      <c r="A11" s="35" t="s">
        <v>56</v>
      </c>
      <c r="E11" s="39" t="s">
        <v>234</v>
      </c>
    </row>
    <row r="12" spans="1:5" ht="25.5">
      <c r="A12" s="35" t="s">
        <v>57</v>
      </c>
      <c r="E12" s="40" t="s">
        <v>235</v>
      </c>
    </row>
    <row r="13" spans="1:5" ht="89.25">
      <c r="A13" t="s">
        <v>58</v>
      </c>
      <c r="E13" s="39" t="s">
        <v>236</v>
      </c>
    </row>
    <row r="14" spans="1:16" ht="25.5">
      <c r="A14" t="s">
        <v>50</v>
      </c>
      <c s="34" t="s">
        <v>28</v>
      </c>
      <c s="34" t="s">
        <v>237</v>
      </c>
      <c s="35" t="s">
        <v>5</v>
      </c>
      <c s="6" t="s">
        <v>238</v>
      </c>
      <c s="36" t="s">
        <v>92</v>
      </c>
      <c s="37">
        <v>111.15</v>
      </c>
      <c s="36">
        <v>0</v>
      </c>
      <c s="36">
        <f>ROUND(G14*H14,6)</f>
      </c>
      <c r="L14" s="38">
        <v>0</v>
      </c>
      <c s="32">
        <f>ROUND(ROUND(L14,2)*ROUND(G14,3),2)</f>
      </c>
      <c s="36" t="s">
        <v>55</v>
      </c>
      <c>
        <f>(M14*21)/100</f>
      </c>
      <c t="s">
        <v>28</v>
      </c>
    </row>
    <row r="15" spans="1:5" ht="25.5">
      <c r="A15" s="35" t="s">
        <v>56</v>
      </c>
      <c r="E15" s="39" t="s">
        <v>238</v>
      </c>
    </row>
    <row r="16" spans="1:5" ht="25.5">
      <c r="A16" s="35" t="s">
        <v>57</v>
      </c>
      <c r="E16" s="40" t="s">
        <v>239</v>
      </c>
    </row>
    <row r="17" spans="1:5" ht="51">
      <c r="A17" t="s">
        <v>58</v>
      </c>
      <c r="E17" s="39" t="s">
        <v>240</v>
      </c>
    </row>
    <row r="18" spans="1:16" ht="38.25">
      <c r="A18" t="s">
        <v>50</v>
      </c>
      <c s="34" t="s">
        <v>26</v>
      </c>
      <c s="34" t="s">
        <v>241</v>
      </c>
      <c s="35" t="s">
        <v>5</v>
      </c>
      <c s="6" t="s">
        <v>242</v>
      </c>
      <c s="36" t="s">
        <v>92</v>
      </c>
      <c s="37">
        <v>8.82</v>
      </c>
      <c s="36">
        <v>0</v>
      </c>
      <c s="36">
        <f>ROUND(G18*H18,6)</f>
      </c>
      <c r="L18" s="38">
        <v>0</v>
      </c>
      <c s="32">
        <f>ROUND(ROUND(L18,2)*ROUND(G18,3),2)</f>
      </c>
      <c s="36" t="s">
        <v>55</v>
      </c>
      <c>
        <f>(M18*21)/100</f>
      </c>
      <c t="s">
        <v>28</v>
      </c>
    </row>
    <row r="19" spans="1:5" ht="38.25">
      <c r="A19" s="35" t="s">
        <v>56</v>
      </c>
      <c r="E19" s="39" t="s">
        <v>242</v>
      </c>
    </row>
    <row r="20" spans="1:5" ht="25.5">
      <c r="A20" s="35" t="s">
        <v>57</v>
      </c>
      <c r="E20" s="40" t="s">
        <v>243</v>
      </c>
    </row>
    <row r="21" spans="1:5" ht="25.5">
      <c r="A21" t="s">
        <v>58</v>
      </c>
      <c r="E21" s="39" t="s">
        <v>94</v>
      </c>
    </row>
    <row r="22" spans="1:16" ht="25.5">
      <c r="A22" t="s">
        <v>50</v>
      </c>
      <c s="34" t="s">
        <v>66</v>
      </c>
      <c s="34" t="s">
        <v>244</v>
      </c>
      <c s="35" t="s">
        <v>5</v>
      </c>
      <c s="6" t="s">
        <v>245</v>
      </c>
      <c s="36" t="s">
        <v>92</v>
      </c>
      <c s="37">
        <v>39.958</v>
      </c>
      <c s="36">
        <v>0</v>
      </c>
      <c s="36">
        <f>ROUND(G22*H22,6)</f>
      </c>
      <c r="L22" s="38">
        <v>0</v>
      </c>
      <c s="32">
        <f>ROUND(ROUND(L22,2)*ROUND(G22,3),2)</f>
      </c>
      <c s="36" t="s">
        <v>55</v>
      </c>
      <c>
        <f>(M22*21)/100</f>
      </c>
      <c t="s">
        <v>28</v>
      </c>
    </row>
    <row r="23" spans="1:5" ht="38.25">
      <c r="A23" s="35" t="s">
        <v>56</v>
      </c>
      <c r="E23" s="39" t="s">
        <v>246</v>
      </c>
    </row>
    <row r="24" spans="1:5" ht="38.25">
      <c r="A24" s="35" t="s">
        <v>57</v>
      </c>
      <c r="E24" s="40" t="s">
        <v>247</v>
      </c>
    </row>
    <row r="25" spans="1:5" ht="38.25">
      <c r="A25" t="s">
        <v>58</v>
      </c>
      <c r="E25" s="39" t="s">
        <v>248</v>
      </c>
    </row>
    <row r="26" spans="1:16" ht="25.5">
      <c r="A26" t="s">
        <v>50</v>
      </c>
      <c s="34" t="s">
        <v>71</v>
      </c>
      <c s="34" t="s">
        <v>95</v>
      </c>
      <c s="35" t="s">
        <v>5</v>
      </c>
      <c s="6" t="s">
        <v>96</v>
      </c>
      <c s="36" t="s">
        <v>92</v>
      </c>
      <c s="37">
        <v>6.207</v>
      </c>
      <c s="36">
        <v>0</v>
      </c>
      <c s="36">
        <f>ROUND(G26*H26,6)</f>
      </c>
      <c r="L26" s="38">
        <v>0</v>
      </c>
      <c s="32">
        <f>ROUND(ROUND(L26,2)*ROUND(G26,3),2)</f>
      </c>
      <c s="36" t="s">
        <v>55</v>
      </c>
      <c>
        <f>(M26*21)/100</f>
      </c>
      <c t="s">
        <v>28</v>
      </c>
    </row>
    <row r="27" spans="1:5" ht="25.5">
      <c r="A27" s="35" t="s">
        <v>56</v>
      </c>
      <c r="E27" s="39" t="s">
        <v>96</v>
      </c>
    </row>
    <row r="28" spans="1:5" ht="12.75">
      <c r="A28" s="35" t="s">
        <v>57</v>
      </c>
      <c r="E28" s="40" t="s">
        <v>5</v>
      </c>
    </row>
    <row r="29" spans="1:5" ht="89.25">
      <c r="A29" t="s">
        <v>58</v>
      </c>
      <c r="E29" s="39" t="s">
        <v>98</v>
      </c>
    </row>
    <row r="30" spans="1:16" ht="25.5">
      <c r="A30" t="s">
        <v>50</v>
      </c>
      <c s="34" t="s">
        <v>27</v>
      </c>
      <c s="34" t="s">
        <v>249</v>
      </c>
      <c s="35" t="s">
        <v>5</v>
      </c>
      <c s="6" t="s">
        <v>250</v>
      </c>
      <c s="36" t="s">
        <v>92</v>
      </c>
      <c s="37">
        <v>82.88</v>
      </c>
      <c s="36">
        <v>0</v>
      </c>
      <c s="36">
        <f>ROUND(G30*H30,6)</f>
      </c>
      <c r="L30" s="38">
        <v>0</v>
      </c>
      <c s="32">
        <f>ROUND(ROUND(L30,2)*ROUND(G30,3),2)</f>
      </c>
      <c s="36" t="s">
        <v>55</v>
      </c>
      <c>
        <f>(M30*21)/100</f>
      </c>
      <c t="s">
        <v>28</v>
      </c>
    </row>
    <row r="31" spans="1:5" ht="25.5">
      <c r="A31" s="35" t="s">
        <v>56</v>
      </c>
      <c r="E31" s="39" t="s">
        <v>250</v>
      </c>
    </row>
    <row r="32" spans="1:5" ht="102">
      <c r="A32" s="35" t="s">
        <v>57</v>
      </c>
      <c r="E32" s="42" t="s">
        <v>251</v>
      </c>
    </row>
    <row r="33" spans="1:5" ht="408">
      <c r="A33" t="s">
        <v>58</v>
      </c>
      <c r="E33" s="39" t="s">
        <v>252</v>
      </c>
    </row>
    <row r="34" spans="1:16" ht="25.5">
      <c r="A34" t="s">
        <v>50</v>
      </c>
      <c s="34" t="s">
        <v>108</v>
      </c>
      <c s="34" t="s">
        <v>253</v>
      </c>
      <c s="35" t="s">
        <v>254</v>
      </c>
      <c s="6" t="s">
        <v>255</v>
      </c>
      <c s="36" t="s">
        <v>121</v>
      </c>
      <c s="37">
        <v>254.201</v>
      </c>
      <c s="36">
        <v>0</v>
      </c>
      <c s="36">
        <f>ROUND(G34*H34,6)</f>
      </c>
      <c r="L34" s="38">
        <v>0</v>
      </c>
      <c s="32">
        <f>ROUND(ROUND(L34,2)*ROUND(G34,3),2)</f>
      </c>
      <c s="36" t="s">
        <v>122</v>
      </c>
      <c>
        <f>(M34*21)/100</f>
      </c>
      <c t="s">
        <v>28</v>
      </c>
    </row>
    <row r="35" spans="1:5" ht="51">
      <c r="A35" s="35" t="s">
        <v>56</v>
      </c>
      <c r="E35" s="39" t="s">
        <v>256</v>
      </c>
    </row>
    <row r="36" spans="1:5" ht="102">
      <c r="A36" s="35" t="s">
        <v>57</v>
      </c>
      <c r="E36" s="40" t="s">
        <v>257</v>
      </c>
    </row>
    <row r="37" spans="1:5" ht="409.5">
      <c r="A37" t="s">
        <v>58</v>
      </c>
      <c r="E37" s="39" t="s">
        <v>211</v>
      </c>
    </row>
    <row r="38" spans="1:16" ht="38.25">
      <c r="A38" t="s">
        <v>50</v>
      </c>
      <c s="34" t="s">
        <v>113</v>
      </c>
      <c s="34" t="s">
        <v>99</v>
      </c>
      <c s="35" t="s">
        <v>5</v>
      </c>
      <c s="6" t="s">
        <v>100</v>
      </c>
      <c s="36" t="s">
        <v>92</v>
      </c>
      <c s="37">
        <v>49.824</v>
      </c>
      <c s="36">
        <v>0</v>
      </c>
      <c s="36">
        <f>ROUND(G38*H38,6)</f>
      </c>
      <c r="L38" s="38">
        <v>0</v>
      </c>
      <c s="32">
        <f>ROUND(ROUND(L38,2)*ROUND(G38,3),2)</f>
      </c>
      <c s="36" t="s">
        <v>55</v>
      </c>
      <c>
        <f>(M38*21)/100</f>
      </c>
      <c t="s">
        <v>28</v>
      </c>
    </row>
    <row r="39" spans="1:5" ht="38.25">
      <c r="A39" s="35" t="s">
        <v>56</v>
      </c>
      <c r="E39" s="39" t="s">
        <v>101</v>
      </c>
    </row>
    <row r="40" spans="1:5" ht="38.25">
      <c r="A40" s="35" t="s">
        <v>57</v>
      </c>
      <c r="E40" s="40" t="s">
        <v>258</v>
      </c>
    </row>
    <row r="41" spans="1:5" ht="63.75">
      <c r="A41" t="s">
        <v>58</v>
      </c>
      <c r="E41" s="39" t="s">
        <v>103</v>
      </c>
    </row>
    <row r="42" spans="1:16" ht="25.5">
      <c r="A42" t="s">
        <v>50</v>
      </c>
      <c s="34" t="s">
        <v>118</v>
      </c>
      <c s="34" t="s">
        <v>104</v>
      </c>
      <c s="35" t="s">
        <v>5</v>
      </c>
      <c s="6" t="s">
        <v>105</v>
      </c>
      <c s="36" t="s">
        <v>92</v>
      </c>
      <c s="37">
        <v>24.912</v>
      </c>
      <c s="36">
        <v>0</v>
      </c>
      <c s="36">
        <f>ROUND(G42*H42,6)</f>
      </c>
      <c r="L42" s="38">
        <v>0</v>
      </c>
      <c s="32">
        <f>ROUND(ROUND(L42,2)*ROUND(G42,3),2)</f>
      </c>
      <c s="36" t="s">
        <v>55</v>
      </c>
      <c>
        <f>(M42*21)/100</f>
      </c>
      <c t="s">
        <v>28</v>
      </c>
    </row>
    <row r="43" spans="1:5" ht="25.5">
      <c r="A43" s="35" t="s">
        <v>56</v>
      </c>
      <c r="E43" s="39" t="s">
        <v>105</v>
      </c>
    </row>
    <row r="44" spans="1:5" ht="25.5">
      <c r="A44" s="35" t="s">
        <v>57</v>
      </c>
      <c r="E44" s="40" t="s">
        <v>259</v>
      </c>
    </row>
    <row r="45" spans="1:5" ht="140.25">
      <c r="A45" t="s">
        <v>58</v>
      </c>
      <c r="E45" s="39" t="s">
        <v>107</v>
      </c>
    </row>
    <row r="46" spans="1:16" ht="25.5">
      <c r="A46" t="s">
        <v>50</v>
      </c>
      <c s="34" t="s">
        <v>142</v>
      </c>
      <c s="34" t="s">
        <v>109</v>
      </c>
      <c s="35" t="s">
        <v>5</v>
      </c>
      <c s="6" t="s">
        <v>110</v>
      </c>
      <c s="36" t="s">
        <v>92</v>
      </c>
      <c s="37">
        <v>24.912</v>
      </c>
      <c s="36">
        <v>0</v>
      </c>
      <c s="36">
        <f>ROUND(G46*H46,6)</f>
      </c>
      <c r="L46" s="38">
        <v>0</v>
      </c>
      <c s="32">
        <f>ROUND(ROUND(L46,2)*ROUND(G46,3),2)</f>
      </c>
      <c s="36" t="s">
        <v>55</v>
      </c>
      <c>
        <f>(M46*21)/100</f>
      </c>
      <c t="s">
        <v>28</v>
      </c>
    </row>
    <row r="47" spans="1:5" ht="25.5">
      <c r="A47" s="35" t="s">
        <v>56</v>
      </c>
      <c r="E47" s="39" t="s">
        <v>110</v>
      </c>
    </row>
    <row r="48" spans="1:5" ht="12.75">
      <c r="A48" s="35" t="s">
        <v>57</v>
      </c>
      <c r="E48" s="40" t="s">
        <v>5</v>
      </c>
    </row>
    <row r="49" spans="1:5" ht="153">
      <c r="A49" t="s">
        <v>58</v>
      </c>
      <c r="E49" s="39" t="s">
        <v>112</v>
      </c>
    </row>
    <row r="50" spans="1:16" ht="25.5">
      <c r="A50" t="s">
        <v>50</v>
      </c>
      <c s="34" t="s">
        <v>147</v>
      </c>
      <c s="34" t="s">
        <v>114</v>
      </c>
      <c s="35" t="s">
        <v>5</v>
      </c>
      <c s="6" t="s">
        <v>115</v>
      </c>
      <c s="36" t="s">
        <v>92</v>
      </c>
      <c s="37">
        <v>24.912</v>
      </c>
      <c s="36">
        <v>0</v>
      </c>
      <c s="36">
        <f>ROUND(G50*H50,6)</f>
      </c>
      <c r="L50" s="38">
        <v>0</v>
      </c>
      <c s="32">
        <f>ROUND(ROUND(L50,2)*ROUND(G50,3),2)</f>
      </c>
      <c s="36" t="s">
        <v>55</v>
      </c>
      <c>
        <f>(M50*21)/100</f>
      </c>
      <c t="s">
        <v>28</v>
      </c>
    </row>
    <row r="51" spans="1:5" ht="25.5">
      <c r="A51" s="35" t="s">
        <v>56</v>
      </c>
      <c r="E51" s="39" t="s">
        <v>115</v>
      </c>
    </row>
    <row r="52" spans="1:5" ht="38.25">
      <c r="A52" s="35" t="s">
        <v>57</v>
      </c>
      <c r="E52" s="40" t="s">
        <v>260</v>
      </c>
    </row>
    <row r="53" spans="1:5" ht="242.25">
      <c r="A53" t="s">
        <v>58</v>
      </c>
      <c r="E53" s="39" t="s">
        <v>117</v>
      </c>
    </row>
    <row r="54" spans="1:13" ht="12.75">
      <c r="A54" t="s">
        <v>47</v>
      </c>
      <c r="C54" s="31" t="s">
        <v>28</v>
      </c>
      <c r="E54" s="33" t="s">
        <v>261</v>
      </c>
      <c r="J54" s="32">
        <f>0</f>
      </c>
      <c s="32">
        <f>0</f>
      </c>
      <c s="32">
        <f>0+L55+L59+L63+L67+L71+L75+L79+L83+L87+L91+L95+L99+L103+L107+L111+L115+L119+L123</f>
      </c>
      <c s="32">
        <f>0+M55+M59+M63+M67+M71+M75+M79+M83+M87+M91+M95+M99+M103+M107+M111+M115+M119+M123</f>
      </c>
    </row>
    <row r="55" spans="1:16" ht="25.5">
      <c r="A55" t="s">
        <v>50</v>
      </c>
      <c s="34" t="s">
        <v>150</v>
      </c>
      <c s="34" t="s">
        <v>262</v>
      </c>
      <c s="35" t="s">
        <v>5</v>
      </c>
      <c s="6" t="s">
        <v>263</v>
      </c>
      <c s="36" t="s">
        <v>92</v>
      </c>
      <c s="37">
        <v>5.7</v>
      </c>
      <c s="36">
        <v>0</v>
      </c>
      <c s="36">
        <f>ROUND(G55*H55,6)</f>
      </c>
      <c r="L55" s="38">
        <v>0</v>
      </c>
      <c s="32">
        <f>ROUND(ROUND(L55,2)*ROUND(G55,3),2)</f>
      </c>
      <c s="36" t="s">
        <v>55</v>
      </c>
      <c>
        <f>(M55*21)/100</f>
      </c>
      <c t="s">
        <v>28</v>
      </c>
    </row>
    <row r="56" spans="1:5" ht="25.5">
      <c r="A56" s="35" t="s">
        <v>56</v>
      </c>
      <c r="E56" s="39" t="s">
        <v>263</v>
      </c>
    </row>
    <row r="57" spans="1:5" ht="25.5">
      <c r="A57" s="35" t="s">
        <v>57</v>
      </c>
      <c r="E57" s="40" t="s">
        <v>264</v>
      </c>
    </row>
    <row r="58" spans="1:5" ht="102">
      <c r="A58" t="s">
        <v>58</v>
      </c>
      <c r="E58" s="39" t="s">
        <v>265</v>
      </c>
    </row>
    <row r="59" spans="1:16" ht="25.5">
      <c r="A59" t="s">
        <v>50</v>
      </c>
      <c s="34" t="s">
        <v>155</v>
      </c>
      <c s="34" t="s">
        <v>266</v>
      </c>
      <c s="35" t="s">
        <v>5</v>
      </c>
      <c s="6" t="s">
        <v>267</v>
      </c>
      <c s="36" t="s">
        <v>84</v>
      </c>
      <c s="37">
        <v>66.5</v>
      </c>
      <c s="36">
        <v>0.00017</v>
      </c>
      <c s="36">
        <f>ROUND(G59*H59,6)</f>
      </c>
      <c r="L59" s="38">
        <v>0</v>
      </c>
      <c s="32">
        <f>ROUND(ROUND(L59,2)*ROUND(G59,3),2)</f>
      </c>
      <c s="36" t="s">
        <v>55</v>
      </c>
      <c>
        <f>(M59*21)/100</f>
      </c>
      <c t="s">
        <v>28</v>
      </c>
    </row>
    <row r="60" spans="1:5" ht="25.5">
      <c r="A60" s="35" t="s">
        <v>56</v>
      </c>
      <c r="E60" s="39" t="s">
        <v>267</v>
      </c>
    </row>
    <row r="61" spans="1:5" ht="25.5">
      <c r="A61" s="35" t="s">
        <v>57</v>
      </c>
      <c r="E61" s="40" t="s">
        <v>268</v>
      </c>
    </row>
    <row r="62" spans="1:5" ht="280.5">
      <c r="A62" t="s">
        <v>58</v>
      </c>
      <c r="E62" s="39" t="s">
        <v>269</v>
      </c>
    </row>
    <row r="63" spans="1:16" ht="12.75">
      <c r="A63" t="s">
        <v>50</v>
      </c>
      <c s="34" t="s">
        <v>159</v>
      </c>
      <c s="34" t="s">
        <v>270</v>
      </c>
      <c s="35" t="s">
        <v>5</v>
      </c>
      <c s="6" t="s">
        <v>271</v>
      </c>
      <c s="36" t="s">
        <v>84</v>
      </c>
      <c s="37">
        <v>78.769</v>
      </c>
      <c s="36">
        <v>0.0003</v>
      </c>
      <c s="36">
        <f>ROUND(G63*H63,6)</f>
      </c>
      <c r="L63" s="38">
        <v>0</v>
      </c>
      <c s="32">
        <f>ROUND(ROUND(L63,2)*ROUND(G63,3),2)</f>
      </c>
      <c s="36" t="s">
        <v>55</v>
      </c>
      <c>
        <f>(M63*21)/100</f>
      </c>
      <c t="s">
        <v>28</v>
      </c>
    </row>
    <row r="64" spans="1:5" ht="12.75">
      <c r="A64" s="35" t="s">
        <v>56</v>
      </c>
      <c r="E64" s="39" t="s">
        <v>271</v>
      </c>
    </row>
    <row r="65" spans="1:5" ht="12.75">
      <c r="A65" s="35" t="s">
        <v>57</v>
      </c>
      <c r="E65" s="40" t="s">
        <v>5</v>
      </c>
    </row>
    <row r="66" spans="1:5" ht="12.75">
      <c r="A66" t="s">
        <v>58</v>
      </c>
      <c r="E66" s="39" t="s">
        <v>5</v>
      </c>
    </row>
    <row r="67" spans="1:16" ht="12.75">
      <c r="A67" t="s">
        <v>50</v>
      </c>
      <c s="34" t="s">
        <v>165</v>
      </c>
      <c s="34" t="s">
        <v>272</v>
      </c>
      <c s="35" t="s">
        <v>5</v>
      </c>
      <c s="6" t="s">
        <v>273</v>
      </c>
      <c s="36" t="s">
        <v>162</v>
      </c>
      <c s="37">
        <v>47.5</v>
      </c>
      <c s="36">
        <v>0.00049</v>
      </c>
      <c s="36">
        <f>ROUND(G67*H67,6)</f>
      </c>
      <c r="L67" s="38">
        <v>0</v>
      </c>
      <c s="32">
        <f>ROUND(ROUND(L67,2)*ROUND(G67,3),2)</f>
      </c>
      <c s="36" t="s">
        <v>55</v>
      </c>
      <c>
        <f>(M67*21)/100</f>
      </c>
      <c t="s">
        <v>28</v>
      </c>
    </row>
    <row r="68" spans="1:5" ht="12.75">
      <c r="A68" s="35" t="s">
        <v>56</v>
      </c>
      <c r="E68" s="39" t="s">
        <v>273</v>
      </c>
    </row>
    <row r="69" spans="1:5" ht="25.5">
      <c r="A69" s="35" t="s">
        <v>57</v>
      </c>
      <c r="E69" s="40" t="s">
        <v>274</v>
      </c>
    </row>
    <row r="70" spans="1:5" ht="51">
      <c r="A70" t="s">
        <v>58</v>
      </c>
      <c r="E70" s="39" t="s">
        <v>275</v>
      </c>
    </row>
    <row r="71" spans="1:16" ht="25.5">
      <c r="A71" t="s">
        <v>50</v>
      </c>
      <c s="34" t="s">
        <v>173</v>
      </c>
      <c s="34" t="s">
        <v>276</v>
      </c>
      <c s="35" t="s">
        <v>5</v>
      </c>
      <c s="6" t="s">
        <v>277</v>
      </c>
      <c s="36" t="s">
        <v>92</v>
      </c>
      <c s="37">
        <v>31.842</v>
      </c>
      <c s="36">
        <v>2.45329</v>
      </c>
      <c s="36">
        <f>ROUND(G71*H71,6)</f>
      </c>
      <c r="L71" s="38">
        <v>0</v>
      </c>
      <c s="32">
        <f>ROUND(ROUND(L71,2)*ROUND(G71,3),2)</f>
      </c>
      <c s="36" t="s">
        <v>55</v>
      </c>
      <c>
        <f>(M71*21)/100</f>
      </c>
      <c t="s">
        <v>28</v>
      </c>
    </row>
    <row r="72" spans="1:5" ht="25.5">
      <c r="A72" s="35" t="s">
        <v>56</v>
      </c>
      <c r="E72" s="39" t="s">
        <v>277</v>
      </c>
    </row>
    <row r="73" spans="1:5" ht="25.5">
      <c r="A73" s="35" t="s">
        <v>57</v>
      </c>
      <c r="E73" s="40" t="s">
        <v>278</v>
      </c>
    </row>
    <row r="74" spans="1:5" ht="153">
      <c r="A74" t="s">
        <v>58</v>
      </c>
      <c r="E74" s="39" t="s">
        <v>279</v>
      </c>
    </row>
    <row r="75" spans="1:16" ht="12.75">
      <c r="A75" t="s">
        <v>50</v>
      </c>
      <c s="34" t="s">
        <v>178</v>
      </c>
      <c s="34" t="s">
        <v>280</v>
      </c>
      <c s="35" t="s">
        <v>5</v>
      </c>
      <c s="6" t="s">
        <v>281</v>
      </c>
      <c s="36" t="s">
        <v>84</v>
      </c>
      <c s="37">
        <v>10.8</v>
      </c>
      <c s="36">
        <v>0.00247</v>
      </c>
      <c s="36">
        <f>ROUND(G75*H75,6)</f>
      </c>
      <c r="L75" s="38">
        <v>0</v>
      </c>
      <c s="32">
        <f>ROUND(ROUND(L75,2)*ROUND(G75,3),2)</f>
      </c>
      <c s="36" t="s">
        <v>55</v>
      </c>
      <c>
        <f>(M75*21)/100</f>
      </c>
      <c t="s">
        <v>28</v>
      </c>
    </row>
    <row r="76" spans="1:5" ht="12.75">
      <c r="A76" s="35" t="s">
        <v>56</v>
      </c>
      <c r="E76" s="39" t="s">
        <v>281</v>
      </c>
    </row>
    <row r="77" spans="1:5" ht="25.5">
      <c r="A77" s="35" t="s">
        <v>57</v>
      </c>
      <c r="E77" s="40" t="s">
        <v>282</v>
      </c>
    </row>
    <row r="78" spans="1:5" ht="38.25">
      <c r="A78" t="s">
        <v>58</v>
      </c>
      <c r="E78" s="39" t="s">
        <v>283</v>
      </c>
    </row>
    <row r="79" spans="1:16" ht="12.75">
      <c r="A79" t="s">
        <v>50</v>
      </c>
      <c s="34" t="s">
        <v>181</v>
      </c>
      <c s="34" t="s">
        <v>284</v>
      </c>
      <c s="35" t="s">
        <v>5</v>
      </c>
      <c s="6" t="s">
        <v>285</v>
      </c>
      <c s="36" t="s">
        <v>84</v>
      </c>
      <c s="37">
        <v>10.8</v>
      </c>
      <c s="36">
        <v>0</v>
      </c>
      <c s="36">
        <f>ROUND(G79*H79,6)</f>
      </c>
      <c r="L79" s="38">
        <v>0</v>
      </c>
      <c s="32">
        <f>ROUND(ROUND(L79,2)*ROUND(G79,3),2)</f>
      </c>
      <c s="36" t="s">
        <v>55</v>
      </c>
      <c>
        <f>(M79*21)/100</f>
      </c>
      <c t="s">
        <v>28</v>
      </c>
    </row>
    <row r="80" spans="1:5" ht="12.75">
      <c r="A80" s="35" t="s">
        <v>56</v>
      </c>
      <c r="E80" s="39" t="s">
        <v>285</v>
      </c>
    </row>
    <row r="81" spans="1:5" ht="12.75">
      <c r="A81" s="35" t="s">
        <v>57</v>
      </c>
      <c r="E81" s="40" t="s">
        <v>5</v>
      </c>
    </row>
    <row r="82" spans="1:5" ht="38.25">
      <c r="A82" t="s">
        <v>58</v>
      </c>
      <c r="E82" s="39" t="s">
        <v>283</v>
      </c>
    </row>
    <row r="83" spans="1:16" ht="12.75">
      <c r="A83" t="s">
        <v>50</v>
      </c>
      <c s="34" t="s">
        <v>184</v>
      </c>
      <c s="34" t="s">
        <v>286</v>
      </c>
      <c s="35" t="s">
        <v>5</v>
      </c>
      <c s="6" t="s">
        <v>287</v>
      </c>
      <c s="36" t="s">
        <v>121</v>
      </c>
      <c s="37">
        <v>0.752</v>
      </c>
      <c s="36">
        <v>1.06277</v>
      </c>
      <c s="36">
        <f>ROUND(G83*H83,6)</f>
      </c>
      <c r="L83" s="38">
        <v>0</v>
      </c>
      <c s="32">
        <f>ROUND(ROUND(L83,2)*ROUND(G83,3),2)</f>
      </c>
      <c s="36" t="s">
        <v>55</v>
      </c>
      <c>
        <f>(M83*21)/100</f>
      </c>
      <c t="s">
        <v>28</v>
      </c>
    </row>
    <row r="84" spans="1:5" ht="12.75">
      <c r="A84" s="35" t="s">
        <v>56</v>
      </c>
      <c r="E84" s="39" t="s">
        <v>287</v>
      </c>
    </row>
    <row r="85" spans="1:5" ht="38.25">
      <c r="A85" s="35" t="s">
        <v>57</v>
      </c>
      <c r="E85" s="40" t="s">
        <v>288</v>
      </c>
    </row>
    <row r="86" spans="1:5" ht="25.5">
      <c r="A86" t="s">
        <v>58</v>
      </c>
      <c r="E86" s="39" t="s">
        <v>289</v>
      </c>
    </row>
    <row r="87" spans="1:16" ht="12.75">
      <c r="A87" t="s">
        <v>50</v>
      </c>
      <c s="34" t="s">
        <v>191</v>
      </c>
      <c s="34" t="s">
        <v>290</v>
      </c>
      <c s="35" t="s">
        <v>5</v>
      </c>
      <c s="6" t="s">
        <v>291</v>
      </c>
      <c s="36" t="s">
        <v>92</v>
      </c>
      <c s="37">
        <v>5.652</v>
      </c>
      <c s="36">
        <v>2.25634</v>
      </c>
      <c s="36">
        <f>ROUND(G87*H87,6)</f>
      </c>
      <c r="L87" s="38">
        <v>0</v>
      </c>
      <c s="32">
        <f>ROUND(ROUND(L87,2)*ROUND(G87,3),2)</f>
      </c>
      <c s="36" t="s">
        <v>55</v>
      </c>
      <c>
        <f>(M87*21)/100</f>
      </c>
      <c t="s">
        <v>28</v>
      </c>
    </row>
    <row r="88" spans="1:5" ht="12.75">
      <c r="A88" s="35" t="s">
        <v>56</v>
      </c>
      <c r="E88" s="39" t="s">
        <v>291</v>
      </c>
    </row>
    <row r="89" spans="1:5" ht="51">
      <c r="A89" s="35" t="s">
        <v>57</v>
      </c>
      <c r="E89" s="42" t="s">
        <v>292</v>
      </c>
    </row>
    <row r="90" spans="1:5" ht="89.25">
      <c r="A90" t="s">
        <v>58</v>
      </c>
      <c r="E90" s="39" t="s">
        <v>293</v>
      </c>
    </row>
    <row r="91" spans="1:16" ht="25.5">
      <c r="A91" t="s">
        <v>50</v>
      </c>
      <c s="34" t="s">
        <v>196</v>
      </c>
      <c s="34" t="s">
        <v>294</v>
      </c>
      <c s="35" t="s">
        <v>5</v>
      </c>
      <c s="6" t="s">
        <v>295</v>
      </c>
      <c s="36" t="s">
        <v>92</v>
      </c>
      <c s="37">
        <v>37.426</v>
      </c>
      <c s="36">
        <v>2.45329</v>
      </c>
      <c s="36">
        <f>ROUND(G91*H91,6)</f>
      </c>
      <c r="L91" s="38">
        <v>0</v>
      </c>
      <c s="32">
        <f>ROUND(ROUND(L91,2)*ROUND(G91,3),2)</f>
      </c>
      <c s="36" t="s">
        <v>55</v>
      </c>
      <c>
        <f>(M91*21)/100</f>
      </c>
      <c t="s">
        <v>28</v>
      </c>
    </row>
    <row r="92" spans="1:5" ht="25.5">
      <c r="A92" s="35" t="s">
        <v>56</v>
      </c>
      <c r="E92" s="39" t="s">
        <v>295</v>
      </c>
    </row>
    <row r="93" spans="1:5" ht="38.25">
      <c r="A93" s="35" t="s">
        <v>57</v>
      </c>
      <c r="E93" s="40" t="s">
        <v>296</v>
      </c>
    </row>
    <row r="94" spans="1:5" ht="153">
      <c r="A94" t="s">
        <v>58</v>
      </c>
      <c r="E94" s="39" t="s">
        <v>279</v>
      </c>
    </row>
    <row r="95" spans="1:16" ht="12.75">
      <c r="A95" t="s">
        <v>50</v>
      </c>
      <c s="34" t="s">
        <v>201</v>
      </c>
      <c s="34" t="s">
        <v>297</v>
      </c>
      <c s="35" t="s">
        <v>5</v>
      </c>
      <c s="6" t="s">
        <v>298</v>
      </c>
      <c s="36" t="s">
        <v>84</v>
      </c>
      <c s="37">
        <v>68.264</v>
      </c>
      <c s="36">
        <v>0.00269</v>
      </c>
      <c s="36">
        <f>ROUND(G95*H95,6)</f>
      </c>
      <c r="L95" s="38">
        <v>0</v>
      </c>
      <c s="32">
        <f>ROUND(ROUND(L95,2)*ROUND(G95,3),2)</f>
      </c>
      <c s="36" t="s">
        <v>55</v>
      </c>
      <c>
        <f>(M95*21)/100</f>
      </c>
      <c t="s">
        <v>28</v>
      </c>
    </row>
    <row r="96" spans="1:5" ht="12.75">
      <c r="A96" s="35" t="s">
        <v>56</v>
      </c>
      <c r="E96" s="39" t="s">
        <v>298</v>
      </c>
    </row>
    <row r="97" spans="1:5" ht="38.25">
      <c r="A97" s="35" t="s">
        <v>57</v>
      </c>
      <c r="E97" s="40" t="s">
        <v>299</v>
      </c>
    </row>
    <row r="98" spans="1:5" ht="38.25">
      <c r="A98" t="s">
        <v>58</v>
      </c>
      <c r="E98" s="39" t="s">
        <v>283</v>
      </c>
    </row>
    <row r="99" spans="1:16" ht="12.75">
      <c r="A99" t="s">
        <v>50</v>
      </c>
      <c s="34" t="s">
        <v>206</v>
      </c>
      <c s="34" t="s">
        <v>300</v>
      </c>
      <c s="35" t="s">
        <v>5</v>
      </c>
      <c s="6" t="s">
        <v>301</v>
      </c>
      <c s="36" t="s">
        <v>84</v>
      </c>
      <c s="37">
        <v>68.264</v>
      </c>
      <c s="36">
        <v>0</v>
      </c>
      <c s="36">
        <f>ROUND(G99*H99,6)</f>
      </c>
      <c r="L99" s="38">
        <v>0</v>
      </c>
      <c s="32">
        <f>ROUND(ROUND(L99,2)*ROUND(G99,3),2)</f>
      </c>
      <c s="36" t="s">
        <v>55</v>
      </c>
      <c>
        <f>(M99*21)/100</f>
      </c>
      <c t="s">
        <v>28</v>
      </c>
    </row>
    <row r="100" spans="1:5" ht="12.75">
      <c r="A100" s="35" t="s">
        <v>56</v>
      </c>
      <c r="E100" s="39" t="s">
        <v>301</v>
      </c>
    </row>
    <row r="101" spans="1:5" ht="12.75">
      <c r="A101" s="35" t="s">
        <v>57</v>
      </c>
      <c r="E101" s="40" t="s">
        <v>5</v>
      </c>
    </row>
    <row r="102" spans="1:5" ht="38.25">
      <c r="A102" t="s">
        <v>58</v>
      </c>
      <c r="E102" s="39" t="s">
        <v>283</v>
      </c>
    </row>
    <row r="103" spans="1:16" ht="12.75">
      <c r="A103" t="s">
        <v>50</v>
      </c>
      <c s="34" t="s">
        <v>212</v>
      </c>
      <c s="34" t="s">
        <v>302</v>
      </c>
      <c s="35" t="s">
        <v>5</v>
      </c>
      <c s="6" t="s">
        <v>303</v>
      </c>
      <c s="36" t="s">
        <v>121</v>
      </c>
      <c s="37">
        <v>2.2</v>
      </c>
      <c s="36">
        <v>1.06062</v>
      </c>
      <c s="36">
        <f>ROUND(G103*H103,6)</f>
      </c>
      <c r="L103" s="38">
        <v>0</v>
      </c>
      <c s="32">
        <f>ROUND(ROUND(L103,2)*ROUND(G103,3),2)</f>
      </c>
      <c s="36" t="s">
        <v>55</v>
      </c>
      <c>
        <f>(M103*21)/100</f>
      </c>
      <c t="s">
        <v>28</v>
      </c>
    </row>
    <row r="104" spans="1:5" ht="12.75">
      <c r="A104" s="35" t="s">
        <v>56</v>
      </c>
      <c r="E104" s="39" t="s">
        <v>303</v>
      </c>
    </row>
    <row r="105" spans="1:5" ht="63.75">
      <c r="A105" s="35" t="s">
        <v>57</v>
      </c>
      <c r="E105" s="40" t="s">
        <v>304</v>
      </c>
    </row>
    <row r="106" spans="1:5" ht="76.5">
      <c r="A106" t="s">
        <v>58</v>
      </c>
      <c r="E106" s="39" t="s">
        <v>305</v>
      </c>
    </row>
    <row r="107" spans="1:16" ht="25.5">
      <c r="A107" t="s">
        <v>50</v>
      </c>
      <c s="34" t="s">
        <v>218</v>
      </c>
      <c s="34" t="s">
        <v>306</v>
      </c>
      <c s="35" t="s">
        <v>5</v>
      </c>
      <c s="6" t="s">
        <v>307</v>
      </c>
      <c s="36" t="s">
        <v>92</v>
      </c>
      <c s="37">
        <v>1.06</v>
      </c>
      <c s="36">
        <v>2.25634</v>
      </c>
      <c s="36">
        <f>ROUND(G107*H107,6)</f>
      </c>
      <c r="L107" s="38">
        <v>0</v>
      </c>
      <c s="32">
        <f>ROUND(ROUND(L107,2)*ROUND(G107,3),2)</f>
      </c>
      <c s="36" t="s">
        <v>55</v>
      </c>
      <c>
        <f>(M107*21)/100</f>
      </c>
      <c t="s">
        <v>28</v>
      </c>
    </row>
    <row r="108" spans="1:5" ht="25.5">
      <c r="A108" s="35" t="s">
        <v>56</v>
      </c>
      <c r="E108" s="39" t="s">
        <v>307</v>
      </c>
    </row>
    <row r="109" spans="1:5" ht="114.75">
      <c r="A109" s="35" t="s">
        <v>57</v>
      </c>
      <c r="E109" s="42" t="s">
        <v>308</v>
      </c>
    </row>
    <row r="110" spans="1:5" ht="89.25">
      <c r="A110" t="s">
        <v>58</v>
      </c>
      <c r="E110" s="39" t="s">
        <v>293</v>
      </c>
    </row>
    <row r="111" spans="1:16" ht="12.75">
      <c r="A111" t="s">
        <v>50</v>
      </c>
      <c s="34" t="s">
        <v>224</v>
      </c>
      <c s="34" t="s">
        <v>309</v>
      </c>
      <c s="35" t="s">
        <v>5</v>
      </c>
      <c s="6" t="s">
        <v>310</v>
      </c>
      <c s="36" t="s">
        <v>92</v>
      </c>
      <c s="37">
        <v>0.375</v>
      </c>
      <c s="36">
        <v>2.45329</v>
      </c>
      <c s="36">
        <f>ROUND(G111*H111,6)</f>
      </c>
      <c r="L111" s="38">
        <v>0</v>
      </c>
      <c s="32">
        <f>ROUND(ROUND(L111,2)*ROUND(G111,3),2)</f>
      </c>
      <c s="36" t="s">
        <v>55</v>
      </c>
      <c>
        <f>(M111*21)/100</f>
      </c>
      <c t="s">
        <v>28</v>
      </c>
    </row>
    <row r="112" spans="1:5" ht="25.5">
      <c r="A112" s="35" t="s">
        <v>56</v>
      </c>
      <c r="E112" s="39" t="s">
        <v>311</v>
      </c>
    </row>
    <row r="113" spans="1:5" ht="25.5">
      <c r="A113" s="35" t="s">
        <v>57</v>
      </c>
      <c r="E113" s="40" t="s">
        <v>312</v>
      </c>
    </row>
    <row r="114" spans="1:5" ht="12.75">
      <c r="A114" t="s">
        <v>58</v>
      </c>
      <c r="E114" s="39" t="s">
        <v>5</v>
      </c>
    </row>
    <row r="115" spans="1:16" ht="25.5">
      <c r="A115" t="s">
        <v>50</v>
      </c>
      <c s="34" t="s">
        <v>126</v>
      </c>
      <c s="34" t="s">
        <v>313</v>
      </c>
      <c s="35" t="s">
        <v>5</v>
      </c>
      <c s="6" t="s">
        <v>314</v>
      </c>
      <c s="36" t="s">
        <v>92</v>
      </c>
      <c s="37">
        <v>4.536</v>
      </c>
      <c s="36">
        <v>2.45329</v>
      </c>
      <c s="36">
        <f>ROUND(G115*H115,6)</f>
      </c>
      <c r="L115" s="38">
        <v>0</v>
      </c>
      <c s="32">
        <f>ROUND(ROUND(L115,2)*ROUND(G115,3),2)</f>
      </c>
      <c s="36" t="s">
        <v>55</v>
      </c>
      <c>
        <f>(M115*21)/100</f>
      </c>
      <c t="s">
        <v>28</v>
      </c>
    </row>
    <row r="116" spans="1:5" ht="25.5">
      <c r="A116" s="35" t="s">
        <v>56</v>
      </c>
      <c r="E116" s="39" t="s">
        <v>314</v>
      </c>
    </row>
    <row r="117" spans="1:5" ht="25.5">
      <c r="A117" s="35" t="s">
        <v>57</v>
      </c>
      <c r="E117" s="40" t="s">
        <v>315</v>
      </c>
    </row>
    <row r="118" spans="1:5" ht="153">
      <c r="A118" t="s">
        <v>58</v>
      </c>
      <c r="E118" s="39" t="s">
        <v>279</v>
      </c>
    </row>
    <row r="119" spans="1:16" ht="12.75">
      <c r="A119" t="s">
        <v>50</v>
      </c>
      <c s="34" t="s">
        <v>130</v>
      </c>
      <c s="34" t="s">
        <v>316</v>
      </c>
      <c s="35" t="s">
        <v>5</v>
      </c>
      <c s="6" t="s">
        <v>317</v>
      </c>
      <c s="36" t="s">
        <v>84</v>
      </c>
      <c s="37">
        <v>14.764</v>
      </c>
      <c s="36">
        <v>0.00264</v>
      </c>
      <c s="36">
        <f>ROUND(G119*H119,6)</f>
      </c>
      <c r="L119" s="38">
        <v>0</v>
      </c>
      <c s="32">
        <f>ROUND(ROUND(L119,2)*ROUND(G119,3),2)</f>
      </c>
      <c s="36" t="s">
        <v>55</v>
      </c>
      <c>
        <f>(M119*21)/100</f>
      </c>
      <c t="s">
        <v>28</v>
      </c>
    </row>
    <row r="120" spans="1:5" ht="12.75">
      <c r="A120" s="35" t="s">
        <v>56</v>
      </c>
      <c r="E120" s="39" t="s">
        <v>317</v>
      </c>
    </row>
    <row r="121" spans="1:5" ht="102">
      <c r="A121" s="35" t="s">
        <v>57</v>
      </c>
      <c r="E121" s="40" t="s">
        <v>318</v>
      </c>
    </row>
    <row r="122" spans="1:5" ht="38.25">
      <c r="A122" t="s">
        <v>58</v>
      </c>
      <c r="E122" s="39" t="s">
        <v>283</v>
      </c>
    </row>
    <row r="123" spans="1:16" ht="12.75">
      <c r="A123" t="s">
        <v>50</v>
      </c>
      <c s="34" t="s">
        <v>136</v>
      </c>
      <c s="34" t="s">
        <v>319</v>
      </c>
      <c s="35" t="s">
        <v>5</v>
      </c>
      <c s="6" t="s">
        <v>320</v>
      </c>
      <c s="36" t="s">
        <v>84</v>
      </c>
      <c s="37">
        <v>14.764</v>
      </c>
      <c s="36">
        <v>0</v>
      </c>
      <c s="36">
        <f>ROUND(G123*H123,6)</f>
      </c>
      <c r="L123" s="38">
        <v>0</v>
      </c>
      <c s="32">
        <f>ROUND(ROUND(L123,2)*ROUND(G123,3),2)</f>
      </c>
      <c s="36" t="s">
        <v>55</v>
      </c>
      <c>
        <f>(M123*21)/100</f>
      </c>
      <c t="s">
        <v>28</v>
      </c>
    </row>
    <row r="124" spans="1:5" ht="12.75">
      <c r="A124" s="35" t="s">
        <v>56</v>
      </c>
      <c r="E124" s="39" t="s">
        <v>320</v>
      </c>
    </row>
    <row r="125" spans="1:5" ht="12.75">
      <c r="A125" s="35" t="s">
        <v>57</v>
      </c>
      <c r="E125" s="40" t="s">
        <v>5</v>
      </c>
    </row>
    <row r="126" spans="1:5" ht="38.25">
      <c r="A126" t="s">
        <v>58</v>
      </c>
      <c r="E126" s="39" t="s">
        <v>283</v>
      </c>
    </row>
    <row r="127" spans="1:13" ht="12.75">
      <c r="A127" t="s">
        <v>47</v>
      </c>
      <c r="C127" s="31" t="s">
        <v>26</v>
      </c>
      <c r="E127" s="33" t="s">
        <v>321</v>
      </c>
      <c r="J127" s="32">
        <f>0</f>
      </c>
      <c s="32">
        <f>0</f>
      </c>
      <c s="32">
        <f>0+L128+L132+L136+L140+L144+L148+L152+L156+L160+L164+L168+L172+L176+L180+L184+L188+L192+L196+L200+L204+L208+L212</f>
      </c>
      <c s="32">
        <f>0+M128+M132+M136+M140+M144+M148+M152+M156+M160+M164+M168+M172+M176+M180+M184+M188+M192+M196+M200+M204+M208+M212</f>
      </c>
    </row>
    <row r="128" spans="1:16" ht="25.5">
      <c r="A128" t="s">
        <v>50</v>
      </c>
      <c s="34" t="s">
        <v>322</v>
      </c>
      <c s="34" t="s">
        <v>323</v>
      </c>
      <c s="35" t="s">
        <v>5</v>
      </c>
      <c s="6" t="s">
        <v>324</v>
      </c>
      <c s="36" t="s">
        <v>84</v>
      </c>
      <c s="37">
        <v>8.641</v>
      </c>
      <c s="36">
        <v>0.30727</v>
      </c>
      <c s="36">
        <f>ROUND(G128*H128,6)</f>
      </c>
      <c r="L128" s="38">
        <v>0</v>
      </c>
      <c s="32">
        <f>ROUND(ROUND(L128,2)*ROUND(G128,3),2)</f>
      </c>
      <c s="36" t="s">
        <v>55</v>
      </c>
      <c>
        <f>(M128*21)/100</f>
      </c>
      <c t="s">
        <v>28</v>
      </c>
    </row>
    <row r="129" spans="1:5" ht="25.5">
      <c r="A129" s="35" t="s">
        <v>56</v>
      </c>
      <c r="E129" s="39" t="s">
        <v>324</v>
      </c>
    </row>
    <row r="130" spans="1:5" ht="38.25">
      <c r="A130" s="35" t="s">
        <v>57</v>
      </c>
      <c r="E130" s="40" t="s">
        <v>325</v>
      </c>
    </row>
    <row r="131" spans="1:5" ht="216.75">
      <c r="A131" t="s">
        <v>58</v>
      </c>
      <c r="E131" s="39" t="s">
        <v>326</v>
      </c>
    </row>
    <row r="132" spans="1:16" ht="12.75">
      <c r="A132" t="s">
        <v>50</v>
      </c>
      <c s="34" t="s">
        <v>327</v>
      </c>
      <c s="34" t="s">
        <v>328</v>
      </c>
      <c s="35" t="s">
        <v>5</v>
      </c>
      <c s="6" t="s">
        <v>329</v>
      </c>
      <c s="36" t="s">
        <v>92</v>
      </c>
      <c s="37">
        <v>20.126</v>
      </c>
      <c s="36">
        <v>2.4533</v>
      </c>
      <c s="36">
        <f>ROUND(G132*H132,6)</f>
      </c>
      <c r="L132" s="38">
        <v>0</v>
      </c>
      <c s="32">
        <f>ROUND(ROUND(L132,2)*ROUND(G132,3),2)</f>
      </c>
      <c s="36" t="s">
        <v>55</v>
      </c>
      <c>
        <f>(M132*21)/100</f>
      </c>
      <c t="s">
        <v>28</v>
      </c>
    </row>
    <row r="133" spans="1:5" ht="12.75">
      <c r="A133" s="35" t="s">
        <v>56</v>
      </c>
      <c r="E133" s="39" t="s">
        <v>329</v>
      </c>
    </row>
    <row r="134" spans="1:5" ht="76.5">
      <c r="A134" s="35" t="s">
        <v>57</v>
      </c>
      <c r="E134" s="42" t="s">
        <v>330</v>
      </c>
    </row>
    <row r="135" spans="1:5" ht="12.75">
      <c r="A135" t="s">
        <v>58</v>
      </c>
      <c r="E135" s="39" t="s">
        <v>5</v>
      </c>
    </row>
    <row r="136" spans="1:16" ht="12.75">
      <c r="A136" t="s">
        <v>50</v>
      </c>
      <c s="34" t="s">
        <v>331</v>
      </c>
      <c s="34" t="s">
        <v>332</v>
      </c>
      <c s="35" t="s">
        <v>5</v>
      </c>
      <c s="6" t="s">
        <v>333</v>
      </c>
      <c s="36" t="s">
        <v>92</v>
      </c>
      <c s="37">
        <v>15.323</v>
      </c>
      <c s="36">
        <v>2.4533</v>
      </c>
      <c s="36">
        <f>ROUND(G136*H136,6)</f>
      </c>
      <c r="L136" s="38">
        <v>0</v>
      </c>
      <c s="32">
        <f>ROUND(ROUND(L136,2)*ROUND(G136,3),2)</f>
      </c>
      <c s="36" t="s">
        <v>122</v>
      </c>
      <c>
        <f>(M136*21)/100</f>
      </c>
      <c t="s">
        <v>28</v>
      </c>
    </row>
    <row r="137" spans="1:5" ht="12.75">
      <c r="A137" s="35" t="s">
        <v>56</v>
      </c>
      <c r="E137" s="39" t="s">
        <v>333</v>
      </c>
    </row>
    <row r="138" spans="1:5" ht="102">
      <c r="A138" s="35" t="s">
        <v>57</v>
      </c>
      <c r="E138" s="42" t="s">
        <v>334</v>
      </c>
    </row>
    <row r="139" spans="1:5" ht="38.25">
      <c r="A139" t="s">
        <v>58</v>
      </c>
      <c r="E139" s="39" t="s">
        <v>335</v>
      </c>
    </row>
    <row r="140" spans="1:16" ht="12.75">
      <c r="A140" t="s">
        <v>50</v>
      </c>
      <c s="34" t="s">
        <v>336</v>
      </c>
      <c s="34" t="s">
        <v>337</v>
      </c>
      <c s="35" t="s">
        <v>5</v>
      </c>
      <c s="6" t="s">
        <v>338</v>
      </c>
      <c s="36" t="s">
        <v>84</v>
      </c>
      <c s="37">
        <v>157.939</v>
      </c>
      <c s="36">
        <v>0.00275</v>
      </c>
      <c s="36">
        <f>ROUND(G140*H140,6)</f>
      </c>
      <c r="L140" s="38">
        <v>0</v>
      </c>
      <c s="32">
        <f>ROUND(ROUND(L140,2)*ROUND(G140,3),2)</f>
      </c>
      <c s="36" t="s">
        <v>55</v>
      </c>
      <c>
        <f>(M140*21)/100</f>
      </c>
      <c t="s">
        <v>28</v>
      </c>
    </row>
    <row r="141" spans="1:5" ht="12.75">
      <c r="A141" s="35" t="s">
        <v>56</v>
      </c>
      <c r="E141" s="39" t="s">
        <v>338</v>
      </c>
    </row>
    <row r="142" spans="1:5" ht="114.75">
      <c r="A142" s="35" t="s">
        <v>57</v>
      </c>
      <c r="E142" s="42" t="s">
        <v>339</v>
      </c>
    </row>
    <row r="143" spans="1:5" ht="114.75">
      <c r="A143" t="s">
        <v>58</v>
      </c>
      <c r="E143" s="39" t="s">
        <v>340</v>
      </c>
    </row>
    <row r="144" spans="1:16" ht="12.75">
      <c r="A144" t="s">
        <v>50</v>
      </c>
      <c s="34" t="s">
        <v>341</v>
      </c>
      <c s="34" t="s">
        <v>342</v>
      </c>
      <c s="35" t="s">
        <v>5</v>
      </c>
      <c s="6" t="s">
        <v>343</v>
      </c>
      <c s="36" t="s">
        <v>84</v>
      </c>
      <c s="37">
        <v>157.939</v>
      </c>
      <c s="36">
        <v>0</v>
      </c>
      <c s="36">
        <f>ROUND(G144*H144,6)</f>
      </c>
      <c r="L144" s="38">
        <v>0</v>
      </c>
      <c s="32">
        <f>ROUND(ROUND(L144,2)*ROUND(G144,3),2)</f>
      </c>
      <c s="36" t="s">
        <v>55</v>
      </c>
      <c>
        <f>(M144*21)/100</f>
      </c>
      <c t="s">
        <v>28</v>
      </c>
    </row>
    <row r="145" spans="1:5" ht="12.75">
      <c r="A145" s="35" t="s">
        <v>56</v>
      </c>
      <c r="E145" s="39" t="s">
        <v>343</v>
      </c>
    </row>
    <row r="146" spans="1:5" ht="12.75">
      <c r="A146" s="35" t="s">
        <v>57</v>
      </c>
      <c r="E146" s="40" t="s">
        <v>5</v>
      </c>
    </row>
    <row r="147" spans="1:5" ht="114.75">
      <c r="A147" t="s">
        <v>58</v>
      </c>
      <c r="E147" s="39" t="s">
        <v>340</v>
      </c>
    </row>
    <row r="148" spans="1:16" ht="12.75">
      <c r="A148" t="s">
        <v>50</v>
      </c>
      <c s="34" t="s">
        <v>344</v>
      </c>
      <c s="34" t="s">
        <v>345</v>
      </c>
      <c s="35" t="s">
        <v>5</v>
      </c>
      <c s="6" t="s">
        <v>346</v>
      </c>
      <c s="36" t="s">
        <v>84</v>
      </c>
      <c s="37">
        <v>95.049</v>
      </c>
      <c s="36">
        <v>0.00346</v>
      </c>
      <c s="36">
        <f>ROUND(G148*H148,6)</f>
      </c>
      <c r="L148" s="38">
        <v>0</v>
      </c>
      <c s="32">
        <f>ROUND(ROUND(L148,2)*ROUND(G148,3),2)</f>
      </c>
      <c s="36" t="s">
        <v>55</v>
      </c>
      <c>
        <f>(M148*21)/100</f>
      </c>
      <c t="s">
        <v>28</v>
      </c>
    </row>
    <row r="149" spans="1:5" ht="12.75">
      <c r="A149" s="35" t="s">
        <v>56</v>
      </c>
      <c r="E149" s="39" t="s">
        <v>346</v>
      </c>
    </row>
    <row r="150" spans="1:5" ht="89.25">
      <c r="A150" s="35" t="s">
        <v>57</v>
      </c>
      <c r="E150" s="42" t="s">
        <v>347</v>
      </c>
    </row>
    <row r="151" spans="1:5" ht="114.75">
      <c r="A151" t="s">
        <v>58</v>
      </c>
      <c r="E151" s="39" t="s">
        <v>340</v>
      </c>
    </row>
    <row r="152" spans="1:16" ht="12.75">
      <c r="A152" t="s">
        <v>50</v>
      </c>
      <c s="34" t="s">
        <v>348</v>
      </c>
      <c s="34" t="s">
        <v>349</v>
      </c>
      <c s="35" t="s">
        <v>5</v>
      </c>
      <c s="6" t="s">
        <v>350</v>
      </c>
      <c s="36" t="s">
        <v>84</v>
      </c>
      <c s="37">
        <v>95.049</v>
      </c>
      <c s="36">
        <v>0</v>
      </c>
      <c s="36">
        <f>ROUND(G152*H152,6)</f>
      </c>
      <c r="L152" s="38">
        <v>0</v>
      </c>
      <c s="32">
        <f>ROUND(ROUND(L152,2)*ROUND(G152,3),2)</f>
      </c>
      <c s="36" t="s">
        <v>55</v>
      </c>
      <c>
        <f>(M152*21)/100</f>
      </c>
      <c t="s">
        <v>28</v>
      </c>
    </row>
    <row r="153" spans="1:5" ht="12.75">
      <c r="A153" s="35" t="s">
        <v>56</v>
      </c>
      <c r="E153" s="39" t="s">
        <v>350</v>
      </c>
    </row>
    <row r="154" spans="1:5" ht="12.75">
      <c r="A154" s="35" t="s">
        <v>57</v>
      </c>
      <c r="E154" s="40" t="s">
        <v>5</v>
      </c>
    </row>
    <row r="155" spans="1:5" ht="114.75">
      <c r="A155" t="s">
        <v>58</v>
      </c>
      <c r="E155" s="39" t="s">
        <v>340</v>
      </c>
    </row>
    <row r="156" spans="1:16" ht="12.75">
      <c r="A156" t="s">
        <v>50</v>
      </c>
      <c s="34" t="s">
        <v>351</v>
      </c>
      <c s="34" t="s">
        <v>352</v>
      </c>
      <c s="35" t="s">
        <v>5</v>
      </c>
      <c s="6" t="s">
        <v>353</v>
      </c>
      <c s="36" t="s">
        <v>84</v>
      </c>
      <c s="37">
        <v>81.319</v>
      </c>
      <c s="36">
        <v>0.0026</v>
      </c>
      <c s="36">
        <f>ROUND(G156*H156,6)</f>
      </c>
      <c r="L156" s="38">
        <v>0</v>
      </c>
      <c s="32">
        <f>ROUND(ROUND(L156,2)*ROUND(G156,3),2)</f>
      </c>
      <c s="36" t="s">
        <v>55</v>
      </c>
      <c>
        <f>(M156*21)/100</f>
      </c>
      <c t="s">
        <v>28</v>
      </c>
    </row>
    <row r="157" spans="1:5" ht="12.75">
      <c r="A157" s="35" t="s">
        <v>56</v>
      </c>
      <c r="E157" s="39" t="s">
        <v>353</v>
      </c>
    </row>
    <row r="158" spans="1:5" ht="127.5">
      <c r="A158" s="35" t="s">
        <v>57</v>
      </c>
      <c r="E158" s="42" t="s">
        <v>354</v>
      </c>
    </row>
    <row r="159" spans="1:5" ht="114.75">
      <c r="A159" t="s">
        <v>58</v>
      </c>
      <c r="E159" s="39" t="s">
        <v>340</v>
      </c>
    </row>
    <row r="160" spans="1:16" ht="25.5">
      <c r="A160" t="s">
        <v>50</v>
      </c>
      <c s="34" t="s">
        <v>355</v>
      </c>
      <c s="34" t="s">
        <v>356</v>
      </c>
      <c s="35" t="s">
        <v>5</v>
      </c>
      <c s="6" t="s">
        <v>357</v>
      </c>
      <c s="36" t="s">
        <v>121</v>
      </c>
      <c s="37">
        <v>3.75</v>
      </c>
      <c s="36">
        <v>1.04632</v>
      </c>
      <c s="36">
        <f>ROUND(G160*H160,6)</f>
      </c>
      <c r="L160" s="38">
        <v>0</v>
      </c>
      <c s="32">
        <f>ROUND(ROUND(L160,2)*ROUND(G160,3),2)</f>
      </c>
      <c s="36" t="s">
        <v>55</v>
      </c>
      <c>
        <f>(M160*21)/100</f>
      </c>
      <c t="s">
        <v>28</v>
      </c>
    </row>
    <row r="161" spans="1:5" ht="25.5">
      <c r="A161" s="35" t="s">
        <v>56</v>
      </c>
      <c r="E161" s="39" t="s">
        <v>357</v>
      </c>
    </row>
    <row r="162" spans="1:5" ht="38.25">
      <c r="A162" s="35" t="s">
        <v>57</v>
      </c>
      <c r="E162" s="40" t="s">
        <v>358</v>
      </c>
    </row>
    <row r="163" spans="1:5" ht="38.25">
      <c r="A163" t="s">
        <v>58</v>
      </c>
      <c r="E163" s="39" t="s">
        <v>359</v>
      </c>
    </row>
    <row r="164" spans="1:16" ht="25.5">
      <c r="A164" t="s">
        <v>50</v>
      </c>
      <c s="34" t="s">
        <v>360</v>
      </c>
      <c s="34" t="s">
        <v>361</v>
      </c>
      <c s="35" t="s">
        <v>5</v>
      </c>
      <c s="6" t="s">
        <v>362</v>
      </c>
      <c s="36" t="s">
        <v>84</v>
      </c>
      <c s="37">
        <v>80.443</v>
      </c>
      <c s="36">
        <v>0.1403</v>
      </c>
      <c s="36">
        <f>ROUND(G164*H164,6)</f>
      </c>
      <c r="L164" s="38">
        <v>0</v>
      </c>
      <c s="32">
        <f>ROUND(ROUND(L164,2)*ROUND(G164,3),2)</f>
      </c>
      <c s="36" t="s">
        <v>55</v>
      </c>
      <c>
        <f>(M164*21)/100</f>
      </c>
      <c t="s">
        <v>28</v>
      </c>
    </row>
    <row r="165" spans="1:5" ht="25.5">
      <c r="A165" s="35" t="s">
        <v>56</v>
      </c>
      <c r="E165" s="39" t="s">
        <v>362</v>
      </c>
    </row>
    <row r="166" spans="1:5" ht="38.25">
      <c r="A166" s="35" t="s">
        <v>57</v>
      </c>
      <c r="E166" s="40" t="s">
        <v>363</v>
      </c>
    </row>
    <row r="167" spans="1:5" ht="12.75">
      <c r="A167" t="s">
        <v>58</v>
      </c>
      <c r="E167" s="39" t="s">
        <v>364</v>
      </c>
    </row>
    <row r="168" spans="1:16" ht="25.5">
      <c r="A168" t="s">
        <v>50</v>
      </c>
      <c s="34" t="s">
        <v>365</v>
      </c>
      <c s="34" t="s">
        <v>366</v>
      </c>
      <c s="35" t="s">
        <v>5</v>
      </c>
      <c s="6" t="s">
        <v>367</v>
      </c>
      <c s="36" t="s">
        <v>139</v>
      </c>
      <c s="37">
        <v>6</v>
      </c>
      <c s="36">
        <v>0.02693</v>
      </c>
      <c s="36">
        <f>ROUND(G168*H168,6)</f>
      </c>
      <c r="L168" s="38">
        <v>0</v>
      </c>
      <c s="32">
        <f>ROUND(ROUND(L168,2)*ROUND(G168,3),2)</f>
      </c>
      <c s="36" t="s">
        <v>55</v>
      </c>
      <c>
        <f>(M168*21)/100</f>
      </c>
      <c t="s">
        <v>28</v>
      </c>
    </row>
    <row r="169" spans="1:5" ht="25.5">
      <c r="A169" s="35" t="s">
        <v>56</v>
      </c>
      <c r="E169" s="39" t="s">
        <v>367</v>
      </c>
    </row>
    <row r="170" spans="1:5" ht="25.5">
      <c r="A170" s="35" t="s">
        <v>57</v>
      </c>
      <c r="E170" s="40" t="s">
        <v>368</v>
      </c>
    </row>
    <row r="171" spans="1:5" ht="409.5">
      <c r="A171" t="s">
        <v>58</v>
      </c>
      <c r="E171" s="39" t="s">
        <v>369</v>
      </c>
    </row>
    <row r="172" spans="1:16" ht="25.5">
      <c r="A172" t="s">
        <v>50</v>
      </c>
      <c s="34" t="s">
        <v>370</v>
      </c>
      <c s="34" t="s">
        <v>371</v>
      </c>
      <c s="35" t="s">
        <v>5</v>
      </c>
      <c s="6" t="s">
        <v>372</v>
      </c>
      <c s="36" t="s">
        <v>84</v>
      </c>
      <c s="37">
        <v>33.179</v>
      </c>
      <c s="36">
        <v>0.13884</v>
      </c>
      <c s="36">
        <f>ROUND(G172*H172,6)</f>
      </c>
      <c r="L172" s="38">
        <v>0</v>
      </c>
      <c s="32">
        <f>ROUND(ROUND(L172,2)*ROUND(G172,3),2)</f>
      </c>
      <c s="36" t="s">
        <v>55</v>
      </c>
      <c>
        <f>(M172*21)/100</f>
      </c>
      <c t="s">
        <v>28</v>
      </c>
    </row>
    <row r="173" spans="1:5" ht="25.5">
      <c r="A173" s="35" t="s">
        <v>56</v>
      </c>
      <c r="E173" s="39" t="s">
        <v>372</v>
      </c>
    </row>
    <row r="174" spans="1:5" ht="38.25">
      <c r="A174" s="35" t="s">
        <v>57</v>
      </c>
      <c r="E174" s="40" t="s">
        <v>373</v>
      </c>
    </row>
    <row r="175" spans="1:5" ht="12.75">
      <c r="A175" t="s">
        <v>58</v>
      </c>
      <c r="E175" s="39" t="s">
        <v>364</v>
      </c>
    </row>
    <row r="176" spans="1:16" ht="25.5">
      <c r="A176" t="s">
        <v>50</v>
      </c>
      <c s="34" t="s">
        <v>374</v>
      </c>
      <c s="34" t="s">
        <v>375</v>
      </c>
      <c s="35" t="s">
        <v>5</v>
      </c>
      <c s="6" t="s">
        <v>376</v>
      </c>
      <c s="36" t="s">
        <v>139</v>
      </c>
      <c s="37">
        <v>4</v>
      </c>
      <c s="36">
        <v>0.02278</v>
      </c>
      <c s="36">
        <f>ROUND(G176*H176,6)</f>
      </c>
      <c r="L176" s="38">
        <v>0</v>
      </c>
      <c s="32">
        <f>ROUND(ROUND(L176,2)*ROUND(G176,3),2)</f>
      </c>
      <c s="36" t="s">
        <v>55</v>
      </c>
      <c>
        <f>(M176*21)/100</f>
      </c>
      <c t="s">
        <v>28</v>
      </c>
    </row>
    <row r="177" spans="1:5" ht="25.5">
      <c r="A177" s="35" t="s">
        <v>56</v>
      </c>
      <c r="E177" s="39" t="s">
        <v>376</v>
      </c>
    </row>
    <row r="178" spans="1:5" ht="12.75">
      <c r="A178" s="35" t="s">
        <v>57</v>
      </c>
      <c r="E178" s="40" t="s">
        <v>5</v>
      </c>
    </row>
    <row r="179" spans="1:5" ht="409.5">
      <c r="A179" t="s">
        <v>58</v>
      </c>
      <c r="E179" s="39" t="s">
        <v>369</v>
      </c>
    </row>
    <row r="180" spans="1:16" ht="25.5">
      <c r="A180" t="s">
        <v>50</v>
      </c>
      <c s="34" t="s">
        <v>377</v>
      </c>
      <c s="34" t="s">
        <v>378</v>
      </c>
      <c s="35" t="s">
        <v>5</v>
      </c>
      <c s="6" t="s">
        <v>379</v>
      </c>
      <c s="36" t="s">
        <v>139</v>
      </c>
      <c s="37">
        <v>1</v>
      </c>
      <c s="36">
        <v>0.03564</v>
      </c>
      <c s="36">
        <f>ROUND(G180*H180,6)</f>
      </c>
      <c r="L180" s="38">
        <v>0</v>
      </c>
      <c s="32">
        <f>ROUND(ROUND(L180,2)*ROUND(G180,3),2)</f>
      </c>
      <c s="36" t="s">
        <v>55</v>
      </c>
      <c>
        <f>(M180*21)/100</f>
      </c>
      <c t="s">
        <v>28</v>
      </c>
    </row>
    <row r="181" spans="1:5" ht="25.5">
      <c r="A181" s="35" t="s">
        <v>56</v>
      </c>
      <c r="E181" s="39" t="s">
        <v>379</v>
      </c>
    </row>
    <row r="182" spans="1:5" ht="12.75">
      <c r="A182" s="35" t="s">
        <v>57</v>
      </c>
      <c r="E182" s="40" t="s">
        <v>5</v>
      </c>
    </row>
    <row r="183" spans="1:5" ht="409.5">
      <c r="A183" t="s">
        <v>58</v>
      </c>
      <c r="E183" s="39" t="s">
        <v>369</v>
      </c>
    </row>
    <row r="184" spans="1:16" ht="12.75">
      <c r="A184" t="s">
        <v>50</v>
      </c>
      <c s="34" t="s">
        <v>380</v>
      </c>
      <c s="34" t="s">
        <v>381</v>
      </c>
      <c s="35" t="s">
        <v>5</v>
      </c>
      <c s="6" t="s">
        <v>382</v>
      </c>
      <c s="36" t="s">
        <v>162</v>
      </c>
      <c s="37">
        <v>44.89</v>
      </c>
      <c s="36">
        <v>0.00012</v>
      </c>
      <c s="36">
        <f>ROUND(G184*H184,6)</f>
      </c>
      <c r="L184" s="38">
        <v>0</v>
      </c>
      <c s="32">
        <f>ROUND(ROUND(L184,2)*ROUND(G184,3),2)</f>
      </c>
      <c s="36" t="s">
        <v>55</v>
      </c>
      <c>
        <f>(M184*21)/100</f>
      </c>
      <c t="s">
        <v>28</v>
      </c>
    </row>
    <row r="185" spans="1:5" ht="12.75">
      <c r="A185" s="35" t="s">
        <v>56</v>
      </c>
      <c r="E185" s="39" t="s">
        <v>382</v>
      </c>
    </row>
    <row r="186" spans="1:5" ht="89.25">
      <c r="A186" s="35" t="s">
        <v>57</v>
      </c>
      <c r="E186" s="42" t="s">
        <v>383</v>
      </c>
    </row>
    <row r="187" spans="1:5" ht="63.75">
      <c r="A187" t="s">
        <v>58</v>
      </c>
      <c r="E187" s="39" t="s">
        <v>384</v>
      </c>
    </row>
    <row r="188" spans="1:16" ht="12.75">
      <c r="A188" t="s">
        <v>50</v>
      </c>
      <c s="34" t="s">
        <v>385</v>
      </c>
      <c s="34" t="s">
        <v>386</v>
      </c>
      <c s="35" t="s">
        <v>5</v>
      </c>
      <c s="6" t="s">
        <v>387</v>
      </c>
      <c s="36" t="s">
        <v>162</v>
      </c>
      <c s="37">
        <v>35.1</v>
      </c>
      <c s="36">
        <v>0.0002</v>
      </c>
      <c s="36">
        <f>ROUND(G188*H188,6)</f>
      </c>
      <c r="L188" s="38">
        <v>0</v>
      </c>
      <c s="32">
        <f>ROUND(ROUND(L188,2)*ROUND(G188,3),2)</f>
      </c>
      <c s="36" t="s">
        <v>55</v>
      </c>
      <c>
        <f>(M188*21)/100</f>
      </c>
      <c t="s">
        <v>28</v>
      </c>
    </row>
    <row r="189" spans="1:5" ht="12.75">
      <c r="A189" s="35" t="s">
        <v>56</v>
      </c>
      <c r="E189" s="39" t="s">
        <v>387</v>
      </c>
    </row>
    <row r="190" spans="1:5" ht="38.25">
      <c r="A190" s="35" t="s">
        <v>57</v>
      </c>
      <c r="E190" s="40" t="s">
        <v>388</v>
      </c>
    </row>
    <row r="191" spans="1:5" ht="63.75">
      <c r="A191" t="s">
        <v>58</v>
      </c>
      <c r="E191" s="39" t="s">
        <v>384</v>
      </c>
    </row>
    <row r="192" spans="1:16" ht="25.5">
      <c r="A192" t="s">
        <v>50</v>
      </c>
      <c s="34" t="s">
        <v>389</v>
      </c>
      <c s="34" t="s">
        <v>390</v>
      </c>
      <c s="35" t="s">
        <v>5</v>
      </c>
      <c s="6" t="s">
        <v>391</v>
      </c>
      <c s="36" t="s">
        <v>92</v>
      </c>
      <c s="37">
        <v>2.059</v>
      </c>
      <c s="36">
        <v>2.4533</v>
      </c>
      <c s="36">
        <f>ROUND(G192*H192,6)</f>
      </c>
      <c r="L192" s="38">
        <v>0</v>
      </c>
      <c s="32">
        <f>ROUND(ROUND(L192,2)*ROUND(G192,3),2)</f>
      </c>
      <c s="36" t="s">
        <v>55</v>
      </c>
      <c>
        <f>(M192*21)/100</f>
      </c>
      <c t="s">
        <v>28</v>
      </c>
    </row>
    <row r="193" spans="1:5" ht="25.5">
      <c r="A193" s="35" t="s">
        <v>56</v>
      </c>
      <c r="E193" s="39" t="s">
        <v>391</v>
      </c>
    </row>
    <row r="194" spans="1:5" ht="38.25">
      <c r="A194" s="35" t="s">
        <v>57</v>
      </c>
      <c r="E194" s="40" t="s">
        <v>392</v>
      </c>
    </row>
    <row r="195" spans="1:5" ht="12.75">
      <c r="A195" t="s">
        <v>58</v>
      </c>
      <c r="E195" s="39" t="s">
        <v>5</v>
      </c>
    </row>
    <row r="196" spans="1:16" ht="12.75">
      <c r="A196" t="s">
        <v>50</v>
      </c>
      <c s="34" t="s">
        <v>393</v>
      </c>
      <c s="34" t="s">
        <v>345</v>
      </c>
      <c s="35" t="s">
        <v>51</v>
      </c>
      <c s="6" t="s">
        <v>346</v>
      </c>
      <c s="36" t="s">
        <v>84</v>
      </c>
      <c s="37">
        <v>20.59</v>
      </c>
      <c s="36">
        <v>0.00346</v>
      </c>
      <c s="36">
        <f>ROUND(G196*H196,6)</f>
      </c>
      <c r="L196" s="38">
        <v>0</v>
      </c>
      <c s="32">
        <f>ROUND(ROUND(L196,2)*ROUND(G196,3),2)</f>
      </c>
      <c s="36" t="s">
        <v>55</v>
      </c>
      <c>
        <f>(M196*21)/100</f>
      </c>
      <c t="s">
        <v>28</v>
      </c>
    </row>
    <row r="197" spans="1:5" ht="12.75">
      <c r="A197" s="35" t="s">
        <v>56</v>
      </c>
      <c r="E197" s="39" t="s">
        <v>346</v>
      </c>
    </row>
    <row r="198" spans="1:5" ht="25.5">
      <c r="A198" s="35" t="s">
        <v>57</v>
      </c>
      <c r="E198" s="40" t="s">
        <v>394</v>
      </c>
    </row>
    <row r="199" spans="1:5" ht="114.75">
      <c r="A199" t="s">
        <v>58</v>
      </c>
      <c r="E199" s="39" t="s">
        <v>340</v>
      </c>
    </row>
    <row r="200" spans="1:16" ht="12.75">
      <c r="A200" t="s">
        <v>50</v>
      </c>
      <c s="34" t="s">
        <v>395</v>
      </c>
      <c s="34" t="s">
        <v>349</v>
      </c>
      <c s="35" t="s">
        <v>51</v>
      </c>
      <c s="6" t="s">
        <v>350</v>
      </c>
      <c s="36" t="s">
        <v>84</v>
      </c>
      <c s="37">
        <v>20.59</v>
      </c>
      <c s="36">
        <v>0</v>
      </c>
      <c s="36">
        <f>ROUND(G200*H200,6)</f>
      </c>
      <c r="L200" s="38">
        <v>0</v>
      </c>
      <c s="32">
        <f>ROUND(ROUND(L200,2)*ROUND(G200,3),2)</f>
      </c>
      <c s="36" t="s">
        <v>55</v>
      </c>
      <c>
        <f>(M200*21)/100</f>
      </c>
      <c t="s">
        <v>28</v>
      </c>
    </row>
    <row r="201" spans="1:5" ht="12.75">
      <c r="A201" s="35" t="s">
        <v>56</v>
      </c>
      <c r="E201" s="39" t="s">
        <v>350</v>
      </c>
    </row>
    <row r="202" spans="1:5" ht="12.75">
      <c r="A202" s="35" t="s">
        <v>57</v>
      </c>
      <c r="E202" s="40" t="s">
        <v>5</v>
      </c>
    </row>
    <row r="203" spans="1:5" ht="114.75">
      <c r="A203" t="s">
        <v>58</v>
      </c>
      <c r="E203" s="39" t="s">
        <v>340</v>
      </c>
    </row>
    <row r="204" spans="1:16" ht="12.75">
      <c r="A204" t="s">
        <v>50</v>
      </c>
      <c s="34" t="s">
        <v>396</v>
      </c>
      <c s="34" t="s">
        <v>352</v>
      </c>
      <c s="35" t="s">
        <v>51</v>
      </c>
      <c s="6" t="s">
        <v>353</v>
      </c>
      <c s="36" t="s">
        <v>84</v>
      </c>
      <c s="37">
        <v>20.59</v>
      </c>
      <c s="36">
        <v>0.0026</v>
      </c>
      <c s="36">
        <f>ROUND(G204*H204,6)</f>
      </c>
      <c r="L204" s="38">
        <v>0</v>
      </c>
      <c s="32">
        <f>ROUND(ROUND(L204,2)*ROUND(G204,3),2)</f>
      </c>
      <c s="36" t="s">
        <v>55</v>
      </c>
      <c>
        <f>(M204*21)/100</f>
      </c>
      <c t="s">
        <v>28</v>
      </c>
    </row>
    <row r="205" spans="1:5" ht="12.75">
      <c r="A205" s="35" t="s">
        <v>56</v>
      </c>
      <c r="E205" s="39" t="s">
        <v>353</v>
      </c>
    </row>
    <row r="206" spans="1:5" ht="25.5">
      <c r="A206" s="35" t="s">
        <v>57</v>
      </c>
      <c r="E206" s="40" t="s">
        <v>394</v>
      </c>
    </row>
    <row r="207" spans="1:5" ht="114.75">
      <c r="A207" t="s">
        <v>58</v>
      </c>
      <c r="E207" s="39" t="s">
        <v>340</v>
      </c>
    </row>
    <row r="208" spans="1:16" ht="25.5">
      <c r="A208" t="s">
        <v>50</v>
      </c>
      <c s="34" t="s">
        <v>397</v>
      </c>
      <c s="34" t="s">
        <v>398</v>
      </c>
      <c s="35" t="s">
        <v>5</v>
      </c>
      <c s="6" t="s">
        <v>399</v>
      </c>
      <c s="36" t="s">
        <v>121</v>
      </c>
      <c s="37">
        <v>0.114</v>
      </c>
      <c s="36">
        <v>1.06277</v>
      </c>
      <c s="36">
        <f>ROUND(G208*H208,6)</f>
      </c>
      <c r="L208" s="38">
        <v>0</v>
      </c>
      <c s="32">
        <f>ROUND(ROUND(L208,2)*ROUND(G208,3),2)</f>
      </c>
      <c s="36" t="s">
        <v>55</v>
      </c>
      <c>
        <f>(M208*21)/100</f>
      </c>
      <c t="s">
        <v>28</v>
      </c>
    </row>
    <row r="209" spans="1:5" ht="25.5">
      <c r="A209" s="35" t="s">
        <v>56</v>
      </c>
      <c r="E209" s="39" t="s">
        <v>399</v>
      </c>
    </row>
    <row r="210" spans="1:5" ht="38.25">
      <c r="A210" s="35" t="s">
        <v>57</v>
      </c>
      <c r="E210" s="40" t="s">
        <v>400</v>
      </c>
    </row>
    <row r="211" spans="1:5" ht="38.25">
      <c r="A211" t="s">
        <v>58</v>
      </c>
      <c r="E211" s="39" t="s">
        <v>359</v>
      </c>
    </row>
    <row r="212" spans="1:16" ht="25.5">
      <c r="A212" t="s">
        <v>50</v>
      </c>
      <c s="34" t="s">
        <v>401</v>
      </c>
      <c s="34" t="s">
        <v>402</v>
      </c>
      <c s="35" t="s">
        <v>5</v>
      </c>
      <c s="6" t="s">
        <v>403</v>
      </c>
      <c s="36" t="s">
        <v>84</v>
      </c>
      <c s="37">
        <v>71.385</v>
      </c>
      <c s="36">
        <v>0.06177</v>
      </c>
      <c s="36">
        <f>ROUND(G212*H212,6)</f>
      </c>
      <c r="L212" s="38">
        <v>0</v>
      </c>
      <c s="32">
        <f>ROUND(ROUND(L212,2)*ROUND(G212,3),2)</f>
      </c>
      <c s="36" t="s">
        <v>55</v>
      </c>
      <c>
        <f>(M212*21)/100</f>
      </c>
      <c t="s">
        <v>28</v>
      </c>
    </row>
    <row r="213" spans="1:5" ht="25.5">
      <c r="A213" s="35" t="s">
        <v>56</v>
      </c>
      <c r="E213" s="39" t="s">
        <v>403</v>
      </c>
    </row>
    <row r="214" spans="1:5" ht="63.75">
      <c r="A214" s="35" t="s">
        <v>57</v>
      </c>
      <c r="E214" s="42" t="s">
        <v>404</v>
      </c>
    </row>
    <row r="215" spans="1:5" ht="12.75">
      <c r="A215" t="s">
        <v>58</v>
      </c>
      <c r="E215" s="39" t="s">
        <v>5</v>
      </c>
    </row>
    <row r="216" spans="1:13" ht="12.75">
      <c r="A216" t="s">
        <v>47</v>
      </c>
      <c r="C216" s="31" t="s">
        <v>66</v>
      </c>
      <c r="E216" s="33" t="s">
        <v>405</v>
      </c>
      <c r="J216" s="32">
        <f>0</f>
      </c>
      <c s="32">
        <f>0</f>
      </c>
      <c s="32">
        <f>0+L217+L221+L225+L229+L233+L237+L241+L245</f>
      </c>
      <c s="32">
        <f>0+M217+M221+M225+M229+M233+M237+M241+M245</f>
      </c>
    </row>
    <row r="217" spans="1:16" ht="25.5">
      <c r="A217" t="s">
        <v>50</v>
      </c>
      <c s="34" t="s">
        <v>406</v>
      </c>
      <c s="34" t="s">
        <v>407</v>
      </c>
      <c s="35" t="s">
        <v>5</v>
      </c>
      <c s="6" t="s">
        <v>408</v>
      </c>
      <c s="36" t="s">
        <v>92</v>
      </c>
      <c s="37">
        <v>22.743</v>
      </c>
      <c s="36">
        <v>2.45343</v>
      </c>
      <c s="36">
        <f>ROUND(G217*H217,6)</f>
      </c>
      <c r="L217" s="38">
        <v>0</v>
      </c>
      <c s="32">
        <f>ROUND(ROUND(L217,2)*ROUND(G217,3),2)</f>
      </c>
      <c s="36" t="s">
        <v>55</v>
      </c>
      <c>
        <f>(M217*21)/100</f>
      </c>
      <c t="s">
        <v>28</v>
      </c>
    </row>
    <row r="218" spans="1:5" ht="25.5">
      <c r="A218" s="35" t="s">
        <v>56</v>
      </c>
      <c r="E218" s="39" t="s">
        <v>408</v>
      </c>
    </row>
    <row r="219" spans="1:5" ht="76.5">
      <c r="A219" s="35" t="s">
        <v>57</v>
      </c>
      <c r="E219" s="40" t="s">
        <v>409</v>
      </c>
    </row>
    <row r="220" spans="1:5" ht="38.25">
      <c r="A220" t="s">
        <v>58</v>
      </c>
      <c r="E220" s="39" t="s">
        <v>410</v>
      </c>
    </row>
    <row r="221" spans="1:16" ht="12.75">
      <c r="A221" t="s">
        <v>50</v>
      </c>
      <c s="34" t="s">
        <v>411</v>
      </c>
      <c s="34" t="s">
        <v>412</v>
      </c>
      <c s="35" t="s">
        <v>5</v>
      </c>
      <c s="6" t="s">
        <v>413</v>
      </c>
      <c s="36" t="s">
        <v>92</v>
      </c>
      <c s="37">
        <v>37.254</v>
      </c>
      <c s="36">
        <v>2.45343</v>
      </c>
      <c s="36">
        <f>ROUND(G221*H221,6)</f>
      </c>
      <c r="L221" s="38">
        <v>0</v>
      </c>
      <c s="32">
        <f>ROUND(ROUND(L221,2)*ROUND(G221,3),2)</f>
      </c>
      <c s="36" t="s">
        <v>122</v>
      </c>
      <c>
        <f>(M221*21)/100</f>
      </c>
      <c t="s">
        <v>28</v>
      </c>
    </row>
    <row r="222" spans="1:5" ht="12.75">
      <c r="A222" s="35" t="s">
        <v>56</v>
      </c>
      <c r="E222" s="39" t="s">
        <v>413</v>
      </c>
    </row>
    <row r="223" spans="1:5" ht="63.75">
      <c r="A223" s="35" t="s">
        <v>57</v>
      </c>
      <c r="E223" s="40" t="s">
        <v>414</v>
      </c>
    </row>
    <row r="224" spans="1:5" ht="89.25">
      <c r="A224" t="s">
        <v>58</v>
      </c>
      <c r="E224" s="39" t="s">
        <v>415</v>
      </c>
    </row>
    <row r="225" spans="1:16" ht="25.5">
      <c r="A225" t="s">
        <v>50</v>
      </c>
      <c s="34" t="s">
        <v>416</v>
      </c>
      <c s="34" t="s">
        <v>417</v>
      </c>
      <c s="35" t="s">
        <v>5</v>
      </c>
      <c s="6" t="s">
        <v>418</v>
      </c>
      <c s="36" t="s">
        <v>84</v>
      </c>
      <c s="37">
        <v>253.444</v>
      </c>
      <c s="36">
        <v>0.00533</v>
      </c>
      <c s="36">
        <f>ROUND(G225*H225,6)</f>
      </c>
      <c r="L225" s="38">
        <v>0</v>
      </c>
      <c s="32">
        <f>ROUND(ROUND(L225,2)*ROUND(G225,3),2)</f>
      </c>
      <c s="36" t="s">
        <v>55</v>
      </c>
      <c>
        <f>(M225*21)/100</f>
      </c>
      <c t="s">
        <v>28</v>
      </c>
    </row>
    <row r="226" spans="1:5" ht="25.5">
      <c r="A226" s="35" t="s">
        <v>56</v>
      </c>
      <c r="E226" s="39" t="s">
        <v>418</v>
      </c>
    </row>
    <row r="227" spans="1:5" ht="140.25">
      <c r="A227" s="35" t="s">
        <v>57</v>
      </c>
      <c r="E227" s="40" t="s">
        <v>419</v>
      </c>
    </row>
    <row r="228" spans="1:5" ht="229.5">
      <c r="A228" t="s">
        <v>58</v>
      </c>
      <c r="E228" s="39" t="s">
        <v>420</v>
      </c>
    </row>
    <row r="229" spans="1:16" ht="25.5">
      <c r="A229" t="s">
        <v>50</v>
      </c>
      <c s="34" t="s">
        <v>421</v>
      </c>
      <c s="34" t="s">
        <v>422</v>
      </c>
      <c s="35" t="s">
        <v>5</v>
      </c>
      <c s="6" t="s">
        <v>423</v>
      </c>
      <c s="36" t="s">
        <v>84</v>
      </c>
      <c s="37">
        <v>253.444</v>
      </c>
      <c s="36">
        <v>0</v>
      </c>
      <c s="36">
        <f>ROUND(G229*H229,6)</f>
      </c>
      <c r="L229" s="38">
        <v>0</v>
      </c>
      <c s="32">
        <f>ROUND(ROUND(L229,2)*ROUND(G229,3),2)</f>
      </c>
      <c s="36" t="s">
        <v>55</v>
      </c>
      <c>
        <f>(M229*21)/100</f>
      </c>
      <c t="s">
        <v>28</v>
      </c>
    </row>
    <row r="230" spans="1:5" ht="25.5">
      <c r="A230" s="35" t="s">
        <v>56</v>
      </c>
      <c r="E230" s="39" t="s">
        <v>423</v>
      </c>
    </row>
    <row r="231" spans="1:5" ht="12.75">
      <c r="A231" s="35" t="s">
        <v>57</v>
      </c>
      <c r="E231" s="40" t="s">
        <v>5</v>
      </c>
    </row>
    <row r="232" spans="1:5" ht="229.5">
      <c r="A232" t="s">
        <v>58</v>
      </c>
      <c r="E232" s="39" t="s">
        <v>420</v>
      </c>
    </row>
    <row r="233" spans="1:16" ht="25.5">
      <c r="A233" t="s">
        <v>50</v>
      </c>
      <c s="34" t="s">
        <v>424</v>
      </c>
      <c s="34" t="s">
        <v>425</v>
      </c>
      <c s="35" t="s">
        <v>5</v>
      </c>
      <c s="6" t="s">
        <v>426</v>
      </c>
      <c s="36" t="s">
        <v>84</v>
      </c>
      <c s="37">
        <v>206.037</v>
      </c>
      <c s="36">
        <v>0.00088</v>
      </c>
      <c s="36">
        <f>ROUND(G233*H233,6)</f>
      </c>
      <c r="L233" s="38">
        <v>0</v>
      </c>
      <c s="32">
        <f>ROUND(ROUND(L233,2)*ROUND(G233,3),2)</f>
      </c>
      <c s="36" t="s">
        <v>55</v>
      </c>
      <c>
        <f>(M233*21)/100</f>
      </c>
      <c t="s">
        <v>28</v>
      </c>
    </row>
    <row r="234" spans="1:5" ht="25.5">
      <c r="A234" s="35" t="s">
        <v>56</v>
      </c>
      <c r="E234" s="39" t="s">
        <v>426</v>
      </c>
    </row>
    <row r="235" spans="1:5" ht="63.75">
      <c r="A235" s="35" t="s">
        <v>57</v>
      </c>
      <c r="E235" s="40" t="s">
        <v>427</v>
      </c>
    </row>
    <row r="236" spans="1:5" ht="12.75">
      <c r="A236" t="s">
        <v>58</v>
      </c>
      <c r="E236" s="39" t="s">
        <v>428</v>
      </c>
    </row>
    <row r="237" spans="1:16" ht="25.5">
      <c r="A237" t="s">
        <v>50</v>
      </c>
      <c s="34" t="s">
        <v>429</v>
      </c>
      <c s="34" t="s">
        <v>430</v>
      </c>
      <c s="35" t="s">
        <v>5</v>
      </c>
      <c s="6" t="s">
        <v>431</v>
      </c>
      <c s="36" t="s">
        <v>84</v>
      </c>
      <c s="37">
        <v>206.037</v>
      </c>
      <c s="36">
        <v>0</v>
      </c>
      <c s="36">
        <f>ROUND(G237*H237,6)</f>
      </c>
      <c r="L237" s="38">
        <v>0</v>
      </c>
      <c s="32">
        <f>ROUND(ROUND(L237,2)*ROUND(G237,3),2)</f>
      </c>
      <c s="36" t="s">
        <v>55</v>
      </c>
      <c>
        <f>(M237*21)/100</f>
      </c>
      <c t="s">
        <v>28</v>
      </c>
    </row>
    <row r="238" spans="1:5" ht="25.5">
      <c r="A238" s="35" t="s">
        <v>56</v>
      </c>
      <c r="E238" s="39" t="s">
        <v>431</v>
      </c>
    </row>
    <row r="239" spans="1:5" ht="12.75">
      <c r="A239" s="35" t="s">
        <v>57</v>
      </c>
      <c r="E239" s="40" t="s">
        <v>5</v>
      </c>
    </row>
    <row r="240" spans="1:5" ht="12.75">
      <c r="A240" t="s">
        <v>58</v>
      </c>
      <c r="E240" s="39" t="s">
        <v>428</v>
      </c>
    </row>
    <row r="241" spans="1:16" ht="25.5">
      <c r="A241" t="s">
        <v>50</v>
      </c>
      <c s="34" t="s">
        <v>432</v>
      </c>
      <c s="34" t="s">
        <v>433</v>
      </c>
      <c s="35" t="s">
        <v>5</v>
      </c>
      <c s="6" t="s">
        <v>434</v>
      </c>
      <c s="36" t="s">
        <v>84</v>
      </c>
      <c s="37">
        <v>157.225</v>
      </c>
      <c s="36">
        <v>0.0032</v>
      </c>
      <c s="36">
        <f>ROUND(G241*H241,6)</f>
      </c>
      <c r="L241" s="38">
        <v>0</v>
      </c>
      <c s="32">
        <f>ROUND(ROUND(L241,2)*ROUND(G241,3),2)</f>
      </c>
      <c s="36" t="s">
        <v>55</v>
      </c>
      <c>
        <f>(M241*21)/100</f>
      </c>
      <c t="s">
        <v>28</v>
      </c>
    </row>
    <row r="242" spans="1:5" ht="25.5">
      <c r="A242" s="35" t="s">
        <v>56</v>
      </c>
      <c r="E242" s="39" t="s">
        <v>434</v>
      </c>
    </row>
    <row r="243" spans="1:5" ht="76.5">
      <c r="A243" s="35" t="s">
        <v>57</v>
      </c>
      <c r="E243" s="40" t="s">
        <v>435</v>
      </c>
    </row>
    <row r="244" spans="1:5" ht="229.5">
      <c r="A244" t="s">
        <v>58</v>
      </c>
      <c r="E244" s="39" t="s">
        <v>420</v>
      </c>
    </row>
    <row r="245" spans="1:16" ht="38.25">
      <c r="A245" t="s">
        <v>50</v>
      </c>
      <c s="34" t="s">
        <v>436</v>
      </c>
      <c s="34" t="s">
        <v>437</v>
      </c>
      <c s="35" t="s">
        <v>5</v>
      </c>
      <c s="6" t="s">
        <v>438</v>
      </c>
      <c s="36" t="s">
        <v>121</v>
      </c>
      <c s="37">
        <v>6.3</v>
      </c>
      <c s="36">
        <v>1.05555</v>
      </c>
      <c s="36">
        <f>ROUND(G245*H245,6)</f>
      </c>
      <c r="L245" s="38">
        <v>0</v>
      </c>
      <c s="32">
        <f>ROUND(ROUND(L245,2)*ROUND(G245,3),2)</f>
      </c>
      <c s="36" t="s">
        <v>55</v>
      </c>
      <c>
        <f>(M245*21)/100</f>
      </c>
      <c t="s">
        <v>28</v>
      </c>
    </row>
    <row r="246" spans="1:5" ht="51">
      <c r="A246" s="35" t="s">
        <v>56</v>
      </c>
      <c r="E246" s="39" t="s">
        <v>439</v>
      </c>
    </row>
    <row r="247" spans="1:5" ht="25.5">
      <c r="A247" s="35" t="s">
        <v>57</v>
      </c>
      <c r="E247" s="40" t="s">
        <v>440</v>
      </c>
    </row>
    <row r="248" spans="1:5" ht="38.25">
      <c r="A248" t="s">
        <v>58</v>
      </c>
      <c r="E248" s="39" t="s">
        <v>359</v>
      </c>
    </row>
    <row r="249" spans="1:13" ht="12.75">
      <c r="A249" t="s">
        <v>47</v>
      </c>
      <c r="C249" s="31" t="s">
        <v>27</v>
      </c>
      <c r="E249" s="33" t="s">
        <v>441</v>
      </c>
      <c r="J249" s="32">
        <f>0</f>
      </c>
      <c s="32">
        <f>0</f>
      </c>
      <c s="32">
        <f>0+L250+L254+L258+L262+L266+L270+L274+L278+L282+L286+L290+L294+L298+L302+L306+L310+L314+L318+L322+L326+L330+L334+L338+L342+L346+L350+L354+L358+L362+L366+L370+L374+L378+L382+L386+L390</f>
      </c>
      <c s="32">
        <f>0+M250+M254+M258+M262+M266+M270+M274+M278+M282+M286+M290+M294+M298+M302+M306+M310+M314+M318+M322+M326+M330+M334+M338+M342+M346+M350+M354+M358+M362+M366+M370+M374+M378+M382+M386+M390</f>
      </c>
    </row>
    <row r="250" spans="1:16" ht="25.5">
      <c r="A250" t="s">
        <v>50</v>
      </c>
      <c s="34" t="s">
        <v>442</v>
      </c>
      <c s="34" t="s">
        <v>443</v>
      </c>
      <c s="35" t="s">
        <v>5</v>
      </c>
      <c s="6" t="s">
        <v>444</v>
      </c>
      <c s="36" t="s">
        <v>84</v>
      </c>
      <c s="37">
        <v>49.61</v>
      </c>
      <c s="36">
        <v>0.00026</v>
      </c>
      <c s="36">
        <f>ROUND(G250*H250,6)</f>
      </c>
      <c r="L250" s="38">
        <v>0</v>
      </c>
      <c s="32">
        <f>ROUND(ROUND(L250,2)*ROUND(G250,3),2)</f>
      </c>
      <c s="36" t="s">
        <v>55</v>
      </c>
      <c>
        <f>(M250*21)/100</f>
      </c>
      <c t="s">
        <v>28</v>
      </c>
    </row>
    <row r="251" spans="1:5" ht="25.5">
      <c r="A251" s="35" t="s">
        <v>56</v>
      </c>
      <c r="E251" s="39" t="s">
        <v>444</v>
      </c>
    </row>
    <row r="252" spans="1:5" ht="25.5">
      <c r="A252" s="35" t="s">
        <v>57</v>
      </c>
      <c r="E252" s="40" t="s">
        <v>445</v>
      </c>
    </row>
    <row r="253" spans="1:5" ht="12.75">
      <c r="A253" t="s">
        <v>58</v>
      </c>
      <c r="E253" s="39" t="s">
        <v>5</v>
      </c>
    </row>
    <row r="254" spans="1:16" ht="25.5">
      <c r="A254" t="s">
        <v>50</v>
      </c>
      <c s="34" t="s">
        <v>446</v>
      </c>
      <c s="34" t="s">
        <v>447</v>
      </c>
      <c s="35" t="s">
        <v>5</v>
      </c>
      <c s="6" t="s">
        <v>448</v>
      </c>
      <c s="36" t="s">
        <v>84</v>
      </c>
      <c s="37">
        <v>49.61</v>
      </c>
      <c s="36">
        <v>0.00438</v>
      </c>
      <c s="36">
        <f>ROUND(G254*H254,6)</f>
      </c>
      <c r="L254" s="38">
        <v>0</v>
      </c>
      <c s="32">
        <f>ROUND(ROUND(L254,2)*ROUND(G254,3),2)</f>
      </c>
      <c s="36" t="s">
        <v>55</v>
      </c>
      <c>
        <f>(M254*21)/100</f>
      </c>
      <c t="s">
        <v>28</v>
      </c>
    </row>
    <row r="255" spans="1:5" ht="25.5">
      <c r="A255" s="35" t="s">
        <v>56</v>
      </c>
      <c r="E255" s="39" t="s">
        <v>448</v>
      </c>
    </row>
    <row r="256" spans="1:5" ht="25.5">
      <c r="A256" s="35" t="s">
        <v>57</v>
      </c>
      <c r="E256" s="40" t="s">
        <v>445</v>
      </c>
    </row>
    <row r="257" spans="1:5" ht="12.75">
      <c r="A257" t="s">
        <v>58</v>
      </c>
      <c r="E257" s="39" t="s">
        <v>449</v>
      </c>
    </row>
    <row r="258" spans="1:16" ht="25.5">
      <c r="A258" t="s">
        <v>50</v>
      </c>
      <c s="34" t="s">
        <v>450</v>
      </c>
      <c s="34" t="s">
        <v>451</v>
      </c>
      <c s="35" t="s">
        <v>5</v>
      </c>
      <c s="6" t="s">
        <v>452</v>
      </c>
      <c s="36" t="s">
        <v>84</v>
      </c>
      <c s="37">
        <v>49.61</v>
      </c>
      <c s="36">
        <v>0.004</v>
      </c>
      <c s="36">
        <f>ROUND(G258*H258,6)</f>
      </c>
      <c r="L258" s="38">
        <v>0</v>
      </c>
      <c s="32">
        <f>ROUND(ROUND(L258,2)*ROUND(G258,3),2)</f>
      </c>
      <c s="36" t="s">
        <v>55</v>
      </c>
      <c>
        <f>(M258*21)/100</f>
      </c>
      <c t="s">
        <v>28</v>
      </c>
    </row>
    <row r="259" spans="1:5" ht="25.5">
      <c r="A259" s="35" t="s">
        <v>56</v>
      </c>
      <c r="E259" s="39" t="s">
        <v>452</v>
      </c>
    </row>
    <row r="260" spans="1:5" ht="12.75">
      <c r="A260" s="35" t="s">
        <v>57</v>
      </c>
      <c r="E260" s="40" t="s">
        <v>5</v>
      </c>
    </row>
    <row r="261" spans="1:5" ht="12.75">
      <c r="A261" t="s">
        <v>58</v>
      </c>
      <c r="E261" s="39" t="s">
        <v>5</v>
      </c>
    </row>
    <row r="262" spans="1:16" ht="25.5">
      <c r="A262" t="s">
        <v>50</v>
      </c>
      <c s="34" t="s">
        <v>453</v>
      </c>
      <c s="34" t="s">
        <v>454</v>
      </c>
      <c s="35" t="s">
        <v>5</v>
      </c>
      <c s="6" t="s">
        <v>455</v>
      </c>
      <c s="36" t="s">
        <v>84</v>
      </c>
      <c s="37">
        <v>339.816</v>
      </c>
      <c s="36">
        <v>0.00026</v>
      </c>
      <c s="36">
        <f>ROUND(G262*H262,6)</f>
      </c>
      <c r="L262" s="38">
        <v>0</v>
      </c>
      <c s="32">
        <f>ROUND(ROUND(L262,2)*ROUND(G262,3),2)</f>
      </c>
      <c s="36" t="s">
        <v>55</v>
      </c>
      <c>
        <f>(M262*21)/100</f>
      </c>
      <c t="s">
        <v>28</v>
      </c>
    </row>
    <row r="263" spans="1:5" ht="25.5">
      <c r="A263" s="35" t="s">
        <v>56</v>
      </c>
      <c r="E263" s="39" t="s">
        <v>455</v>
      </c>
    </row>
    <row r="264" spans="1:5" ht="229.5">
      <c r="A264" s="35" t="s">
        <v>57</v>
      </c>
      <c r="E264" s="42" t="s">
        <v>456</v>
      </c>
    </row>
    <row r="265" spans="1:5" ht="12.75">
      <c r="A265" t="s">
        <v>58</v>
      </c>
      <c r="E265" s="39" t="s">
        <v>5</v>
      </c>
    </row>
    <row r="266" spans="1:16" ht="38.25">
      <c r="A266" t="s">
        <v>50</v>
      </c>
      <c s="34" t="s">
        <v>457</v>
      </c>
      <c s="34" t="s">
        <v>458</v>
      </c>
      <c s="35" t="s">
        <v>5</v>
      </c>
      <c s="6" t="s">
        <v>459</v>
      </c>
      <c s="36" t="s">
        <v>84</v>
      </c>
      <c s="37">
        <v>339.816</v>
      </c>
      <c s="36">
        <v>0.0247</v>
      </c>
      <c s="36">
        <f>ROUND(G266*H266,6)</f>
      </c>
      <c r="L266" s="38">
        <v>0</v>
      </c>
      <c s="32">
        <f>ROUND(ROUND(L266,2)*ROUND(G266,3),2)</f>
      </c>
      <c s="36" t="s">
        <v>55</v>
      </c>
      <c>
        <f>(M266*21)/100</f>
      </c>
      <c t="s">
        <v>28</v>
      </c>
    </row>
    <row r="267" spans="1:5" ht="38.25">
      <c r="A267" s="35" t="s">
        <v>56</v>
      </c>
      <c r="E267" s="39" t="s">
        <v>460</v>
      </c>
    </row>
    <row r="268" spans="1:5" ht="229.5">
      <c r="A268" s="35" t="s">
        <v>57</v>
      </c>
      <c r="E268" s="42" t="s">
        <v>456</v>
      </c>
    </row>
    <row r="269" spans="1:5" ht="12.75">
      <c r="A269" t="s">
        <v>58</v>
      </c>
      <c r="E269" s="39" t="s">
        <v>5</v>
      </c>
    </row>
    <row r="270" spans="1:16" ht="25.5">
      <c r="A270" t="s">
        <v>50</v>
      </c>
      <c s="34" t="s">
        <v>461</v>
      </c>
      <c s="34" t="s">
        <v>462</v>
      </c>
      <c s="35" t="s">
        <v>5</v>
      </c>
      <c s="6" t="s">
        <v>463</v>
      </c>
      <c s="36" t="s">
        <v>84</v>
      </c>
      <c s="37">
        <v>4.082</v>
      </c>
      <c s="36">
        <v>0.00026</v>
      </c>
      <c s="36">
        <f>ROUND(G270*H270,6)</f>
      </c>
      <c r="L270" s="38">
        <v>0</v>
      </c>
      <c s="32">
        <f>ROUND(ROUND(L270,2)*ROUND(G270,3),2)</f>
      </c>
      <c s="36" t="s">
        <v>55</v>
      </c>
      <c>
        <f>(M270*21)/100</f>
      </c>
      <c t="s">
        <v>28</v>
      </c>
    </row>
    <row r="271" spans="1:5" ht="25.5">
      <c r="A271" s="35" t="s">
        <v>56</v>
      </c>
      <c r="E271" s="39" t="s">
        <v>463</v>
      </c>
    </row>
    <row r="272" spans="1:5" ht="12.75">
      <c r="A272" s="35" t="s">
        <v>57</v>
      </c>
      <c r="E272" s="40" t="s">
        <v>5</v>
      </c>
    </row>
    <row r="273" spans="1:5" ht="12.75">
      <c r="A273" t="s">
        <v>58</v>
      </c>
      <c r="E273" s="39" t="s">
        <v>5</v>
      </c>
    </row>
    <row r="274" spans="1:16" ht="38.25">
      <c r="A274" t="s">
        <v>50</v>
      </c>
      <c s="34" t="s">
        <v>464</v>
      </c>
      <c s="34" t="s">
        <v>465</v>
      </c>
      <c s="35" t="s">
        <v>5</v>
      </c>
      <c s="6" t="s">
        <v>459</v>
      </c>
      <c s="36" t="s">
        <v>84</v>
      </c>
      <c s="37">
        <v>4.082</v>
      </c>
      <c s="36">
        <v>0.0247</v>
      </c>
      <c s="36">
        <f>ROUND(G274*H274,6)</f>
      </c>
      <c r="L274" s="38">
        <v>0</v>
      </c>
      <c s="32">
        <f>ROUND(ROUND(L274,2)*ROUND(G274,3),2)</f>
      </c>
      <c s="36" t="s">
        <v>55</v>
      </c>
      <c>
        <f>(M274*21)/100</f>
      </c>
      <c t="s">
        <v>28</v>
      </c>
    </row>
    <row r="275" spans="1:5" ht="38.25">
      <c r="A275" s="35" t="s">
        <v>56</v>
      </c>
      <c r="E275" s="39" t="s">
        <v>466</v>
      </c>
    </row>
    <row r="276" spans="1:5" ht="25.5">
      <c r="A276" s="35" t="s">
        <v>57</v>
      </c>
      <c r="E276" s="40" t="s">
        <v>467</v>
      </c>
    </row>
    <row r="277" spans="1:5" ht="12.75">
      <c r="A277" t="s">
        <v>58</v>
      </c>
      <c r="E277" s="39" t="s">
        <v>5</v>
      </c>
    </row>
    <row r="278" spans="1:16" ht="12.75">
      <c r="A278" t="s">
        <v>50</v>
      </c>
      <c s="34" t="s">
        <v>468</v>
      </c>
      <c s="34" t="s">
        <v>469</v>
      </c>
      <c s="35" t="s">
        <v>5</v>
      </c>
      <c s="6" t="s">
        <v>470</v>
      </c>
      <c s="36" t="s">
        <v>84</v>
      </c>
      <c s="37">
        <v>7.997</v>
      </c>
      <c s="36">
        <v>0.0426</v>
      </c>
      <c s="36">
        <f>ROUND(G278*H278,6)</f>
      </c>
      <c r="L278" s="38">
        <v>0</v>
      </c>
      <c s="32">
        <f>ROUND(ROUND(L278,2)*ROUND(G278,3),2)</f>
      </c>
      <c s="36" t="s">
        <v>55</v>
      </c>
      <c>
        <f>(M278*21)/100</f>
      </c>
      <c t="s">
        <v>28</v>
      </c>
    </row>
    <row r="279" spans="1:5" ht="12.75">
      <c r="A279" s="35" t="s">
        <v>56</v>
      </c>
      <c r="E279" s="39" t="s">
        <v>470</v>
      </c>
    </row>
    <row r="280" spans="1:5" ht="51">
      <c r="A280" s="35" t="s">
        <v>57</v>
      </c>
      <c r="E280" s="40" t="s">
        <v>471</v>
      </c>
    </row>
    <row r="281" spans="1:5" ht="38.25">
      <c r="A281" t="s">
        <v>58</v>
      </c>
      <c r="E281" s="39" t="s">
        <v>472</v>
      </c>
    </row>
    <row r="282" spans="1:16" ht="25.5">
      <c r="A282" t="s">
        <v>50</v>
      </c>
      <c s="34" t="s">
        <v>473</v>
      </c>
      <c s="34" t="s">
        <v>474</v>
      </c>
      <c s="35" t="s">
        <v>5</v>
      </c>
      <c s="6" t="s">
        <v>475</v>
      </c>
      <c s="36" t="s">
        <v>84</v>
      </c>
      <c s="37">
        <v>59.969</v>
      </c>
      <c s="36">
        <v>0</v>
      </c>
      <c s="36">
        <f>ROUND(G282*H282,6)</f>
      </c>
      <c r="L282" s="38">
        <v>0</v>
      </c>
      <c s="32">
        <f>ROUND(ROUND(L282,2)*ROUND(G282,3),2)</f>
      </c>
      <c s="36" t="s">
        <v>55</v>
      </c>
      <c>
        <f>(M282*21)/100</f>
      </c>
      <c t="s">
        <v>28</v>
      </c>
    </row>
    <row r="283" spans="1:5" ht="25.5">
      <c r="A283" s="35" t="s">
        <v>56</v>
      </c>
      <c r="E283" s="39" t="s">
        <v>475</v>
      </c>
    </row>
    <row r="284" spans="1:5" ht="51">
      <c r="A284" s="35" t="s">
        <v>57</v>
      </c>
      <c r="E284" s="40" t="s">
        <v>476</v>
      </c>
    </row>
    <row r="285" spans="1:5" ht="51">
      <c r="A285" t="s">
        <v>58</v>
      </c>
      <c r="E285" s="39" t="s">
        <v>477</v>
      </c>
    </row>
    <row r="286" spans="1:16" ht="25.5">
      <c r="A286" t="s">
        <v>50</v>
      </c>
      <c s="34" t="s">
        <v>478</v>
      </c>
      <c s="34" t="s">
        <v>479</v>
      </c>
      <c s="35" t="s">
        <v>5</v>
      </c>
      <c s="6" t="s">
        <v>480</v>
      </c>
      <c s="36" t="s">
        <v>162</v>
      </c>
      <c s="37">
        <v>58.095</v>
      </c>
      <c s="36">
        <v>0</v>
      </c>
      <c s="36">
        <f>ROUND(G286*H286,6)</f>
      </c>
      <c r="L286" s="38">
        <v>0</v>
      </c>
      <c s="32">
        <f>ROUND(ROUND(L286,2)*ROUND(G286,3),2)</f>
      </c>
      <c s="36" t="s">
        <v>55</v>
      </c>
      <c>
        <f>(M286*21)/100</f>
      </c>
      <c t="s">
        <v>28</v>
      </c>
    </row>
    <row r="287" spans="1:5" ht="25.5">
      <c r="A287" s="35" t="s">
        <v>56</v>
      </c>
      <c r="E287" s="39" t="s">
        <v>480</v>
      </c>
    </row>
    <row r="288" spans="1:5" ht="63.75">
      <c r="A288" s="35" t="s">
        <v>57</v>
      </c>
      <c r="E288" s="40" t="s">
        <v>481</v>
      </c>
    </row>
    <row r="289" spans="1:5" ht="63.75">
      <c r="A289" t="s">
        <v>58</v>
      </c>
      <c r="E289" s="39" t="s">
        <v>482</v>
      </c>
    </row>
    <row r="290" spans="1:16" ht="12.75">
      <c r="A290" t="s">
        <v>50</v>
      </c>
      <c s="34" t="s">
        <v>483</v>
      </c>
      <c s="34" t="s">
        <v>484</v>
      </c>
      <c s="35" t="s">
        <v>5</v>
      </c>
      <c s="6" t="s">
        <v>485</v>
      </c>
      <c s="36" t="s">
        <v>162</v>
      </c>
      <c s="37">
        <v>52.705</v>
      </c>
      <c s="36">
        <v>0.0001</v>
      </c>
      <c s="36">
        <f>ROUND(G290*H290,6)</f>
      </c>
      <c r="L290" s="38">
        <v>0</v>
      </c>
      <c s="32">
        <f>ROUND(ROUND(L290,2)*ROUND(G290,3),2)</f>
      </c>
      <c s="36" t="s">
        <v>55</v>
      </c>
      <c>
        <f>(M290*21)/100</f>
      </c>
      <c t="s">
        <v>28</v>
      </c>
    </row>
    <row r="291" spans="1:5" ht="12.75">
      <c r="A291" s="35" t="s">
        <v>56</v>
      </c>
      <c r="E291" s="39" t="s">
        <v>485</v>
      </c>
    </row>
    <row r="292" spans="1:5" ht="63.75">
      <c r="A292" s="35" t="s">
        <v>57</v>
      </c>
      <c r="E292" s="40" t="s">
        <v>486</v>
      </c>
    </row>
    <row r="293" spans="1:5" ht="12.75">
      <c r="A293" t="s">
        <v>58</v>
      </c>
      <c r="E293" s="39" t="s">
        <v>5</v>
      </c>
    </row>
    <row r="294" spans="1:16" ht="12.75">
      <c r="A294" t="s">
        <v>50</v>
      </c>
      <c s="34" t="s">
        <v>487</v>
      </c>
      <c s="34" t="s">
        <v>488</v>
      </c>
      <c s="35" t="s">
        <v>5</v>
      </c>
      <c s="6" t="s">
        <v>489</v>
      </c>
      <c s="36" t="s">
        <v>162</v>
      </c>
      <c s="37">
        <v>8.295</v>
      </c>
      <c s="36">
        <v>0.0002</v>
      </c>
      <c s="36">
        <f>ROUND(G294*H294,6)</f>
      </c>
      <c r="L294" s="38">
        <v>0</v>
      </c>
      <c s="32">
        <f>ROUND(ROUND(L294,2)*ROUND(G294,3),2)</f>
      </c>
      <c s="36" t="s">
        <v>55</v>
      </c>
      <c>
        <f>(M294*21)/100</f>
      </c>
      <c t="s">
        <v>28</v>
      </c>
    </row>
    <row r="295" spans="1:5" ht="12.75">
      <c r="A295" s="35" t="s">
        <v>56</v>
      </c>
      <c r="E295" s="39" t="s">
        <v>489</v>
      </c>
    </row>
    <row r="296" spans="1:5" ht="38.25">
      <c r="A296" s="35" t="s">
        <v>57</v>
      </c>
      <c r="E296" s="40" t="s">
        <v>490</v>
      </c>
    </row>
    <row r="297" spans="1:5" ht="12.75">
      <c r="A297" t="s">
        <v>58</v>
      </c>
      <c r="E297" s="39" t="s">
        <v>5</v>
      </c>
    </row>
    <row r="298" spans="1:16" ht="25.5">
      <c r="A298" t="s">
        <v>50</v>
      </c>
      <c s="34" t="s">
        <v>491</v>
      </c>
      <c s="34" t="s">
        <v>492</v>
      </c>
      <c s="35" t="s">
        <v>5</v>
      </c>
      <c s="6" t="s">
        <v>493</v>
      </c>
      <c s="36" t="s">
        <v>162</v>
      </c>
      <c s="37">
        <v>30.05</v>
      </c>
      <c s="36">
        <v>0</v>
      </c>
      <c s="36">
        <f>ROUND(G298*H298,6)</f>
      </c>
      <c r="L298" s="38">
        <v>0</v>
      </c>
      <c s="32">
        <f>ROUND(ROUND(L298,2)*ROUND(G298,3),2)</f>
      </c>
      <c s="36" t="s">
        <v>55</v>
      </c>
      <c>
        <f>(M298*21)/100</f>
      </c>
      <c t="s">
        <v>28</v>
      </c>
    </row>
    <row r="299" spans="1:5" ht="38.25">
      <c r="A299" s="35" t="s">
        <v>56</v>
      </c>
      <c r="E299" s="39" t="s">
        <v>494</v>
      </c>
    </row>
    <row r="300" spans="1:5" ht="38.25">
      <c r="A300" s="35" t="s">
        <v>57</v>
      </c>
      <c r="E300" s="40" t="s">
        <v>495</v>
      </c>
    </row>
    <row r="301" spans="1:5" ht="63.75">
      <c r="A301" t="s">
        <v>58</v>
      </c>
      <c r="E301" s="39" t="s">
        <v>482</v>
      </c>
    </row>
    <row r="302" spans="1:16" ht="12.75">
      <c r="A302" t="s">
        <v>50</v>
      </c>
      <c s="34" t="s">
        <v>496</v>
      </c>
      <c s="34" t="s">
        <v>497</v>
      </c>
      <c s="35" t="s">
        <v>5</v>
      </c>
      <c s="6" t="s">
        <v>498</v>
      </c>
      <c s="36" t="s">
        <v>162</v>
      </c>
      <c s="37">
        <v>31.553</v>
      </c>
      <c s="36">
        <v>4E-05</v>
      </c>
      <c s="36">
        <f>ROUND(G302*H302,6)</f>
      </c>
      <c r="L302" s="38">
        <v>0</v>
      </c>
      <c s="32">
        <f>ROUND(ROUND(L302,2)*ROUND(G302,3),2)</f>
      </c>
      <c s="36" t="s">
        <v>55</v>
      </c>
      <c>
        <f>(M302*21)/100</f>
      </c>
      <c t="s">
        <v>28</v>
      </c>
    </row>
    <row r="303" spans="1:5" ht="12.75">
      <c r="A303" s="35" t="s">
        <v>56</v>
      </c>
      <c r="E303" s="39" t="s">
        <v>498</v>
      </c>
    </row>
    <row r="304" spans="1:5" ht="12.75">
      <c r="A304" s="35" t="s">
        <v>57</v>
      </c>
      <c r="E304" s="40" t="s">
        <v>5</v>
      </c>
    </row>
    <row r="305" spans="1:5" ht="12.75">
      <c r="A305" t="s">
        <v>58</v>
      </c>
      <c r="E305" s="39" t="s">
        <v>5</v>
      </c>
    </row>
    <row r="306" spans="1:16" ht="25.5">
      <c r="A306" t="s">
        <v>50</v>
      </c>
      <c s="34" t="s">
        <v>499</v>
      </c>
      <c s="34" t="s">
        <v>500</v>
      </c>
      <c s="35" t="s">
        <v>5</v>
      </c>
      <c s="6" t="s">
        <v>501</v>
      </c>
      <c s="36" t="s">
        <v>84</v>
      </c>
      <c s="37">
        <v>61.881</v>
      </c>
      <c s="36">
        <v>0</v>
      </c>
      <c s="36">
        <f>ROUND(G306*H306,6)</f>
      </c>
      <c r="L306" s="38">
        <v>0</v>
      </c>
      <c s="32">
        <f>ROUND(ROUND(L306,2)*ROUND(G306,3),2)</f>
      </c>
      <c s="36" t="s">
        <v>55</v>
      </c>
      <c>
        <f>(M306*21)/100</f>
      </c>
      <c t="s">
        <v>28</v>
      </c>
    </row>
    <row r="307" spans="1:5" ht="25.5">
      <c r="A307" s="35" t="s">
        <v>56</v>
      </c>
      <c r="E307" s="39" t="s">
        <v>501</v>
      </c>
    </row>
    <row r="308" spans="1:5" ht="51">
      <c r="A308" s="35" t="s">
        <v>57</v>
      </c>
      <c r="E308" s="40" t="s">
        <v>502</v>
      </c>
    </row>
    <row r="309" spans="1:5" ht="25.5">
      <c r="A309" t="s">
        <v>58</v>
      </c>
      <c r="E309" s="39" t="s">
        <v>503</v>
      </c>
    </row>
    <row r="310" spans="1:16" ht="25.5">
      <c r="A310" t="s">
        <v>50</v>
      </c>
      <c s="34" t="s">
        <v>504</v>
      </c>
      <c s="34" t="s">
        <v>505</v>
      </c>
      <c s="35" t="s">
        <v>5</v>
      </c>
      <c s="6" t="s">
        <v>506</v>
      </c>
      <c s="36" t="s">
        <v>92</v>
      </c>
      <c s="37">
        <v>6.06</v>
      </c>
      <c s="36">
        <v>2.45329</v>
      </c>
      <c s="36">
        <f>ROUND(G310*H310,6)</f>
      </c>
      <c r="L310" s="38">
        <v>0</v>
      </c>
      <c s="32">
        <f>ROUND(ROUND(L310,2)*ROUND(G310,3),2)</f>
      </c>
      <c s="36" t="s">
        <v>55</v>
      </c>
      <c>
        <f>(M310*21)/100</f>
      </c>
      <c t="s">
        <v>28</v>
      </c>
    </row>
    <row r="311" spans="1:5" ht="25.5">
      <c r="A311" s="35" t="s">
        <v>56</v>
      </c>
      <c r="E311" s="39" t="s">
        <v>506</v>
      </c>
    </row>
    <row r="312" spans="1:5" ht="51">
      <c r="A312" s="35" t="s">
        <v>57</v>
      </c>
      <c r="E312" s="42" t="s">
        <v>507</v>
      </c>
    </row>
    <row r="313" spans="1:5" ht="229.5">
      <c r="A313" t="s">
        <v>58</v>
      </c>
      <c r="E313" s="39" t="s">
        <v>508</v>
      </c>
    </row>
    <row r="314" spans="1:16" ht="25.5">
      <c r="A314" t="s">
        <v>50</v>
      </c>
      <c s="34" t="s">
        <v>509</v>
      </c>
      <c s="34" t="s">
        <v>510</v>
      </c>
      <c s="35" t="s">
        <v>5</v>
      </c>
      <c s="6" t="s">
        <v>511</v>
      </c>
      <c s="36" t="s">
        <v>92</v>
      </c>
      <c s="37">
        <v>19.105</v>
      </c>
      <c s="36">
        <v>2.45329</v>
      </c>
      <c s="36">
        <f>ROUND(G314*H314,6)</f>
      </c>
      <c r="L314" s="38">
        <v>0</v>
      </c>
      <c s="32">
        <f>ROUND(ROUND(L314,2)*ROUND(G314,3),2)</f>
      </c>
      <c s="36" t="s">
        <v>55</v>
      </c>
      <c>
        <f>(M314*21)/100</f>
      </c>
      <c t="s">
        <v>28</v>
      </c>
    </row>
    <row r="315" spans="1:5" ht="25.5">
      <c r="A315" s="35" t="s">
        <v>56</v>
      </c>
      <c r="E315" s="39" t="s">
        <v>511</v>
      </c>
    </row>
    <row r="316" spans="1:5" ht="25.5">
      <c r="A316" s="35" t="s">
        <v>57</v>
      </c>
      <c r="E316" s="40" t="s">
        <v>512</v>
      </c>
    </row>
    <row r="317" spans="1:5" ht="229.5">
      <c r="A317" t="s">
        <v>58</v>
      </c>
      <c r="E317" s="39" t="s">
        <v>508</v>
      </c>
    </row>
    <row r="318" spans="1:16" ht="25.5">
      <c r="A318" t="s">
        <v>50</v>
      </c>
      <c s="34" t="s">
        <v>513</v>
      </c>
      <c s="34" t="s">
        <v>514</v>
      </c>
      <c s="35" t="s">
        <v>5</v>
      </c>
      <c s="6" t="s">
        <v>515</v>
      </c>
      <c s="36" t="s">
        <v>92</v>
      </c>
      <c s="37">
        <v>19.105</v>
      </c>
      <c s="36">
        <v>0</v>
      </c>
      <c s="36">
        <f>ROUND(G318*H318,6)</f>
      </c>
      <c r="L318" s="38">
        <v>0</v>
      </c>
      <c s="32">
        <f>ROUND(ROUND(L318,2)*ROUND(G318,3),2)</f>
      </c>
      <c s="36" t="s">
        <v>55</v>
      </c>
      <c>
        <f>(M318*21)/100</f>
      </c>
      <c t="s">
        <v>28</v>
      </c>
    </row>
    <row r="319" spans="1:5" ht="25.5">
      <c r="A319" s="35" t="s">
        <v>56</v>
      </c>
      <c r="E319" s="39" t="s">
        <v>515</v>
      </c>
    </row>
    <row r="320" spans="1:5" ht="12.75">
      <c r="A320" s="35" t="s">
        <v>57</v>
      </c>
      <c r="E320" s="40" t="s">
        <v>5</v>
      </c>
    </row>
    <row r="321" spans="1:5" ht="76.5">
      <c r="A321" t="s">
        <v>58</v>
      </c>
      <c r="E321" s="39" t="s">
        <v>516</v>
      </c>
    </row>
    <row r="322" spans="1:16" ht="12.75">
      <c r="A322" t="s">
        <v>50</v>
      </c>
      <c s="34" t="s">
        <v>517</v>
      </c>
      <c s="34" t="s">
        <v>518</v>
      </c>
      <c s="35" t="s">
        <v>5</v>
      </c>
      <c s="6" t="s">
        <v>519</v>
      </c>
      <c s="36" t="s">
        <v>121</v>
      </c>
      <c s="37">
        <v>1.927</v>
      </c>
      <c s="36">
        <v>1.06277</v>
      </c>
      <c s="36">
        <f>ROUND(G322*H322,6)</f>
      </c>
      <c r="L322" s="38">
        <v>0</v>
      </c>
      <c s="32">
        <f>ROUND(ROUND(L322,2)*ROUND(G322,3),2)</f>
      </c>
      <c s="36" t="s">
        <v>55</v>
      </c>
      <c>
        <f>(M322*21)/100</f>
      </c>
      <c t="s">
        <v>28</v>
      </c>
    </row>
    <row r="323" spans="1:5" ht="12.75">
      <c r="A323" s="35" t="s">
        <v>56</v>
      </c>
      <c r="E323" s="39" t="s">
        <v>519</v>
      </c>
    </row>
    <row r="324" spans="1:5" ht="38.25">
      <c r="A324" s="35" t="s">
        <v>57</v>
      </c>
      <c r="E324" s="40" t="s">
        <v>520</v>
      </c>
    </row>
    <row r="325" spans="1:5" ht="25.5">
      <c r="A325" t="s">
        <v>58</v>
      </c>
      <c r="E325" s="39" t="s">
        <v>521</v>
      </c>
    </row>
    <row r="326" spans="1:16" ht="12.75">
      <c r="A326" t="s">
        <v>50</v>
      </c>
      <c s="34" t="s">
        <v>522</v>
      </c>
      <c s="34" t="s">
        <v>280</v>
      </c>
      <c s="35" t="s">
        <v>5</v>
      </c>
      <c s="6" t="s">
        <v>281</v>
      </c>
      <c s="36" t="s">
        <v>84</v>
      </c>
      <c s="37">
        <v>6.48</v>
      </c>
      <c s="36">
        <v>0.00247</v>
      </c>
      <c s="36">
        <f>ROUND(G326*H326,6)</f>
      </c>
      <c r="L326" s="38">
        <v>0</v>
      </c>
      <c s="32">
        <f>ROUND(ROUND(L326,2)*ROUND(G326,3),2)</f>
      </c>
      <c s="36" t="s">
        <v>55</v>
      </c>
      <c>
        <f>(M326*21)/100</f>
      </c>
      <c t="s">
        <v>28</v>
      </c>
    </row>
    <row r="327" spans="1:5" ht="12.75">
      <c r="A327" s="35" t="s">
        <v>56</v>
      </c>
      <c r="E327" s="39" t="s">
        <v>281</v>
      </c>
    </row>
    <row r="328" spans="1:5" ht="25.5">
      <c r="A328" s="35" t="s">
        <v>57</v>
      </c>
      <c r="E328" s="40" t="s">
        <v>523</v>
      </c>
    </row>
    <row r="329" spans="1:5" ht="38.25">
      <c r="A329" t="s">
        <v>58</v>
      </c>
      <c r="E329" s="39" t="s">
        <v>283</v>
      </c>
    </row>
    <row r="330" spans="1:16" ht="12.75">
      <c r="A330" t="s">
        <v>50</v>
      </c>
      <c s="34" t="s">
        <v>524</v>
      </c>
      <c s="34" t="s">
        <v>284</v>
      </c>
      <c s="35" t="s">
        <v>5</v>
      </c>
      <c s="6" t="s">
        <v>285</v>
      </c>
      <c s="36" t="s">
        <v>84</v>
      </c>
      <c s="37">
        <v>6.48</v>
      </c>
      <c s="36">
        <v>0</v>
      </c>
      <c s="36">
        <f>ROUND(G330*H330,6)</f>
      </c>
      <c r="L330" s="38">
        <v>0</v>
      </c>
      <c s="32">
        <f>ROUND(ROUND(L330,2)*ROUND(G330,3),2)</f>
      </c>
      <c s="36" t="s">
        <v>55</v>
      </c>
      <c>
        <f>(M330*21)/100</f>
      </c>
      <c t="s">
        <v>28</v>
      </c>
    </row>
    <row r="331" spans="1:5" ht="12.75">
      <c r="A331" s="35" t="s">
        <v>56</v>
      </c>
      <c r="E331" s="39" t="s">
        <v>285</v>
      </c>
    </row>
    <row r="332" spans="1:5" ht="12.75">
      <c r="A332" s="35" t="s">
        <v>57</v>
      </c>
      <c r="E332" s="40" t="s">
        <v>5</v>
      </c>
    </row>
    <row r="333" spans="1:5" ht="38.25">
      <c r="A333" t="s">
        <v>58</v>
      </c>
      <c r="E333" s="39" t="s">
        <v>283</v>
      </c>
    </row>
    <row r="334" spans="1:16" ht="25.5">
      <c r="A334" t="s">
        <v>50</v>
      </c>
      <c s="34" t="s">
        <v>525</v>
      </c>
      <c s="34" t="s">
        <v>526</v>
      </c>
      <c s="35" t="s">
        <v>5</v>
      </c>
      <c s="6" t="s">
        <v>527</v>
      </c>
      <c s="36" t="s">
        <v>92</v>
      </c>
      <c s="37">
        <v>24.06</v>
      </c>
      <c s="36">
        <v>0.707</v>
      </c>
      <c s="36">
        <f>ROUND(G334*H334,6)</f>
      </c>
      <c r="L334" s="38">
        <v>0</v>
      </c>
      <c s="32">
        <f>ROUND(ROUND(L334,2)*ROUND(G334,3),2)</f>
      </c>
      <c s="36" t="s">
        <v>55</v>
      </c>
      <c>
        <f>(M334*21)/100</f>
      </c>
      <c t="s">
        <v>28</v>
      </c>
    </row>
    <row r="335" spans="1:5" ht="25.5">
      <c r="A335" s="35" t="s">
        <v>56</v>
      </c>
      <c r="E335" s="39" t="s">
        <v>527</v>
      </c>
    </row>
    <row r="336" spans="1:5" ht="76.5">
      <c r="A336" s="35" t="s">
        <v>57</v>
      </c>
      <c r="E336" s="40" t="s">
        <v>528</v>
      </c>
    </row>
    <row r="337" spans="1:5" ht="25.5">
      <c r="A337" t="s">
        <v>58</v>
      </c>
      <c r="E337" s="39" t="s">
        <v>529</v>
      </c>
    </row>
    <row r="338" spans="1:16" ht="25.5">
      <c r="A338" t="s">
        <v>50</v>
      </c>
      <c s="34" t="s">
        <v>530</v>
      </c>
      <c s="34" t="s">
        <v>531</v>
      </c>
      <c s="35" t="s">
        <v>5</v>
      </c>
      <c s="6" t="s">
        <v>532</v>
      </c>
      <c s="36" t="s">
        <v>84</v>
      </c>
      <c s="37">
        <v>40.603</v>
      </c>
      <c s="36">
        <v>0.1231</v>
      </c>
      <c s="36">
        <f>ROUND(G338*H338,6)</f>
      </c>
      <c r="L338" s="38">
        <v>0</v>
      </c>
      <c s="32">
        <f>ROUND(ROUND(L338,2)*ROUND(G338,3),2)</f>
      </c>
      <c s="36" t="s">
        <v>55</v>
      </c>
      <c>
        <f>(M338*21)/100</f>
      </c>
      <c t="s">
        <v>28</v>
      </c>
    </row>
    <row r="339" spans="1:5" ht="25.5">
      <c r="A339" s="35" t="s">
        <v>56</v>
      </c>
      <c r="E339" s="39" t="s">
        <v>532</v>
      </c>
    </row>
    <row r="340" spans="1:5" ht="51">
      <c r="A340" s="35" t="s">
        <v>57</v>
      </c>
      <c r="E340" s="42" t="s">
        <v>533</v>
      </c>
    </row>
    <row r="341" spans="1:5" ht="127.5">
      <c r="A341" t="s">
        <v>58</v>
      </c>
      <c r="E341" s="39" t="s">
        <v>534</v>
      </c>
    </row>
    <row r="342" spans="1:16" ht="12.75">
      <c r="A342" t="s">
        <v>50</v>
      </c>
      <c s="34" t="s">
        <v>535</v>
      </c>
      <c s="34" t="s">
        <v>536</v>
      </c>
      <c s="35" t="s">
        <v>5</v>
      </c>
      <c s="6" t="s">
        <v>537</v>
      </c>
      <c s="36" t="s">
        <v>84</v>
      </c>
      <c s="37">
        <v>99.95</v>
      </c>
      <c s="36">
        <v>0.11</v>
      </c>
      <c s="36">
        <f>ROUND(G342*H342,6)</f>
      </c>
      <c r="L342" s="38">
        <v>0</v>
      </c>
      <c s="32">
        <f>ROUND(ROUND(L342,2)*ROUND(G342,3),2)</f>
      </c>
      <c s="36" t="s">
        <v>55</v>
      </c>
      <c>
        <f>(M342*21)/100</f>
      </c>
      <c t="s">
        <v>28</v>
      </c>
    </row>
    <row r="343" spans="1:5" ht="12.75">
      <c r="A343" s="35" t="s">
        <v>56</v>
      </c>
      <c r="E343" s="39" t="s">
        <v>537</v>
      </c>
    </row>
    <row r="344" spans="1:5" ht="63.75">
      <c r="A344" s="35" t="s">
        <v>57</v>
      </c>
      <c r="E344" s="40" t="s">
        <v>538</v>
      </c>
    </row>
    <row r="345" spans="1:5" ht="12.75">
      <c r="A345" t="s">
        <v>58</v>
      </c>
      <c r="E345" s="39" t="s">
        <v>5</v>
      </c>
    </row>
    <row r="346" spans="1:16" ht="12.75">
      <c r="A346" t="s">
        <v>50</v>
      </c>
      <c s="34" t="s">
        <v>539</v>
      </c>
      <c s="34" t="s">
        <v>540</v>
      </c>
      <c s="35" t="s">
        <v>5</v>
      </c>
      <c s="6" t="s">
        <v>541</v>
      </c>
      <c s="36" t="s">
        <v>84</v>
      </c>
      <c s="37">
        <v>21.24</v>
      </c>
      <c s="36">
        <v>0</v>
      </c>
      <c s="36">
        <f>ROUND(G346*H346,6)</f>
      </c>
      <c r="L346" s="38">
        <v>0</v>
      </c>
      <c s="32">
        <f>ROUND(ROUND(L346,2)*ROUND(G346,3),2)</f>
      </c>
      <c s="36" t="s">
        <v>122</v>
      </c>
      <c>
        <f>(M346*21)/100</f>
      </c>
      <c t="s">
        <v>28</v>
      </c>
    </row>
    <row r="347" spans="1:5" ht="12.75">
      <c r="A347" s="35" t="s">
        <v>56</v>
      </c>
      <c r="E347" s="39" t="s">
        <v>541</v>
      </c>
    </row>
    <row r="348" spans="1:5" ht="25.5">
      <c r="A348" s="35" t="s">
        <v>57</v>
      </c>
      <c r="E348" s="40" t="s">
        <v>542</v>
      </c>
    </row>
    <row r="349" spans="1:5" ht="12.75">
      <c r="A349" t="s">
        <v>58</v>
      </c>
      <c r="E349" s="39" t="s">
        <v>5</v>
      </c>
    </row>
    <row r="350" spans="1:16" ht="12.75">
      <c r="A350" t="s">
        <v>50</v>
      </c>
      <c s="34" t="s">
        <v>543</v>
      </c>
      <c s="34" t="s">
        <v>544</v>
      </c>
      <c s="35" t="s">
        <v>5</v>
      </c>
      <c s="6" t="s">
        <v>545</v>
      </c>
      <c s="36" t="s">
        <v>84</v>
      </c>
      <c s="37">
        <v>0.64</v>
      </c>
      <c s="36">
        <v>0.0612</v>
      </c>
      <c s="36">
        <f>ROUND(G350*H350,6)</f>
      </c>
      <c r="L350" s="38">
        <v>0</v>
      </c>
      <c s="32">
        <f>ROUND(ROUND(L350,2)*ROUND(G350,3),2)</f>
      </c>
      <c s="36" t="s">
        <v>55</v>
      </c>
      <c>
        <f>(M350*21)/100</f>
      </c>
      <c t="s">
        <v>28</v>
      </c>
    </row>
    <row r="351" spans="1:5" ht="12.75">
      <c r="A351" s="35" t="s">
        <v>56</v>
      </c>
      <c r="E351" s="39" t="s">
        <v>545</v>
      </c>
    </row>
    <row r="352" spans="1:5" ht="38.25">
      <c r="A352" s="35" t="s">
        <v>57</v>
      </c>
      <c r="E352" s="40" t="s">
        <v>546</v>
      </c>
    </row>
    <row r="353" spans="1:5" ht="12.75">
      <c r="A353" t="s">
        <v>58</v>
      </c>
      <c r="E353" s="39" t="s">
        <v>5</v>
      </c>
    </row>
    <row r="354" spans="1:16" ht="12.75">
      <c r="A354" t="s">
        <v>50</v>
      </c>
      <c s="34" t="s">
        <v>547</v>
      </c>
      <c s="34" t="s">
        <v>548</v>
      </c>
      <c s="35" t="s">
        <v>5</v>
      </c>
      <c s="6" t="s">
        <v>549</v>
      </c>
      <c s="36" t="s">
        <v>84</v>
      </c>
      <c s="37">
        <v>4.513</v>
      </c>
      <c s="36">
        <v>0.0007</v>
      </c>
      <c s="36">
        <f>ROUND(G354*H354,6)</f>
      </c>
      <c r="L354" s="38">
        <v>0</v>
      </c>
      <c s="32">
        <f>ROUND(ROUND(L354,2)*ROUND(G354,3),2)</f>
      </c>
      <c s="36" t="s">
        <v>55</v>
      </c>
      <c>
        <f>(M354*21)/100</f>
      </c>
      <c t="s">
        <v>28</v>
      </c>
    </row>
    <row r="355" spans="1:5" ht="12.75">
      <c r="A355" s="35" t="s">
        <v>56</v>
      </c>
      <c r="E355" s="39" t="s">
        <v>549</v>
      </c>
    </row>
    <row r="356" spans="1:5" ht="76.5">
      <c r="A356" s="35" t="s">
        <v>57</v>
      </c>
      <c r="E356" s="42" t="s">
        <v>550</v>
      </c>
    </row>
    <row r="357" spans="1:5" ht="12.75">
      <c r="A357" t="s">
        <v>58</v>
      </c>
      <c r="E357" s="39" t="s">
        <v>5</v>
      </c>
    </row>
    <row r="358" spans="1:16" ht="12.75">
      <c r="A358" t="s">
        <v>50</v>
      </c>
      <c s="34" t="s">
        <v>551</v>
      </c>
      <c s="34" t="s">
        <v>552</v>
      </c>
      <c s="35" t="s">
        <v>5</v>
      </c>
      <c s="6" t="s">
        <v>553</v>
      </c>
      <c s="36" t="s">
        <v>84</v>
      </c>
      <c s="37">
        <v>121.19</v>
      </c>
      <c s="36">
        <v>0.00013</v>
      </c>
      <c s="36">
        <f>ROUND(G358*H358,6)</f>
      </c>
      <c r="L358" s="38">
        <v>0</v>
      </c>
      <c s="32">
        <f>ROUND(ROUND(L358,2)*ROUND(G358,3),2)</f>
      </c>
      <c s="36" t="s">
        <v>55</v>
      </c>
      <c>
        <f>(M358*21)/100</f>
      </c>
      <c t="s">
        <v>28</v>
      </c>
    </row>
    <row r="359" spans="1:5" ht="12.75">
      <c r="A359" s="35" t="s">
        <v>56</v>
      </c>
      <c r="E359" s="39" t="s">
        <v>553</v>
      </c>
    </row>
    <row r="360" spans="1:5" ht="38.25">
      <c r="A360" s="35" t="s">
        <v>57</v>
      </c>
      <c r="E360" s="40" t="s">
        <v>554</v>
      </c>
    </row>
    <row r="361" spans="1:5" ht="12.75">
      <c r="A361" t="s">
        <v>58</v>
      </c>
      <c r="E361" s="39" t="s">
        <v>5</v>
      </c>
    </row>
    <row r="362" spans="1:16" ht="25.5">
      <c r="A362" t="s">
        <v>50</v>
      </c>
      <c s="34" t="s">
        <v>555</v>
      </c>
      <c s="34" t="s">
        <v>556</v>
      </c>
      <c s="35" t="s">
        <v>5</v>
      </c>
      <c s="6" t="s">
        <v>557</v>
      </c>
      <c s="36" t="s">
        <v>162</v>
      </c>
      <c s="37">
        <v>151.418</v>
      </c>
      <c s="36">
        <v>8E-05</v>
      </c>
      <c s="36">
        <f>ROUND(G362*H362,6)</f>
      </c>
      <c r="L362" s="38">
        <v>0</v>
      </c>
      <c s="32">
        <f>ROUND(ROUND(L362,2)*ROUND(G362,3),2)</f>
      </c>
      <c s="36" t="s">
        <v>55</v>
      </c>
      <c>
        <f>(M362*21)/100</f>
      </c>
      <c t="s">
        <v>28</v>
      </c>
    </row>
    <row r="363" spans="1:5" ht="25.5">
      <c r="A363" s="35" t="s">
        <v>56</v>
      </c>
      <c r="E363" s="39" t="s">
        <v>557</v>
      </c>
    </row>
    <row r="364" spans="1:5" ht="38.25">
      <c r="A364" s="35" t="s">
        <v>57</v>
      </c>
      <c r="E364" s="40" t="s">
        <v>558</v>
      </c>
    </row>
    <row r="365" spans="1:5" ht="12.75">
      <c r="A365" t="s">
        <v>58</v>
      </c>
      <c r="E365" s="39" t="s">
        <v>5</v>
      </c>
    </row>
    <row r="366" spans="1:16" ht="12.75">
      <c r="A366" t="s">
        <v>50</v>
      </c>
      <c s="34" t="s">
        <v>559</v>
      </c>
      <c s="34" t="s">
        <v>560</v>
      </c>
      <c s="35" t="s">
        <v>5</v>
      </c>
      <c s="6" t="s">
        <v>561</v>
      </c>
      <c s="36" t="s">
        <v>84</v>
      </c>
      <c s="37">
        <v>22</v>
      </c>
      <c s="36">
        <v>0.3674</v>
      </c>
      <c s="36">
        <f>ROUND(G366*H366,6)</f>
      </c>
      <c r="L366" s="38">
        <v>0</v>
      </c>
      <c s="32">
        <f>ROUND(ROUND(L366,2)*ROUND(G366,3),2)</f>
      </c>
      <c s="36" t="s">
        <v>55</v>
      </c>
      <c>
        <f>(M366*21)/100</f>
      </c>
      <c t="s">
        <v>28</v>
      </c>
    </row>
    <row r="367" spans="1:5" ht="12.75">
      <c r="A367" s="35" t="s">
        <v>56</v>
      </c>
      <c r="E367" s="39" t="s">
        <v>561</v>
      </c>
    </row>
    <row r="368" spans="1:5" ht="25.5">
      <c r="A368" s="35" t="s">
        <v>57</v>
      </c>
      <c r="E368" s="40" t="s">
        <v>562</v>
      </c>
    </row>
    <row r="369" spans="1:5" ht="12.75">
      <c r="A369" t="s">
        <v>58</v>
      </c>
      <c r="E369" s="39" t="s">
        <v>5</v>
      </c>
    </row>
    <row r="370" spans="1:16" ht="25.5">
      <c r="A370" t="s">
        <v>50</v>
      </c>
      <c s="34" t="s">
        <v>563</v>
      </c>
      <c s="34" t="s">
        <v>564</v>
      </c>
      <c s="35" t="s">
        <v>5</v>
      </c>
      <c s="6" t="s">
        <v>565</v>
      </c>
      <c s="36" t="s">
        <v>162</v>
      </c>
      <c s="37">
        <v>45</v>
      </c>
      <c s="36">
        <v>0.12895</v>
      </c>
      <c s="36">
        <f>ROUND(G370*H370,6)</f>
      </c>
      <c r="L370" s="38">
        <v>0</v>
      </c>
      <c s="32">
        <f>ROUND(ROUND(L370,2)*ROUND(G370,3),2)</f>
      </c>
      <c s="36" t="s">
        <v>55</v>
      </c>
      <c>
        <f>(M370*21)/100</f>
      </c>
      <c t="s">
        <v>28</v>
      </c>
    </row>
    <row r="371" spans="1:5" ht="25.5">
      <c r="A371" s="35" t="s">
        <v>56</v>
      </c>
      <c r="E371" s="39" t="s">
        <v>565</v>
      </c>
    </row>
    <row r="372" spans="1:5" ht="25.5">
      <c r="A372" s="35" t="s">
        <v>57</v>
      </c>
      <c r="E372" s="40" t="s">
        <v>566</v>
      </c>
    </row>
    <row r="373" spans="1:5" ht="12.75">
      <c r="A373" t="s">
        <v>58</v>
      </c>
      <c r="E373" s="39" t="s">
        <v>5</v>
      </c>
    </row>
    <row r="374" spans="1:16" ht="25.5">
      <c r="A374" t="s">
        <v>50</v>
      </c>
      <c s="34" t="s">
        <v>567</v>
      </c>
      <c s="34" t="s">
        <v>568</v>
      </c>
      <c s="35" t="s">
        <v>5</v>
      </c>
      <c s="6" t="s">
        <v>569</v>
      </c>
      <c s="36" t="s">
        <v>139</v>
      </c>
      <c s="37">
        <v>10</v>
      </c>
      <c s="36">
        <v>0.00048</v>
      </c>
      <c s="36">
        <f>ROUND(G374*H374,6)</f>
      </c>
      <c r="L374" s="38">
        <v>0</v>
      </c>
      <c s="32">
        <f>ROUND(ROUND(L374,2)*ROUND(G374,3),2)</f>
      </c>
      <c s="36" t="s">
        <v>55</v>
      </c>
      <c>
        <f>(M374*21)/100</f>
      </c>
      <c t="s">
        <v>28</v>
      </c>
    </row>
    <row r="375" spans="1:5" ht="25.5">
      <c r="A375" s="35" t="s">
        <v>56</v>
      </c>
      <c r="E375" s="39" t="s">
        <v>569</v>
      </c>
    </row>
    <row r="376" spans="1:5" ht="191.25">
      <c r="A376" s="35" t="s">
        <v>57</v>
      </c>
      <c r="E376" s="42" t="s">
        <v>570</v>
      </c>
    </row>
    <row r="377" spans="1:5" ht="204">
      <c r="A377" t="s">
        <v>58</v>
      </c>
      <c r="E377" s="39" t="s">
        <v>571</v>
      </c>
    </row>
    <row r="378" spans="1:16" ht="25.5">
      <c r="A378" t="s">
        <v>50</v>
      </c>
      <c s="34" t="s">
        <v>572</v>
      </c>
      <c s="34" t="s">
        <v>573</v>
      </c>
      <c s="35" t="s">
        <v>5</v>
      </c>
      <c s="6" t="s">
        <v>574</v>
      </c>
      <c s="36" t="s">
        <v>139</v>
      </c>
      <c s="37">
        <v>6</v>
      </c>
      <c s="36">
        <v>0.01521</v>
      </c>
      <c s="36">
        <f>ROUND(G378*H378,6)</f>
      </c>
      <c r="L378" s="38">
        <v>0</v>
      </c>
      <c s="32">
        <f>ROUND(ROUND(L378,2)*ROUND(G378,3),2)</f>
      </c>
      <c s="36" t="s">
        <v>55</v>
      </c>
      <c>
        <f>(M378*21)/100</f>
      </c>
      <c t="s">
        <v>28</v>
      </c>
    </row>
    <row r="379" spans="1:5" ht="25.5">
      <c r="A379" s="35" t="s">
        <v>56</v>
      </c>
      <c r="E379" s="39" t="s">
        <v>574</v>
      </c>
    </row>
    <row r="380" spans="1:5" ht="114.75">
      <c r="A380" s="35" t="s">
        <v>57</v>
      </c>
      <c r="E380" s="42" t="s">
        <v>575</v>
      </c>
    </row>
    <row r="381" spans="1:5" ht="12.75">
      <c r="A381" t="s">
        <v>58</v>
      </c>
      <c r="E381" s="39" t="s">
        <v>576</v>
      </c>
    </row>
    <row r="382" spans="1:16" ht="25.5">
      <c r="A382" t="s">
        <v>50</v>
      </c>
      <c s="34" t="s">
        <v>577</v>
      </c>
      <c s="34" t="s">
        <v>578</v>
      </c>
      <c s="35" t="s">
        <v>5</v>
      </c>
      <c s="6" t="s">
        <v>579</v>
      </c>
      <c s="36" t="s">
        <v>139</v>
      </c>
      <c s="37">
        <v>4</v>
      </c>
      <c s="36">
        <v>0.01553</v>
      </c>
      <c s="36">
        <f>ROUND(G382*H382,6)</f>
      </c>
      <c r="L382" s="38">
        <v>0</v>
      </c>
      <c s="32">
        <f>ROUND(ROUND(L382,2)*ROUND(G382,3),2)</f>
      </c>
      <c s="36" t="s">
        <v>55</v>
      </c>
      <c>
        <f>(M382*21)/100</f>
      </c>
      <c t="s">
        <v>28</v>
      </c>
    </row>
    <row r="383" spans="1:5" ht="25.5">
      <c r="A383" s="35" t="s">
        <v>56</v>
      </c>
      <c r="E383" s="39" t="s">
        <v>579</v>
      </c>
    </row>
    <row r="384" spans="1:5" ht="89.25">
      <c r="A384" s="35" t="s">
        <v>57</v>
      </c>
      <c r="E384" s="42" t="s">
        <v>580</v>
      </c>
    </row>
    <row r="385" spans="1:5" ht="12.75">
      <c r="A385" t="s">
        <v>58</v>
      </c>
      <c r="E385" s="39" t="s">
        <v>576</v>
      </c>
    </row>
    <row r="386" spans="1:16" ht="25.5">
      <c r="A386" t="s">
        <v>50</v>
      </c>
      <c s="34" t="s">
        <v>581</v>
      </c>
      <c s="34" t="s">
        <v>582</v>
      </c>
      <c s="35" t="s">
        <v>5</v>
      </c>
      <c s="6" t="s">
        <v>583</v>
      </c>
      <c s="36" t="s">
        <v>139</v>
      </c>
      <c s="37">
        <v>1</v>
      </c>
      <c s="36">
        <v>0.05362</v>
      </c>
      <c s="36">
        <f>ROUND(G386*H386,6)</f>
      </c>
      <c r="L386" s="38">
        <v>0</v>
      </c>
      <c s="32">
        <f>ROUND(ROUND(L386,2)*ROUND(G386,3),2)</f>
      </c>
      <c s="36" t="s">
        <v>55</v>
      </c>
      <c>
        <f>(M386*21)/100</f>
      </c>
      <c t="s">
        <v>28</v>
      </c>
    </row>
    <row r="387" spans="1:5" ht="25.5">
      <c r="A387" s="35" t="s">
        <v>56</v>
      </c>
      <c r="E387" s="39" t="s">
        <v>583</v>
      </c>
    </row>
    <row r="388" spans="1:5" ht="38.25">
      <c r="A388" s="35" t="s">
        <v>57</v>
      </c>
      <c r="E388" s="42" t="s">
        <v>584</v>
      </c>
    </row>
    <row r="389" spans="1:5" ht="102">
      <c r="A389" t="s">
        <v>58</v>
      </c>
      <c r="E389" s="39" t="s">
        <v>585</v>
      </c>
    </row>
    <row r="390" spans="1:16" ht="12.75">
      <c r="A390" t="s">
        <v>50</v>
      </c>
      <c s="34" t="s">
        <v>586</v>
      </c>
      <c s="34" t="s">
        <v>587</v>
      </c>
      <c s="35" t="s">
        <v>5</v>
      </c>
      <c s="6" t="s">
        <v>588</v>
      </c>
      <c s="36" t="s">
        <v>139</v>
      </c>
      <c s="37">
        <v>1</v>
      </c>
      <c s="36">
        <v>0.0425</v>
      </c>
      <c s="36">
        <f>ROUND(G390*H390,6)</f>
      </c>
      <c r="L390" s="38">
        <v>0</v>
      </c>
      <c s="32">
        <f>ROUND(ROUND(L390,2)*ROUND(G390,3),2)</f>
      </c>
      <c s="36" t="s">
        <v>55</v>
      </c>
      <c>
        <f>(M390*21)/100</f>
      </c>
      <c t="s">
        <v>28</v>
      </c>
    </row>
    <row r="391" spans="1:5" ht="12.75">
      <c r="A391" s="35" t="s">
        <v>56</v>
      </c>
      <c r="E391" s="39" t="s">
        <v>588</v>
      </c>
    </row>
    <row r="392" spans="1:5" ht="12.75">
      <c r="A392" s="35" t="s">
        <v>57</v>
      </c>
      <c r="E392" s="40" t="s">
        <v>5</v>
      </c>
    </row>
    <row r="393" spans="1:5" ht="12.75">
      <c r="A393" t="s">
        <v>58</v>
      </c>
      <c r="E393" s="39" t="s">
        <v>5</v>
      </c>
    </row>
    <row r="394" spans="1:13" ht="12.75">
      <c r="A394" t="s">
        <v>47</v>
      </c>
      <c r="C394" s="31" t="s">
        <v>589</v>
      </c>
      <c r="E394" s="33" t="s">
        <v>590</v>
      </c>
      <c r="J394" s="32">
        <f>0</f>
      </c>
      <c s="32">
        <f>0</f>
      </c>
      <c s="32">
        <f>0+L395+L399+L403+L407+L411+L415+L419+L423+L427+L431+L435+L439+L443+L447+L451+L455+L459+L463</f>
      </c>
      <c s="32">
        <f>0+M395+M399+M403+M407+M411+M415+M419+M423+M427+M431+M435+M439+M443+M447+M451+M455+M459+M463</f>
      </c>
    </row>
    <row r="395" spans="1:16" ht="25.5">
      <c r="A395" t="s">
        <v>50</v>
      </c>
      <c s="34" t="s">
        <v>591</v>
      </c>
      <c s="34" t="s">
        <v>592</v>
      </c>
      <c s="35" t="s">
        <v>5</v>
      </c>
      <c s="6" t="s">
        <v>593</v>
      </c>
      <c s="36" t="s">
        <v>84</v>
      </c>
      <c s="37">
        <v>159.21</v>
      </c>
      <c s="36">
        <v>0</v>
      </c>
      <c s="36">
        <f>ROUND(G395*H395,6)</f>
      </c>
      <c r="L395" s="38">
        <v>0</v>
      </c>
      <c s="32">
        <f>ROUND(ROUND(L395,2)*ROUND(G395,3),2)</f>
      </c>
      <c s="36" t="s">
        <v>55</v>
      </c>
      <c>
        <f>(M395*21)/100</f>
      </c>
      <c t="s">
        <v>28</v>
      </c>
    </row>
    <row r="396" spans="1:5" ht="25.5">
      <c r="A396" s="35" t="s">
        <v>56</v>
      </c>
      <c r="E396" s="39" t="s">
        <v>593</v>
      </c>
    </row>
    <row r="397" spans="1:5" ht="25.5">
      <c r="A397" s="35" t="s">
        <v>57</v>
      </c>
      <c r="E397" s="40" t="s">
        <v>594</v>
      </c>
    </row>
    <row r="398" spans="1:5" ht="25.5">
      <c r="A398" t="s">
        <v>58</v>
      </c>
      <c r="E398" s="39" t="s">
        <v>595</v>
      </c>
    </row>
    <row r="399" spans="1:16" ht="12.75">
      <c r="A399" t="s">
        <v>50</v>
      </c>
      <c s="34" t="s">
        <v>596</v>
      </c>
      <c s="34" t="s">
        <v>597</v>
      </c>
      <c s="35" t="s">
        <v>5</v>
      </c>
      <c s="6" t="s">
        <v>598</v>
      </c>
      <c s="36" t="s">
        <v>121</v>
      </c>
      <c s="37">
        <v>0.053</v>
      </c>
      <c s="36">
        <v>1</v>
      </c>
      <c s="36">
        <f>ROUND(G399*H399,6)</f>
      </c>
      <c r="L399" s="38">
        <v>0</v>
      </c>
      <c s="32">
        <f>ROUND(ROUND(L399,2)*ROUND(G399,3),2)</f>
      </c>
      <c s="36" t="s">
        <v>55</v>
      </c>
      <c>
        <f>(M399*21)/100</f>
      </c>
      <c t="s">
        <v>28</v>
      </c>
    </row>
    <row r="400" spans="1:5" ht="12.75">
      <c r="A400" s="35" t="s">
        <v>56</v>
      </c>
      <c r="E400" s="39" t="s">
        <v>598</v>
      </c>
    </row>
    <row r="401" spans="1:5" ht="12.75">
      <c r="A401" s="35" t="s">
        <v>57</v>
      </c>
      <c r="E401" s="40" t="s">
        <v>5</v>
      </c>
    </row>
    <row r="402" spans="1:5" ht="12.75">
      <c r="A402" t="s">
        <v>58</v>
      </c>
      <c r="E402" s="39" t="s">
        <v>599</v>
      </c>
    </row>
    <row r="403" spans="1:16" ht="25.5">
      <c r="A403" t="s">
        <v>50</v>
      </c>
      <c s="34" t="s">
        <v>600</v>
      </c>
      <c s="34" t="s">
        <v>601</v>
      </c>
      <c s="35" t="s">
        <v>5</v>
      </c>
      <c s="6" t="s">
        <v>602</v>
      </c>
      <c s="36" t="s">
        <v>84</v>
      </c>
      <c s="37">
        <v>48.6</v>
      </c>
      <c s="36">
        <v>0</v>
      </c>
      <c s="36">
        <f>ROUND(G403*H403,6)</f>
      </c>
      <c r="L403" s="38">
        <v>0</v>
      </c>
      <c s="32">
        <f>ROUND(ROUND(L403,2)*ROUND(G403,3),2)</f>
      </c>
      <c s="36" t="s">
        <v>55</v>
      </c>
      <c>
        <f>(M403*21)/100</f>
      </c>
      <c t="s">
        <v>28</v>
      </c>
    </row>
    <row r="404" spans="1:5" ht="25.5">
      <c r="A404" s="35" t="s">
        <v>56</v>
      </c>
      <c r="E404" s="39" t="s">
        <v>602</v>
      </c>
    </row>
    <row r="405" spans="1:5" ht="38.25">
      <c r="A405" s="35" t="s">
        <v>57</v>
      </c>
      <c r="E405" s="40" t="s">
        <v>603</v>
      </c>
    </row>
    <row r="406" spans="1:5" ht="25.5">
      <c r="A406" t="s">
        <v>58</v>
      </c>
      <c r="E406" s="39" t="s">
        <v>595</v>
      </c>
    </row>
    <row r="407" spans="1:16" ht="12.75">
      <c r="A407" t="s">
        <v>50</v>
      </c>
      <c s="34" t="s">
        <v>604</v>
      </c>
      <c s="34" t="s">
        <v>597</v>
      </c>
      <c s="35" t="s">
        <v>51</v>
      </c>
      <c s="6" t="s">
        <v>598</v>
      </c>
      <c s="36" t="s">
        <v>121</v>
      </c>
      <c s="37">
        <v>0.017</v>
      </c>
      <c s="36">
        <v>1</v>
      </c>
      <c s="36">
        <f>ROUND(G407*H407,6)</f>
      </c>
      <c r="L407" s="38">
        <v>0</v>
      </c>
      <c s="32">
        <f>ROUND(ROUND(L407,2)*ROUND(G407,3),2)</f>
      </c>
      <c s="36" t="s">
        <v>55</v>
      </c>
      <c>
        <f>(M407*21)/100</f>
      </c>
      <c t="s">
        <v>28</v>
      </c>
    </row>
    <row r="408" spans="1:5" ht="12.75">
      <c r="A408" s="35" t="s">
        <v>56</v>
      </c>
      <c r="E408" s="39" t="s">
        <v>598</v>
      </c>
    </row>
    <row r="409" spans="1:5" ht="12.75">
      <c r="A409" s="35" t="s">
        <v>57</v>
      </c>
      <c r="E409" s="40" t="s">
        <v>5</v>
      </c>
    </row>
    <row r="410" spans="1:5" ht="12.75">
      <c r="A410" t="s">
        <v>58</v>
      </c>
      <c r="E410" s="39" t="s">
        <v>599</v>
      </c>
    </row>
    <row r="411" spans="1:16" ht="12.75">
      <c r="A411" t="s">
        <v>50</v>
      </c>
      <c s="34" t="s">
        <v>605</v>
      </c>
      <c s="34" t="s">
        <v>606</v>
      </c>
      <c s="35" t="s">
        <v>5</v>
      </c>
      <c s="6" t="s">
        <v>607</v>
      </c>
      <c s="36" t="s">
        <v>84</v>
      </c>
      <c s="37">
        <v>318.42</v>
      </c>
      <c s="36">
        <v>0.0004</v>
      </c>
      <c s="36">
        <f>ROUND(G411*H411,6)</f>
      </c>
      <c r="L411" s="38">
        <v>0</v>
      </c>
      <c s="32">
        <f>ROUND(ROUND(L411,2)*ROUND(G411,3),2)</f>
      </c>
      <c s="36" t="s">
        <v>55</v>
      </c>
      <c>
        <f>(M411*21)/100</f>
      </c>
      <c t="s">
        <v>28</v>
      </c>
    </row>
    <row r="412" spans="1:5" ht="12.75">
      <c r="A412" s="35" t="s">
        <v>56</v>
      </c>
      <c r="E412" s="39" t="s">
        <v>607</v>
      </c>
    </row>
    <row r="413" spans="1:5" ht="25.5">
      <c r="A413" s="35" t="s">
        <v>57</v>
      </c>
      <c r="E413" s="40" t="s">
        <v>608</v>
      </c>
    </row>
    <row r="414" spans="1:5" ht="25.5">
      <c r="A414" t="s">
        <v>58</v>
      </c>
      <c r="E414" s="39" t="s">
        <v>609</v>
      </c>
    </row>
    <row r="415" spans="1:16" ht="25.5">
      <c r="A415" t="s">
        <v>50</v>
      </c>
      <c s="34" t="s">
        <v>610</v>
      </c>
      <c s="34" t="s">
        <v>611</v>
      </c>
      <c s="35" t="s">
        <v>5</v>
      </c>
      <c s="6" t="s">
        <v>612</v>
      </c>
      <c s="36" t="s">
        <v>84</v>
      </c>
      <c s="37">
        <v>187.404</v>
      </c>
      <c s="36">
        <v>0.0054</v>
      </c>
      <c s="36">
        <f>ROUND(G415*H415,6)</f>
      </c>
      <c r="L415" s="38">
        <v>0</v>
      </c>
      <c s="32">
        <f>ROUND(ROUND(L415,2)*ROUND(G415,3),2)</f>
      </c>
      <c s="36" t="s">
        <v>55</v>
      </c>
      <c>
        <f>(M415*21)/100</f>
      </c>
      <c t="s">
        <v>28</v>
      </c>
    </row>
    <row r="416" spans="1:5" ht="25.5">
      <c r="A416" s="35" t="s">
        <v>56</v>
      </c>
      <c r="E416" s="39" t="s">
        <v>612</v>
      </c>
    </row>
    <row r="417" spans="1:5" ht="51">
      <c r="A417" s="35" t="s">
        <v>57</v>
      </c>
      <c r="E417" s="40" t="s">
        <v>613</v>
      </c>
    </row>
    <row r="418" spans="1:5" ht="12.75">
      <c r="A418" t="s">
        <v>58</v>
      </c>
      <c r="E418" s="39" t="s">
        <v>5</v>
      </c>
    </row>
    <row r="419" spans="1:16" ht="38.25">
      <c r="A419" t="s">
        <v>50</v>
      </c>
      <c s="34" t="s">
        <v>614</v>
      </c>
      <c s="34" t="s">
        <v>615</v>
      </c>
      <c s="35" t="s">
        <v>5</v>
      </c>
      <c s="6" t="s">
        <v>616</v>
      </c>
      <c s="36" t="s">
        <v>84</v>
      </c>
      <c s="37">
        <v>187.404</v>
      </c>
      <c s="36">
        <v>0.0053</v>
      </c>
      <c s="36">
        <f>ROUND(G419*H419,6)</f>
      </c>
      <c r="L419" s="38">
        <v>0</v>
      </c>
      <c s="32">
        <f>ROUND(ROUND(L419,2)*ROUND(G419,3),2)</f>
      </c>
      <c s="36" t="s">
        <v>55</v>
      </c>
      <c>
        <f>(M419*21)/100</f>
      </c>
      <c t="s">
        <v>28</v>
      </c>
    </row>
    <row r="420" spans="1:5" ht="38.25">
      <c r="A420" s="35" t="s">
        <v>56</v>
      </c>
      <c r="E420" s="39" t="s">
        <v>616</v>
      </c>
    </row>
    <row r="421" spans="1:5" ht="12.75">
      <c r="A421" s="35" t="s">
        <v>57</v>
      </c>
      <c r="E421" s="40" t="s">
        <v>5</v>
      </c>
    </row>
    <row r="422" spans="1:5" ht="12.75">
      <c r="A422" t="s">
        <v>58</v>
      </c>
      <c r="E422" s="39" t="s">
        <v>5</v>
      </c>
    </row>
    <row r="423" spans="1:16" ht="12.75">
      <c r="A423" t="s">
        <v>50</v>
      </c>
      <c s="34" t="s">
        <v>617</v>
      </c>
      <c s="34" t="s">
        <v>618</v>
      </c>
      <c s="35" t="s">
        <v>5</v>
      </c>
      <c s="6" t="s">
        <v>619</v>
      </c>
      <c s="36" t="s">
        <v>84</v>
      </c>
      <c s="37">
        <v>97.2</v>
      </c>
      <c s="36">
        <v>0.0004</v>
      </c>
      <c s="36">
        <f>ROUND(G423*H423,6)</f>
      </c>
      <c r="L423" s="38">
        <v>0</v>
      </c>
      <c s="32">
        <f>ROUND(ROUND(L423,2)*ROUND(G423,3),2)</f>
      </c>
      <c s="36" t="s">
        <v>55</v>
      </c>
      <c>
        <f>(M423*21)/100</f>
      </c>
      <c t="s">
        <v>28</v>
      </c>
    </row>
    <row r="424" spans="1:5" ht="12.75">
      <c r="A424" s="35" t="s">
        <v>56</v>
      </c>
      <c r="E424" s="39" t="s">
        <v>619</v>
      </c>
    </row>
    <row r="425" spans="1:5" ht="38.25">
      <c r="A425" s="35" t="s">
        <v>57</v>
      </c>
      <c r="E425" s="42" t="s">
        <v>620</v>
      </c>
    </row>
    <row r="426" spans="1:5" ht="25.5">
      <c r="A426" t="s">
        <v>58</v>
      </c>
      <c r="E426" s="39" t="s">
        <v>609</v>
      </c>
    </row>
    <row r="427" spans="1:16" ht="25.5">
      <c r="A427" t="s">
        <v>50</v>
      </c>
      <c s="34" t="s">
        <v>621</v>
      </c>
      <c s="34" t="s">
        <v>611</v>
      </c>
      <c s="35" t="s">
        <v>51</v>
      </c>
      <c s="6" t="s">
        <v>612</v>
      </c>
      <c s="36" t="s">
        <v>84</v>
      </c>
      <c s="37">
        <v>58.32</v>
      </c>
      <c s="36">
        <v>0.0054</v>
      </c>
      <c s="36">
        <f>ROUND(G427*H427,6)</f>
      </c>
      <c r="L427" s="38">
        <v>0</v>
      </c>
      <c s="32">
        <f>ROUND(ROUND(L427,2)*ROUND(G427,3),2)</f>
      </c>
      <c s="36" t="s">
        <v>55</v>
      </c>
      <c>
        <f>(M427*21)/100</f>
      </c>
      <c t="s">
        <v>28</v>
      </c>
    </row>
    <row r="428" spans="1:5" ht="25.5">
      <c r="A428" s="35" t="s">
        <v>56</v>
      </c>
      <c r="E428" s="39" t="s">
        <v>612</v>
      </c>
    </row>
    <row r="429" spans="1:5" ht="51">
      <c r="A429" s="35" t="s">
        <v>57</v>
      </c>
      <c r="E429" s="42" t="s">
        <v>622</v>
      </c>
    </row>
    <row r="430" spans="1:5" ht="12.75">
      <c r="A430" t="s">
        <v>58</v>
      </c>
      <c r="E430" s="39" t="s">
        <v>5</v>
      </c>
    </row>
    <row r="431" spans="1:16" ht="38.25">
      <c r="A431" t="s">
        <v>50</v>
      </c>
      <c s="34" t="s">
        <v>623</v>
      </c>
      <c s="34" t="s">
        <v>615</v>
      </c>
      <c s="35" t="s">
        <v>51</v>
      </c>
      <c s="6" t="s">
        <v>616</v>
      </c>
      <c s="36" t="s">
        <v>84</v>
      </c>
      <c s="37">
        <v>58.32</v>
      </c>
      <c s="36">
        <v>0.0053</v>
      </c>
      <c s="36">
        <f>ROUND(G431*H431,6)</f>
      </c>
      <c r="L431" s="38">
        <v>0</v>
      </c>
      <c s="32">
        <f>ROUND(ROUND(L431,2)*ROUND(G431,3),2)</f>
      </c>
      <c s="36" t="s">
        <v>55</v>
      </c>
      <c>
        <f>(M431*21)/100</f>
      </c>
      <c t="s">
        <v>28</v>
      </c>
    </row>
    <row r="432" spans="1:5" ht="38.25">
      <c r="A432" s="35" t="s">
        <v>56</v>
      </c>
      <c r="E432" s="39" t="s">
        <v>616</v>
      </c>
    </row>
    <row r="433" spans="1:5" ht="12.75">
      <c r="A433" s="35" t="s">
        <v>57</v>
      </c>
      <c r="E433" s="40" t="s">
        <v>5</v>
      </c>
    </row>
    <row r="434" spans="1:5" ht="12.75">
      <c r="A434" t="s">
        <v>58</v>
      </c>
      <c r="E434" s="39" t="s">
        <v>5</v>
      </c>
    </row>
    <row r="435" spans="1:16" ht="25.5">
      <c r="A435" t="s">
        <v>50</v>
      </c>
      <c s="34" t="s">
        <v>624</v>
      </c>
      <c s="34" t="s">
        <v>625</v>
      </c>
      <c s="35" t="s">
        <v>5</v>
      </c>
      <c s="6" t="s">
        <v>626</v>
      </c>
      <c s="36" t="s">
        <v>139</v>
      </c>
      <c s="37">
        <v>5</v>
      </c>
      <c s="36">
        <v>0.0003</v>
      </c>
      <c s="36">
        <f>ROUND(G435*H435,6)</f>
      </c>
      <c r="L435" s="38">
        <v>0</v>
      </c>
      <c s="32">
        <f>ROUND(ROUND(L435,2)*ROUND(G435,3),2)</f>
      </c>
      <c s="36" t="s">
        <v>55</v>
      </c>
      <c>
        <f>(M435*21)/100</f>
      </c>
      <c t="s">
        <v>28</v>
      </c>
    </row>
    <row r="436" spans="1:5" ht="25.5">
      <c r="A436" s="35" t="s">
        <v>56</v>
      </c>
      <c r="E436" s="39" t="s">
        <v>626</v>
      </c>
    </row>
    <row r="437" spans="1:5" ht="12.75">
      <c r="A437" s="35" t="s">
        <v>57</v>
      </c>
      <c r="E437" s="40" t="s">
        <v>5</v>
      </c>
    </row>
    <row r="438" spans="1:5" ht="12.75">
      <c r="A438" t="s">
        <v>58</v>
      </c>
      <c r="E438" s="39" t="s">
        <v>5</v>
      </c>
    </row>
    <row r="439" spans="1:16" ht="12.75">
      <c r="A439" t="s">
        <v>50</v>
      </c>
      <c s="34" t="s">
        <v>627</v>
      </c>
      <c s="34" t="s">
        <v>628</v>
      </c>
      <c s="35" t="s">
        <v>5</v>
      </c>
      <c s="6" t="s">
        <v>629</v>
      </c>
      <c s="36" t="s">
        <v>84</v>
      </c>
      <c s="37">
        <v>159.21</v>
      </c>
      <c s="36">
        <v>0</v>
      </c>
      <c s="36">
        <f>ROUND(G439*H439,6)</f>
      </c>
      <c r="L439" s="38">
        <v>0</v>
      </c>
      <c s="32">
        <f>ROUND(ROUND(L439,2)*ROUND(G439,3),2)</f>
      </c>
      <c s="36" t="s">
        <v>55</v>
      </c>
      <c>
        <f>(M439*21)/100</f>
      </c>
      <c t="s">
        <v>28</v>
      </c>
    </row>
    <row r="440" spans="1:5" ht="12.75">
      <c r="A440" s="35" t="s">
        <v>56</v>
      </c>
      <c r="E440" s="39" t="s">
        <v>629</v>
      </c>
    </row>
    <row r="441" spans="1:5" ht="25.5">
      <c r="A441" s="35" t="s">
        <v>57</v>
      </c>
      <c r="E441" s="40" t="s">
        <v>630</v>
      </c>
    </row>
    <row r="442" spans="1:5" ht="25.5">
      <c r="A442" t="s">
        <v>58</v>
      </c>
      <c r="E442" s="39" t="s">
        <v>631</v>
      </c>
    </row>
    <row r="443" spans="1:16" ht="12.75">
      <c r="A443" t="s">
        <v>50</v>
      </c>
      <c s="34" t="s">
        <v>632</v>
      </c>
      <c s="34" t="s">
        <v>633</v>
      </c>
      <c s="35" t="s">
        <v>5</v>
      </c>
      <c s="6" t="s">
        <v>634</v>
      </c>
      <c s="36" t="s">
        <v>84</v>
      </c>
      <c s="37">
        <v>167.171</v>
      </c>
      <c s="36">
        <v>0.0005</v>
      </c>
      <c s="36">
        <f>ROUND(G443*H443,6)</f>
      </c>
      <c r="L443" s="38">
        <v>0</v>
      </c>
      <c s="32">
        <f>ROUND(ROUND(L443,2)*ROUND(G443,3),2)</f>
      </c>
      <c s="36" t="s">
        <v>55</v>
      </c>
      <c>
        <f>(M443*21)/100</f>
      </c>
      <c t="s">
        <v>28</v>
      </c>
    </row>
    <row r="444" spans="1:5" ht="12.75">
      <c r="A444" s="35" t="s">
        <v>56</v>
      </c>
      <c r="E444" s="39" t="s">
        <v>634</v>
      </c>
    </row>
    <row r="445" spans="1:5" ht="12.75">
      <c r="A445" s="35" t="s">
        <v>57</v>
      </c>
      <c r="E445" s="40" t="s">
        <v>5</v>
      </c>
    </row>
    <row r="446" spans="1:5" ht="12.75">
      <c r="A446" t="s">
        <v>58</v>
      </c>
      <c r="E446" s="39" t="s">
        <v>5</v>
      </c>
    </row>
    <row r="447" spans="1:16" ht="12.75">
      <c r="A447" t="s">
        <v>50</v>
      </c>
      <c s="34" t="s">
        <v>635</v>
      </c>
      <c s="34" t="s">
        <v>636</v>
      </c>
      <c s="35" t="s">
        <v>5</v>
      </c>
      <c s="6" t="s">
        <v>637</v>
      </c>
      <c s="36" t="s">
        <v>84</v>
      </c>
      <c s="37">
        <v>97.2</v>
      </c>
      <c s="36">
        <v>0</v>
      </c>
      <c s="36">
        <f>ROUND(G447*H447,6)</f>
      </c>
      <c r="L447" s="38">
        <v>0</v>
      </c>
      <c s="32">
        <f>ROUND(ROUND(L447,2)*ROUND(G447,3),2)</f>
      </c>
      <c s="36" t="s">
        <v>55</v>
      </c>
      <c>
        <f>(M447*21)/100</f>
      </c>
      <c t="s">
        <v>28</v>
      </c>
    </row>
    <row r="448" spans="1:5" ht="12.75">
      <c r="A448" s="35" t="s">
        <v>56</v>
      </c>
      <c r="E448" s="39" t="s">
        <v>637</v>
      </c>
    </row>
    <row r="449" spans="1:5" ht="38.25">
      <c r="A449" s="35" t="s">
        <v>57</v>
      </c>
      <c r="E449" s="42" t="s">
        <v>638</v>
      </c>
    </row>
    <row r="450" spans="1:5" ht="25.5">
      <c r="A450" t="s">
        <v>58</v>
      </c>
      <c r="E450" s="39" t="s">
        <v>631</v>
      </c>
    </row>
    <row r="451" spans="1:16" ht="12.75">
      <c r="A451" t="s">
        <v>50</v>
      </c>
      <c s="34" t="s">
        <v>639</v>
      </c>
      <c s="34" t="s">
        <v>633</v>
      </c>
      <c s="35" t="s">
        <v>51</v>
      </c>
      <c s="6" t="s">
        <v>634</v>
      </c>
      <c s="36" t="s">
        <v>84</v>
      </c>
      <c s="37">
        <v>102.06</v>
      </c>
      <c s="36">
        <v>0.0005</v>
      </c>
      <c s="36">
        <f>ROUND(G451*H451,6)</f>
      </c>
      <c r="L451" s="38">
        <v>0</v>
      </c>
      <c s="32">
        <f>ROUND(ROUND(L451,2)*ROUND(G451,3),2)</f>
      </c>
      <c s="36" t="s">
        <v>55</v>
      </c>
      <c>
        <f>(M451*21)/100</f>
      </c>
      <c t="s">
        <v>28</v>
      </c>
    </row>
    <row r="452" spans="1:5" ht="12.75">
      <c r="A452" s="35" t="s">
        <v>56</v>
      </c>
      <c r="E452" s="39" t="s">
        <v>634</v>
      </c>
    </row>
    <row r="453" spans="1:5" ht="12.75">
      <c r="A453" s="35" t="s">
        <v>57</v>
      </c>
      <c r="E453" s="40" t="s">
        <v>5</v>
      </c>
    </row>
    <row r="454" spans="1:5" ht="12.75">
      <c r="A454" t="s">
        <v>58</v>
      </c>
      <c r="E454" s="39" t="s">
        <v>5</v>
      </c>
    </row>
    <row r="455" spans="1:16" ht="25.5">
      <c r="A455" t="s">
        <v>50</v>
      </c>
      <c s="34" t="s">
        <v>640</v>
      </c>
      <c s="34" t="s">
        <v>641</v>
      </c>
      <c s="35" t="s">
        <v>5</v>
      </c>
      <c s="6" t="s">
        <v>642</v>
      </c>
      <c s="36" t="s">
        <v>84</v>
      </c>
      <c s="37">
        <v>1.92</v>
      </c>
      <c s="36">
        <v>0.00451</v>
      </c>
      <c s="36">
        <f>ROUND(G455*H455,6)</f>
      </c>
      <c r="L455" s="38">
        <v>0</v>
      </c>
      <c s="32">
        <f>ROUND(ROUND(L455,2)*ROUND(G455,3),2)</f>
      </c>
      <c s="36" t="s">
        <v>55</v>
      </c>
      <c>
        <f>(M455*21)/100</f>
      </c>
      <c t="s">
        <v>28</v>
      </c>
    </row>
    <row r="456" spans="1:5" ht="25.5">
      <c r="A456" s="35" t="s">
        <v>56</v>
      </c>
      <c r="E456" s="39" t="s">
        <v>642</v>
      </c>
    </row>
    <row r="457" spans="1:5" ht="25.5">
      <c r="A457" s="35" t="s">
        <v>57</v>
      </c>
      <c r="E457" s="40" t="s">
        <v>643</v>
      </c>
    </row>
    <row r="458" spans="1:5" ht="12.75">
      <c r="A458" t="s">
        <v>58</v>
      </c>
      <c r="E458" s="39" t="s">
        <v>5</v>
      </c>
    </row>
    <row r="459" spans="1:16" ht="25.5">
      <c r="A459" t="s">
        <v>50</v>
      </c>
      <c s="34" t="s">
        <v>644</v>
      </c>
      <c s="34" t="s">
        <v>645</v>
      </c>
      <c s="35" t="s">
        <v>5</v>
      </c>
      <c s="6" t="s">
        <v>646</v>
      </c>
      <c s="36" t="s">
        <v>84</v>
      </c>
      <c s="37">
        <v>1.12</v>
      </c>
      <c s="36">
        <v>0.00451</v>
      </c>
      <c s="36">
        <f>ROUND(G459*H459,6)</f>
      </c>
      <c r="L459" s="38">
        <v>0</v>
      </c>
      <c s="32">
        <f>ROUND(ROUND(L459,2)*ROUND(G459,3),2)</f>
      </c>
      <c s="36" t="s">
        <v>55</v>
      </c>
      <c>
        <f>(M459*21)/100</f>
      </c>
      <c t="s">
        <v>28</v>
      </c>
    </row>
    <row r="460" spans="1:5" ht="25.5">
      <c r="A460" s="35" t="s">
        <v>56</v>
      </c>
      <c r="E460" s="39" t="s">
        <v>646</v>
      </c>
    </row>
    <row r="461" spans="1:5" ht="38.25">
      <c r="A461" s="35" t="s">
        <v>57</v>
      </c>
      <c r="E461" s="40" t="s">
        <v>647</v>
      </c>
    </row>
    <row r="462" spans="1:5" ht="12.75">
      <c r="A462" t="s">
        <v>58</v>
      </c>
      <c r="E462" s="39" t="s">
        <v>5</v>
      </c>
    </row>
    <row r="463" spans="1:16" ht="38.25">
      <c r="A463" t="s">
        <v>50</v>
      </c>
      <c s="34" t="s">
        <v>648</v>
      </c>
      <c s="34" t="s">
        <v>649</v>
      </c>
      <c s="35" t="s">
        <v>5</v>
      </c>
      <c s="6" t="s">
        <v>650</v>
      </c>
      <c s="36" t="s">
        <v>121</v>
      </c>
      <c s="37">
        <v>3.015</v>
      </c>
      <c s="36">
        <v>0</v>
      </c>
      <c s="36">
        <f>ROUND(G463*H463,6)</f>
      </c>
      <c r="L463" s="38">
        <v>0</v>
      </c>
      <c s="32">
        <f>ROUND(ROUND(L463,2)*ROUND(G463,3),2)</f>
      </c>
      <c s="36" t="s">
        <v>55</v>
      </c>
      <c>
        <f>(M463*21)/100</f>
      </c>
      <c t="s">
        <v>28</v>
      </c>
    </row>
    <row r="464" spans="1:5" ht="38.25">
      <c r="A464" s="35" t="s">
        <v>56</v>
      </c>
      <c r="E464" s="39" t="s">
        <v>651</v>
      </c>
    </row>
    <row r="465" spans="1:5" ht="12.75">
      <c r="A465" s="35" t="s">
        <v>57</v>
      </c>
      <c r="E465" s="40" t="s">
        <v>5</v>
      </c>
    </row>
    <row r="466" spans="1:5" ht="114.75">
      <c r="A466" t="s">
        <v>58</v>
      </c>
      <c r="E466" s="39" t="s">
        <v>652</v>
      </c>
    </row>
    <row r="467" spans="1:13" ht="12.75">
      <c r="A467" t="s">
        <v>47</v>
      </c>
      <c r="C467" s="31" t="s">
        <v>653</v>
      </c>
      <c r="E467" s="33" t="s">
        <v>654</v>
      </c>
      <c r="J467" s="32">
        <f>0</f>
      </c>
      <c s="32">
        <f>0</f>
      </c>
      <c s="32">
        <f>0+L468+L472+L476+L480+L484+L488+L492+L496+L500+L504+L508+L512+L516+L520+L524+L528+L532+L536+L540+L544+L548+L552+L556+L560+L564+L568+L572+L576+L580+L584+L588+L592+L596+L600+L604+L608+L612+L616+L620+L624</f>
      </c>
      <c s="32">
        <f>0+M468+M472+M476+M480+M484+M488+M492+M496+M500+M504+M508+M512+M516+M520+M524+M528+M532+M536+M540+M544+M548+M552+M556+M560+M564+M568+M572+M576+M580+M584+M588+M592+M596+M600+M604+M608+M612+M616+M620+M624</f>
      </c>
    </row>
    <row r="468" spans="1:16" ht="25.5">
      <c r="A468" t="s">
        <v>50</v>
      </c>
      <c s="34" t="s">
        <v>655</v>
      </c>
      <c s="34" t="s">
        <v>656</v>
      </c>
      <c s="35" t="s">
        <v>5</v>
      </c>
      <c s="6" t="s">
        <v>657</v>
      </c>
      <c s="36" t="s">
        <v>84</v>
      </c>
      <c s="37">
        <v>269.97</v>
      </c>
      <c s="36">
        <v>0</v>
      </c>
      <c s="36">
        <f>ROUND(G468*H468,6)</f>
      </c>
      <c r="L468" s="38">
        <v>0</v>
      </c>
      <c s="32">
        <f>ROUND(ROUND(L468,2)*ROUND(G468,3),2)</f>
      </c>
      <c s="36" t="s">
        <v>55</v>
      </c>
      <c>
        <f>(M468*21)/100</f>
      </c>
      <c t="s">
        <v>28</v>
      </c>
    </row>
    <row r="469" spans="1:5" ht="25.5">
      <c r="A469" s="35" t="s">
        <v>56</v>
      </c>
      <c r="E469" s="39" t="s">
        <v>657</v>
      </c>
    </row>
    <row r="470" spans="1:5" ht="102">
      <c r="A470" s="35" t="s">
        <v>57</v>
      </c>
      <c r="E470" s="40" t="s">
        <v>658</v>
      </c>
    </row>
    <row r="471" spans="1:5" ht="25.5">
      <c r="A471" t="s">
        <v>58</v>
      </c>
      <c r="E471" s="39" t="s">
        <v>659</v>
      </c>
    </row>
    <row r="472" spans="1:16" ht="12.75">
      <c r="A472" t="s">
        <v>50</v>
      </c>
      <c s="34" t="s">
        <v>660</v>
      </c>
      <c s="34" t="s">
        <v>597</v>
      </c>
      <c s="35" t="s">
        <v>5</v>
      </c>
      <c s="6" t="s">
        <v>598</v>
      </c>
      <c s="36" t="s">
        <v>121</v>
      </c>
      <c s="37">
        <v>0.086</v>
      </c>
      <c s="36">
        <v>1</v>
      </c>
      <c s="36">
        <f>ROUND(G472*H472,6)</f>
      </c>
      <c r="L472" s="38">
        <v>0</v>
      </c>
      <c s="32">
        <f>ROUND(ROUND(L472,2)*ROUND(G472,3),2)</f>
      </c>
      <c s="36" t="s">
        <v>55</v>
      </c>
      <c>
        <f>(M472*21)/100</f>
      </c>
      <c t="s">
        <v>28</v>
      </c>
    </row>
    <row r="473" spans="1:5" ht="12.75">
      <c r="A473" s="35" t="s">
        <v>56</v>
      </c>
      <c r="E473" s="39" t="s">
        <v>598</v>
      </c>
    </row>
    <row r="474" spans="1:5" ht="12.75">
      <c r="A474" s="35" t="s">
        <v>57</v>
      </c>
      <c r="E474" s="40" t="s">
        <v>5</v>
      </c>
    </row>
    <row r="475" spans="1:5" ht="12.75">
      <c r="A475" t="s">
        <v>58</v>
      </c>
      <c r="E475" s="39" t="s">
        <v>599</v>
      </c>
    </row>
    <row r="476" spans="1:16" ht="25.5">
      <c r="A476" t="s">
        <v>50</v>
      </c>
      <c s="34" t="s">
        <v>661</v>
      </c>
      <c s="34" t="s">
        <v>662</v>
      </c>
      <c s="35" t="s">
        <v>5</v>
      </c>
      <c s="6" t="s">
        <v>663</v>
      </c>
      <c s="36" t="s">
        <v>84</v>
      </c>
      <c s="37">
        <v>269.97</v>
      </c>
      <c s="36">
        <v>0.00088</v>
      </c>
      <c s="36">
        <f>ROUND(G476*H476,6)</f>
      </c>
      <c r="L476" s="38">
        <v>0</v>
      </c>
      <c s="32">
        <f>ROUND(ROUND(L476,2)*ROUND(G476,3),2)</f>
      </c>
      <c s="36" t="s">
        <v>55</v>
      </c>
      <c>
        <f>(M476*21)/100</f>
      </c>
      <c t="s">
        <v>28</v>
      </c>
    </row>
    <row r="477" spans="1:5" ht="25.5">
      <c r="A477" s="35" t="s">
        <v>56</v>
      </c>
      <c r="E477" s="39" t="s">
        <v>663</v>
      </c>
    </row>
    <row r="478" spans="1:5" ht="114.75">
      <c r="A478" s="35" t="s">
        <v>57</v>
      </c>
      <c r="E478" s="42" t="s">
        <v>664</v>
      </c>
    </row>
    <row r="479" spans="1:5" ht="25.5">
      <c r="A479" t="s">
        <v>58</v>
      </c>
      <c r="E479" s="39" t="s">
        <v>665</v>
      </c>
    </row>
    <row r="480" spans="1:16" ht="25.5">
      <c r="A480" t="s">
        <v>50</v>
      </c>
      <c s="34" t="s">
        <v>666</v>
      </c>
      <c s="34" t="s">
        <v>667</v>
      </c>
      <c s="35" t="s">
        <v>5</v>
      </c>
      <c s="6" t="s">
        <v>668</v>
      </c>
      <c s="36" t="s">
        <v>84</v>
      </c>
      <c s="37">
        <v>310.466</v>
      </c>
      <c s="36">
        <v>0.0047</v>
      </c>
      <c s="36">
        <f>ROUND(G480*H480,6)</f>
      </c>
      <c r="L480" s="38">
        <v>0</v>
      </c>
      <c s="32">
        <f>ROUND(ROUND(L480,2)*ROUND(G480,3),2)</f>
      </c>
      <c s="36" t="s">
        <v>55</v>
      </c>
      <c>
        <f>(M480*21)/100</f>
      </c>
      <c t="s">
        <v>28</v>
      </c>
    </row>
    <row r="481" spans="1:5" ht="38.25">
      <c r="A481" s="35" t="s">
        <v>56</v>
      </c>
      <c r="E481" s="39" t="s">
        <v>669</v>
      </c>
    </row>
    <row r="482" spans="1:5" ht="12.75">
      <c r="A482" s="35" t="s">
        <v>57</v>
      </c>
      <c r="E482" s="40" t="s">
        <v>5</v>
      </c>
    </row>
    <row r="483" spans="1:5" ht="12.75">
      <c r="A483" t="s">
        <v>58</v>
      </c>
      <c r="E483" s="39" t="s">
        <v>5</v>
      </c>
    </row>
    <row r="484" spans="1:16" ht="25.5">
      <c r="A484" t="s">
        <v>50</v>
      </c>
      <c s="34" t="s">
        <v>670</v>
      </c>
      <c s="34" t="s">
        <v>671</v>
      </c>
      <c s="35" t="s">
        <v>5</v>
      </c>
      <c s="6" t="s">
        <v>672</v>
      </c>
      <c s="36" t="s">
        <v>84</v>
      </c>
      <c s="37">
        <v>421.185</v>
      </c>
      <c s="36">
        <v>0</v>
      </c>
      <c s="36">
        <f>ROUND(G484*H484,6)</f>
      </c>
      <c r="L484" s="38">
        <v>0</v>
      </c>
      <c s="32">
        <f>ROUND(ROUND(L484,2)*ROUND(G484,3),2)</f>
      </c>
      <c s="36" t="s">
        <v>55</v>
      </c>
      <c>
        <f>(M484*21)/100</f>
      </c>
      <c t="s">
        <v>28</v>
      </c>
    </row>
    <row r="485" spans="1:5" ht="25.5">
      <c r="A485" s="35" t="s">
        <v>56</v>
      </c>
      <c r="E485" s="39" t="s">
        <v>672</v>
      </c>
    </row>
    <row r="486" spans="1:5" ht="140.25">
      <c r="A486" s="35" t="s">
        <v>57</v>
      </c>
      <c r="E486" s="42" t="s">
        <v>673</v>
      </c>
    </row>
    <row r="487" spans="1:5" ht="38.25">
      <c r="A487" t="s">
        <v>58</v>
      </c>
      <c r="E487" s="39" t="s">
        <v>674</v>
      </c>
    </row>
    <row r="488" spans="1:16" ht="25.5">
      <c r="A488" t="s">
        <v>50</v>
      </c>
      <c s="34" t="s">
        <v>675</v>
      </c>
      <c s="34" t="s">
        <v>676</v>
      </c>
      <c s="35" t="s">
        <v>5</v>
      </c>
      <c s="6" t="s">
        <v>677</v>
      </c>
      <c s="36" t="s">
        <v>84</v>
      </c>
      <c s="37">
        <v>484.363</v>
      </c>
      <c s="36">
        <v>0.004</v>
      </c>
      <c s="36">
        <f>ROUND(G488*H488,6)</f>
      </c>
      <c r="L488" s="38">
        <v>0</v>
      </c>
      <c s="32">
        <f>ROUND(ROUND(L488,2)*ROUND(G488,3),2)</f>
      </c>
      <c s="36" t="s">
        <v>55</v>
      </c>
      <c>
        <f>(M488*21)/100</f>
      </c>
      <c t="s">
        <v>28</v>
      </c>
    </row>
    <row r="489" spans="1:5" ht="38.25">
      <c r="A489" s="35" t="s">
        <v>56</v>
      </c>
      <c r="E489" s="39" t="s">
        <v>678</v>
      </c>
    </row>
    <row r="490" spans="1:5" ht="12.75">
      <c r="A490" s="35" t="s">
        <v>57</v>
      </c>
      <c r="E490" s="40" t="s">
        <v>5</v>
      </c>
    </row>
    <row r="491" spans="1:5" ht="12.75">
      <c r="A491" t="s">
        <v>58</v>
      </c>
      <c r="E491" s="39" t="s">
        <v>5</v>
      </c>
    </row>
    <row r="492" spans="1:16" ht="25.5">
      <c r="A492" t="s">
        <v>50</v>
      </c>
      <c s="34" t="s">
        <v>679</v>
      </c>
      <c s="34" t="s">
        <v>662</v>
      </c>
      <c s="35" t="s">
        <v>51</v>
      </c>
      <c s="6" t="s">
        <v>663</v>
      </c>
      <c s="36" t="s">
        <v>84</v>
      </c>
      <c s="37">
        <v>273.21</v>
      </c>
      <c s="36">
        <v>0.00088</v>
      </c>
      <c s="36">
        <f>ROUND(G492*H492,6)</f>
      </c>
      <c r="L492" s="38">
        <v>0</v>
      </c>
      <c s="32">
        <f>ROUND(ROUND(L492,2)*ROUND(G492,3),2)</f>
      </c>
      <c s="36" t="s">
        <v>55</v>
      </c>
      <c>
        <f>(M492*21)/100</f>
      </c>
      <c t="s">
        <v>28</v>
      </c>
    </row>
    <row r="493" spans="1:5" ht="25.5">
      <c r="A493" s="35" t="s">
        <v>56</v>
      </c>
      <c r="E493" s="39" t="s">
        <v>663</v>
      </c>
    </row>
    <row r="494" spans="1:5" ht="114.75">
      <c r="A494" s="35" t="s">
        <v>57</v>
      </c>
      <c r="E494" s="42" t="s">
        <v>680</v>
      </c>
    </row>
    <row r="495" spans="1:5" ht="25.5">
      <c r="A495" t="s">
        <v>58</v>
      </c>
      <c r="E495" s="39" t="s">
        <v>665</v>
      </c>
    </row>
    <row r="496" spans="1:16" ht="25.5">
      <c r="A496" t="s">
        <v>50</v>
      </c>
      <c s="34" t="s">
        <v>681</v>
      </c>
      <c s="34" t="s">
        <v>611</v>
      </c>
      <c s="35" t="s">
        <v>5</v>
      </c>
      <c s="6" t="s">
        <v>612</v>
      </c>
      <c s="36" t="s">
        <v>84</v>
      </c>
      <c s="37">
        <v>314.192</v>
      </c>
      <c s="36">
        <v>0.0054</v>
      </c>
      <c s="36">
        <f>ROUND(G496*H496,6)</f>
      </c>
      <c r="L496" s="38">
        <v>0</v>
      </c>
      <c s="32">
        <f>ROUND(ROUND(L496,2)*ROUND(G496,3),2)</f>
      </c>
      <c s="36" t="s">
        <v>55</v>
      </c>
      <c>
        <f>(M496*21)/100</f>
      </c>
      <c t="s">
        <v>28</v>
      </c>
    </row>
    <row r="497" spans="1:5" ht="25.5">
      <c r="A497" s="35" t="s">
        <v>56</v>
      </c>
      <c r="E497" s="39" t="s">
        <v>612</v>
      </c>
    </row>
    <row r="498" spans="1:5" ht="12.75">
      <c r="A498" s="35" t="s">
        <v>57</v>
      </c>
      <c r="E498" s="40" t="s">
        <v>5</v>
      </c>
    </row>
    <row r="499" spans="1:5" ht="12.75">
      <c r="A499" t="s">
        <v>58</v>
      </c>
      <c r="E499" s="39" t="s">
        <v>5</v>
      </c>
    </row>
    <row r="500" spans="1:16" ht="25.5">
      <c r="A500" t="s">
        <v>50</v>
      </c>
      <c s="34" t="s">
        <v>682</v>
      </c>
      <c s="34" t="s">
        <v>683</v>
      </c>
      <c s="35" t="s">
        <v>5</v>
      </c>
      <c s="6" t="s">
        <v>684</v>
      </c>
      <c s="36" t="s">
        <v>84</v>
      </c>
      <c s="37">
        <v>273.21</v>
      </c>
      <c s="36">
        <v>0</v>
      </c>
      <c s="36">
        <f>ROUND(G500*H500,6)</f>
      </c>
      <c r="L500" s="38">
        <v>0</v>
      </c>
      <c s="32">
        <f>ROUND(ROUND(L500,2)*ROUND(G500,3),2)</f>
      </c>
      <c s="36" t="s">
        <v>122</v>
      </c>
      <c>
        <f>(M500*21)/100</f>
      </c>
      <c t="s">
        <v>28</v>
      </c>
    </row>
    <row r="501" spans="1:5" ht="25.5">
      <c r="A501" s="35" t="s">
        <v>56</v>
      </c>
      <c r="E501" s="39" t="s">
        <v>684</v>
      </c>
    </row>
    <row r="502" spans="1:5" ht="114.75">
      <c r="A502" s="35" t="s">
        <v>57</v>
      </c>
      <c r="E502" s="42" t="s">
        <v>680</v>
      </c>
    </row>
    <row r="503" spans="1:5" ht="38.25">
      <c r="A503" t="s">
        <v>58</v>
      </c>
      <c r="E503" s="39" t="s">
        <v>674</v>
      </c>
    </row>
    <row r="504" spans="1:16" ht="25.5">
      <c r="A504" t="s">
        <v>50</v>
      </c>
      <c s="34" t="s">
        <v>685</v>
      </c>
      <c s="34" t="s">
        <v>686</v>
      </c>
      <c s="35" t="s">
        <v>5</v>
      </c>
      <c s="6" t="s">
        <v>687</v>
      </c>
      <c s="36" t="s">
        <v>84</v>
      </c>
      <c s="37">
        <v>314.192</v>
      </c>
      <c s="36">
        <v>0.00685</v>
      </c>
      <c s="36">
        <f>ROUND(G504*H504,6)</f>
      </c>
      <c r="L504" s="38">
        <v>0</v>
      </c>
      <c s="32">
        <f>ROUND(ROUND(L504,2)*ROUND(G504,3),2)</f>
      </c>
      <c s="36" t="s">
        <v>55</v>
      </c>
      <c>
        <f>(M504*21)/100</f>
      </c>
      <c t="s">
        <v>28</v>
      </c>
    </row>
    <row r="505" spans="1:5" ht="38.25">
      <c r="A505" s="35" t="s">
        <v>56</v>
      </c>
      <c r="E505" s="39" t="s">
        <v>688</v>
      </c>
    </row>
    <row r="506" spans="1:5" ht="12.75">
      <c r="A506" s="35" t="s">
        <v>57</v>
      </c>
      <c r="E506" s="40" t="s">
        <v>5</v>
      </c>
    </row>
    <row r="507" spans="1:5" ht="12.75">
      <c r="A507" t="s">
        <v>58</v>
      </c>
      <c r="E507" s="39" t="s">
        <v>5</v>
      </c>
    </row>
    <row r="508" spans="1:16" ht="25.5">
      <c r="A508" t="s">
        <v>50</v>
      </c>
      <c s="34" t="s">
        <v>689</v>
      </c>
      <c s="34" t="s">
        <v>690</v>
      </c>
      <c s="35" t="s">
        <v>5</v>
      </c>
      <c s="6" t="s">
        <v>691</v>
      </c>
      <c s="36" t="s">
        <v>139</v>
      </c>
      <c s="37">
        <v>42.405</v>
      </c>
      <c s="36">
        <v>0</v>
      </c>
      <c s="36">
        <f>ROUND(G508*H508,6)</f>
      </c>
      <c r="L508" s="38">
        <v>0</v>
      </c>
      <c s="32">
        <f>ROUND(ROUND(L508,2)*ROUND(G508,3),2)</f>
      </c>
      <c s="36" t="s">
        <v>55</v>
      </c>
      <c>
        <f>(M508*21)/100</f>
      </c>
      <c t="s">
        <v>28</v>
      </c>
    </row>
    <row r="509" spans="1:5" ht="38.25">
      <c r="A509" s="35" t="s">
        <v>56</v>
      </c>
      <c r="E509" s="39" t="s">
        <v>692</v>
      </c>
    </row>
    <row r="510" spans="1:5" ht="38.25">
      <c r="A510" s="35" t="s">
        <v>57</v>
      </c>
      <c r="E510" s="40" t="s">
        <v>693</v>
      </c>
    </row>
    <row r="511" spans="1:5" ht="25.5">
      <c r="A511" t="s">
        <v>58</v>
      </c>
      <c r="E511" s="39" t="s">
        <v>665</v>
      </c>
    </row>
    <row r="512" spans="1:16" ht="12.75">
      <c r="A512" t="s">
        <v>50</v>
      </c>
      <c s="34" t="s">
        <v>694</v>
      </c>
      <c s="34" t="s">
        <v>695</v>
      </c>
      <c s="35" t="s">
        <v>5</v>
      </c>
      <c s="6" t="s">
        <v>696</v>
      </c>
      <c s="36" t="s">
        <v>162</v>
      </c>
      <c s="37">
        <v>46.646</v>
      </c>
      <c s="36">
        <v>0.0005</v>
      </c>
      <c s="36">
        <f>ROUND(G512*H512,6)</f>
      </c>
      <c r="L512" s="38">
        <v>0</v>
      </c>
      <c s="32">
        <f>ROUND(ROUND(L512,2)*ROUND(G512,3),2)</f>
      </c>
      <c s="36" t="s">
        <v>55</v>
      </c>
      <c>
        <f>(M512*21)/100</f>
      </c>
      <c t="s">
        <v>28</v>
      </c>
    </row>
    <row r="513" spans="1:5" ht="12.75">
      <c r="A513" s="35" t="s">
        <v>56</v>
      </c>
      <c r="E513" s="39" t="s">
        <v>696</v>
      </c>
    </row>
    <row r="514" spans="1:5" ht="12.75">
      <c r="A514" s="35" t="s">
        <v>57</v>
      </c>
      <c r="E514" s="40" t="s">
        <v>5</v>
      </c>
    </row>
    <row r="515" spans="1:5" ht="12.75">
      <c r="A515" t="s">
        <v>58</v>
      </c>
      <c r="E515" s="39" t="s">
        <v>5</v>
      </c>
    </row>
    <row r="516" spans="1:16" ht="12.75">
      <c r="A516" t="s">
        <v>50</v>
      </c>
      <c s="34" t="s">
        <v>697</v>
      </c>
      <c s="34" t="s">
        <v>698</v>
      </c>
      <c s="35" t="s">
        <v>5</v>
      </c>
      <c s="6" t="s">
        <v>699</v>
      </c>
      <c s="36" t="s">
        <v>162</v>
      </c>
      <c s="37">
        <v>50.405</v>
      </c>
      <c s="36">
        <v>0.00031</v>
      </c>
      <c s="36">
        <f>ROUND(G516*H516,6)</f>
      </c>
      <c r="L516" s="38">
        <v>0</v>
      </c>
      <c s="32">
        <f>ROUND(ROUND(L516,2)*ROUND(G516,3),2)</f>
      </c>
      <c s="36" t="s">
        <v>55</v>
      </c>
      <c>
        <f>(M516*21)/100</f>
      </c>
      <c t="s">
        <v>28</v>
      </c>
    </row>
    <row r="517" spans="1:5" ht="12.75">
      <c r="A517" s="35" t="s">
        <v>56</v>
      </c>
      <c r="E517" s="39" t="s">
        <v>699</v>
      </c>
    </row>
    <row r="518" spans="1:5" ht="38.25">
      <c r="A518" s="35" t="s">
        <v>57</v>
      </c>
      <c r="E518" s="40" t="s">
        <v>700</v>
      </c>
    </row>
    <row r="519" spans="1:5" ht="25.5">
      <c r="A519" t="s">
        <v>58</v>
      </c>
      <c r="E519" s="39" t="s">
        <v>701</v>
      </c>
    </row>
    <row r="520" spans="1:16" ht="12.75">
      <c r="A520" t="s">
        <v>50</v>
      </c>
      <c s="34" t="s">
        <v>702</v>
      </c>
      <c s="34" t="s">
        <v>703</v>
      </c>
      <c s="35" t="s">
        <v>5</v>
      </c>
      <c s="6" t="s">
        <v>704</v>
      </c>
      <c s="36" t="s">
        <v>92</v>
      </c>
      <c s="37">
        <v>0.252</v>
      </c>
      <c s="36">
        <v>0.03</v>
      </c>
      <c s="36">
        <f>ROUND(G520*H520,6)</f>
      </c>
      <c r="L520" s="38">
        <v>0</v>
      </c>
      <c s="32">
        <f>ROUND(ROUND(L520,2)*ROUND(G520,3),2)</f>
      </c>
      <c s="36" t="s">
        <v>55</v>
      </c>
      <c>
        <f>(M520*21)/100</f>
      </c>
      <c t="s">
        <v>28</v>
      </c>
    </row>
    <row r="521" spans="1:5" ht="12.75">
      <c r="A521" s="35" t="s">
        <v>56</v>
      </c>
      <c r="E521" s="39" t="s">
        <v>704</v>
      </c>
    </row>
    <row r="522" spans="1:5" ht="38.25">
      <c r="A522" s="35" t="s">
        <v>57</v>
      </c>
      <c r="E522" s="40" t="s">
        <v>705</v>
      </c>
    </row>
    <row r="523" spans="1:5" ht="12.75">
      <c r="A523" t="s">
        <v>58</v>
      </c>
      <c r="E523" s="39" t="s">
        <v>5</v>
      </c>
    </row>
    <row r="524" spans="1:16" ht="25.5">
      <c r="A524" t="s">
        <v>50</v>
      </c>
      <c s="34" t="s">
        <v>706</v>
      </c>
      <c s="34" t="s">
        <v>707</v>
      </c>
      <c s="35" t="s">
        <v>5</v>
      </c>
      <c s="6" t="s">
        <v>708</v>
      </c>
      <c s="36" t="s">
        <v>139</v>
      </c>
      <c s="37">
        <v>8</v>
      </c>
      <c s="36">
        <v>0.00108</v>
      </c>
      <c s="36">
        <f>ROUND(G524*H524,6)</f>
      </c>
      <c r="L524" s="38">
        <v>0</v>
      </c>
      <c s="32">
        <f>ROUND(ROUND(L524,2)*ROUND(G524,3),2)</f>
      </c>
      <c s="36" t="s">
        <v>55</v>
      </c>
      <c>
        <f>(M524*21)/100</f>
      </c>
      <c t="s">
        <v>28</v>
      </c>
    </row>
    <row r="525" spans="1:5" ht="38.25">
      <c r="A525" s="35" t="s">
        <v>56</v>
      </c>
      <c r="E525" s="39" t="s">
        <v>709</v>
      </c>
    </row>
    <row r="526" spans="1:5" ht="38.25">
      <c r="A526" s="35" t="s">
        <v>57</v>
      </c>
      <c r="E526" s="40" t="s">
        <v>710</v>
      </c>
    </row>
    <row r="527" spans="1:5" ht="25.5">
      <c r="A527" t="s">
        <v>58</v>
      </c>
      <c r="E527" s="39" t="s">
        <v>665</v>
      </c>
    </row>
    <row r="528" spans="1:16" ht="12.75">
      <c r="A528" t="s">
        <v>50</v>
      </c>
      <c s="34" t="s">
        <v>711</v>
      </c>
      <c s="34" t="s">
        <v>712</v>
      </c>
      <c s="35" t="s">
        <v>5</v>
      </c>
      <c s="6" t="s">
        <v>713</v>
      </c>
      <c s="36" t="s">
        <v>139</v>
      </c>
      <c s="37">
        <v>4</v>
      </c>
      <c s="36">
        <v>0.00171</v>
      </c>
      <c s="36">
        <f>ROUND(G528*H528,6)</f>
      </c>
      <c r="L528" s="38">
        <v>0</v>
      </c>
      <c s="32">
        <f>ROUND(ROUND(L528,2)*ROUND(G528,3),2)</f>
      </c>
      <c s="36" t="s">
        <v>55</v>
      </c>
      <c>
        <f>(M528*21)/100</f>
      </c>
      <c t="s">
        <v>28</v>
      </c>
    </row>
    <row r="529" spans="1:5" ht="12.75">
      <c r="A529" s="35" t="s">
        <v>56</v>
      </c>
      <c r="E529" s="39" t="s">
        <v>713</v>
      </c>
    </row>
    <row r="530" spans="1:5" ht="25.5">
      <c r="A530" s="35" t="s">
        <v>57</v>
      </c>
      <c r="E530" s="40" t="s">
        <v>714</v>
      </c>
    </row>
    <row r="531" spans="1:5" ht="12.75">
      <c r="A531" t="s">
        <v>58</v>
      </c>
      <c r="E531" s="39" t="s">
        <v>5</v>
      </c>
    </row>
    <row r="532" spans="1:16" ht="25.5">
      <c r="A532" t="s">
        <v>50</v>
      </c>
      <c s="34" t="s">
        <v>715</v>
      </c>
      <c s="34" t="s">
        <v>716</v>
      </c>
      <c s="35" t="s">
        <v>5</v>
      </c>
      <c s="6" t="s">
        <v>717</v>
      </c>
      <c s="36" t="s">
        <v>139</v>
      </c>
      <c s="37">
        <v>4</v>
      </c>
      <c s="36">
        <v>0.00275</v>
      </c>
      <c s="36">
        <f>ROUND(G532*H532,6)</f>
      </c>
      <c r="L532" s="38">
        <v>0</v>
      </c>
      <c s="32">
        <f>ROUND(ROUND(L532,2)*ROUND(G532,3),2)</f>
      </c>
      <c s="36" t="s">
        <v>122</v>
      </c>
      <c>
        <f>(M532*21)/100</f>
      </c>
      <c t="s">
        <v>28</v>
      </c>
    </row>
    <row r="533" spans="1:5" ht="25.5">
      <c r="A533" s="35" t="s">
        <v>56</v>
      </c>
      <c r="E533" s="39" t="s">
        <v>717</v>
      </c>
    </row>
    <row r="534" spans="1:5" ht="25.5">
      <c r="A534" s="35" t="s">
        <v>57</v>
      </c>
      <c r="E534" s="40" t="s">
        <v>718</v>
      </c>
    </row>
    <row r="535" spans="1:5" ht="12.75">
      <c r="A535" t="s">
        <v>58</v>
      </c>
      <c r="E535" s="39" t="s">
        <v>5</v>
      </c>
    </row>
    <row r="536" spans="1:16" ht="25.5">
      <c r="A536" t="s">
        <v>50</v>
      </c>
      <c s="34" t="s">
        <v>719</v>
      </c>
      <c s="34" t="s">
        <v>720</v>
      </c>
      <c s="35" t="s">
        <v>5</v>
      </c>
      <c s="6" t="s">
        <v>708</v>
      </c>
      <c s="36" t="s">
        <v>139</v>
      </c>
      <c s="37">
        <v>2</v>
      </c>
      <c s="36">
        <v>0.00259</v>
      </c>
      <c s="36">
        <f>ROUND(G536*H536,6)</f>
      </c>
      <c r="L536" s="38">
        <v>0</v>
      </c>
      <c s="32">
        <f>ROUND(ROUND(L536,2)*ROUND(G536,3),2)</f>
      </c>
      <c s="36" t="s">
        <v>55</v>
      </c>
      <c>
        <f>(M536*21)/100</f>
      </c>
      <c t="s">
        <v>28</v>
      </c>
    </row>
    <row r="537" spans="1:5" ht="38.25">
      <c r="A537" s="35" t="s">
        <v>56</v>
      </c>
      <c r="E537" s="39" t="s">
        <v>721</v>
      </c>
    </row>
    <row r="538" spans="1:5" ht="25.5">
      <c r="A538" s="35" t="s">
        <v>57</v>
      </c>
      <c r="E538" s="40" t="s">
        <v>722</v>
      </c>
    </row>
    <row r="539" spans="1:5" ht="25.5">
      <c r="A539" t="s">
        <v>58</v>
      </c>
      <c r="E539" s="39" t="s">
        <v>665</v>
      </c>
    </row>
    <row r="540" spans="1:16" ht="25.5">
      <c r="A540" t="s">
        <v>50</v>
      </c>
      <c s="34" t="s">
        <v>723</v>
      </c>
      <c s="34" t="s">
        <v>667</v>
      </c>
      <c s="35" t="s">
        <v>51</v>
      </c>
      <c s="6" t="s">
        <v>668</v>
      </c>
      <c s="36" t="s">
        <v>84</v>
      </c>
      <c s="37">
        <v>6</v>
      </c>
      <c s="36">
        <v>0.0047</v>
      </c>
      <c s="36">
        <f>ROUND(G540*H540,6)</f>
      </c>
      <c r="L540" s="38">
        <v>0</v>
      </c>
      <c s="32">
        <f>ROUND(ROUND(L540,2)*ROUND(G540,3),2)</f>
      </c>
      <c s="36" t="s">
        <v>55</v>
      </c>
      <c>
        <f>(M540*21)/100</f>
      </c>
      <c t="s">
        <v>28</v>
      </c>
    </row>
    <row r="541" spans="1:5" ht="38.25">
      <c r="A541" s="35" t="s">
        <v>56</v>
      </c>
      <c r="E541" s="39" t="s">
        <v>669</v>
      </c>
    </row>
    <row r="542" spans="1:5" ht="25.5">
      <c r="A542" s="35" t="s">
        <v>57</v>
      </c>
      <c r="E542" s="40" t="s">
        <v>724</v>
      </c>
    </row>
    <row r="543" spans="1:5" ht="12.75">
      <c r="A543" t="s">
        <v>58</v>
      </c>
      <c r="E543" s="39" t="s">
        <v>5</v>
      </c>
    </row>
    <row r="544" spans="1:16" ht="25.5">
      <c r="A544" t="s">
        <v>50</v>
      </c>
      <c s="34" t="s">
        <v>725</v>
      </c>
      <c s="34" t="s">
        <v>726</v>
      </c>
      <c s="35" t="s">
        <v>5</v>
      </c>
      <c s="6" t="s">
        <v>727</v>
      </c>
      <c s="36" t="s">
        <v>84</v>
      </c>
      <c s="37">
        <v>533.349</v>
      </c>
      <c s="36">
        <v>0</v>
      </c>
      <c s="36">
        <f>ROUND(G544*H544,6)</f>
      </c>
      <c r="L544" s="38">
        <v>0</v>
      </c>
      <c s="32">
        <f>ROUND(ROUND(L544,2)*ROUND(G544,3),2)</f>
      </c>
      <c s="36" t="s">
        <v>55</v>
      </c>
      <c>
        <f>(M544*21)/100</f>
      </c>
      <c t="s">
        <v>28</v>
      </c>
    </row>
    <row r="545" spans="1:5" ht="25.5">
      <c r="A545" s="35" t="s">
        <v>56</v>
      </c>
      <c r="E545" s="39" t="s">
        <v>727</v>
      </c>
    </row>
    <row r="546" spans="1:5" ht="114.75">
      <c r="A546" s="35" t="s">
        <v>57</v>
      </c>
      <c r="E546" s="42" t="s">
        <v>728</v>
      </c>
    </row>
    <row r="547" spans="1:5" ht="12.75">
      <c r="A547" t="s">
        <v>58</v>
      </c>
      <c r="E547" s="39" t="s">
        <v>5</v>
      </c>
    </row>
    <row r="548" spans="1:16" ht="12.75">
      <c r="A548" t="s">
        <v>50</v>
      </c>
      <c s="34" t="s">
        <v>729</v>
      </c>
      <c s="34" t="s">
        <v>730</v>
      </c>
      <c s="35" t="s">
        <v>5</v>
      </c>
      <c s="6" t="s">
        <v>731</v>
      </c>
      <c s="36" t="s">
        <v>84</v>
      </c>
      <c s="37">
        <v>457.327</v>
      </c>
      <c s="36">
        <v>0.0003</v>
      </c>
      <c s="36">
        <f>ROUND(G548*H548,6)</f>
      </c>
      <c r="L548" s="38">
        <v>0</v>
      </c>
      <c s="32">
        <f>ROUND(ROUND(L548,2)*ROUND(G548,3),2)</f>
      </c>
      <c s="36" t="s">
        <v>55</v>
      </c>
      <c>
        <f>(M548*21)/100</f>
      </c>
      <c t="s">
        <v>28</v>
      </c>
    </row>
    <row r="549" spans="1:5" ht="12.75">
      <c r="A549" s="35" t="s">
        <v>56</v>
      </c>
      <c r="E549" s="39" t="s">
        <v>731</v>
      </c>
    </row>
    <row r="550" spans="1:5" ht="127.5">
      <c r="A550" s="35" t="s">
        <v>57</v>
      </c>
      <c r="E550" s="42" t="s">
        <v>732</v>
      </c>
    </row>
    <row r="551" spans="1:5" ht="12.75">
      <c r="A551" t="s">
        <v>58</v>
      </c>
      <c r="E551" s="39" t="s">
        <v>5</v>
      </c>
    </row>
    <row r="552" spans="1:16" ht="25.5">
      <c r="A552" t="s">
        <v>50</v>
      </c>
      <c s="34" t="s">
        <v>733</v>
      </c>
      <c s="34" t="s">
        <v>734</v>
      </c>
      <c s="35" t="s">
        <v>5</v>
      </c>
      <c s="6" t="s">
        <v>735</v>
      </c>
      <c s="36" t="s">
        <v>84</v>
      </c>
      <c s="37">
        <v>156.024</v>
      </c>
      <c s="36">
        <v>0.0003</v>
      </c>
      <c s="36">
        <f>ROUND(G552*H552,6)</f>
      </c>
      <c r="L552" s="38">
        <v>0</v>
      </c>
      <c s="32">
        <f>ROUND(ROUND(L552,2)*ROUND(G552,3),2)</f>
      </c>
      <c s="36" t="s">
        <v>55</v>
      </c>
      <c>
        <f>(M552*21)/100</f>
      </c>
      <c t="s">
        <v>28</v>
      </c>
    </row>
    <row r="553" spans="1:5" ht="25.5">
      <c r="A553" s="35" t="s">
        <v>56</v>
      </c>
      <c r="E553" s="39" t="s">
        <v>735</v>
      </c>
    </row>
    <row r="554" spans="1:5" ht="51">
      <c r="A554" s="35" t="s">
        <v>57</v>
      </c>
      <c r="E554" s="42" t="s">
        <v>736</v>
      </c>
    </row>
    <row r="555" spans="1:5" ht="12.75">
      <c r="A555" t="s">
        <v>58</v>
      </c>
      <c r="E555" s="39" t="s">
        <v>5</v>
      </c>
    </row>
    <row r="556" spans="1:16" ht="25.5">
      <c r="A556" t="s">
        <v>50</v>
      </c>
      <c s="34" t="s">
        <v>737</v>
      </c>
      <c s="34" t="s">
        <v>738</v>
      </c>
      <c s="35" t="s">
        <v>5</v>
      </c>
      <c s="6" t="s">
        <v>739</v>
      </c>
      <c s="36" t="s">
        <v>84</v>
      </c>
      <c s="37">
        <v>135.673</v>
      </c>
      <c s="36">
        <v>0</v>
      </c>
      <c s="36">
        <f>ROUND(G556*H556,6)</f>
      </c>
      <c r="L556" s="38">
        <v>0</v>
      </c>
      <c s="32">
        <f>ROUND(ROUND(L556,2)*ROUND(G556,3),2)</f>
      </c>
      <c s="36" t="s">
        <v>55</v>
      </c>
      <c>
        <f>(M556*21)/100</f>
      </c>
      <c t="s">
        <v>28</v>
      </c>
    </row>
    <row r="557" spans="1:5" ht="25.5">
      <c r="A557" s="35" t="s">
        <v>56</v>
      </c>
      <c r="E557" s="39" t="s">
        <v>739</v>
      </c>
    </row>
    <row r="558" spans="1:5" ht="25.5">
      <c r="A558" s="35" t="s">
        <v>57</v>
      </c>
      <c r="E558" s="40" t="s">
        <v>740</v>
      </c>
    </row>
    <row r="559" spans="1:5" ht="12.75">
      <c r="A559" t="s">
        <v>58</v>
      </c>
      <c r="E559" s="39" t="s">
        <v>5</v>
      </c>
    </row>
    <row r="560" spans="1:16" ht="25.5">
      <c r="A560" t="s">
        <v>50</v>
      </c>
      <c s="34" t="s">
        <v>741</v>
      </c>
      <c s="34" t="s">
        <v>742</v>
      </c>
      <c s="35" t="s">
        <v>5</v>
      </c>
      <c s="6" t="s">
        <v>743</v>
      </c>
      <c s="36" t="s">
        <v>84</v>
      </c>
      <c s="37">
        <v>162.808</v>
      </c>
      <c s="36">
        <v>0.0008</v>
      </c>
      <c s="36">
        <f>ROUND(G560*H560,6)</f>
      </c>
      <c r="L560" s="38">
        <v>0</v>
      </c>
      <c s="32">
        <f>ROUND(ROUND(L560,2)*ROUND(G560,3),2)</f>
      </c>
      <c s="36" t="s">
        <v>55</v>
      </c>
      <c>
        <f>(M560*21)/100</f>
      </c>
      <c t="s">
        <v>28</v>
      </c>
    </row>
    <row r="561" spans="1:5" ht="25.5">
      <c r="A561" s="35" t="s">
        <v>56</v>
      </c>
      <c r="E561" s="39" t="s">
        <v>743</v>
      </c>
    </row>
    <row r="562" spans="1:5" ht="12.75">
      <c r="A562" s="35" t="s">
        <v>57</v>
      </c>
      <c r="E562" s="40" t="s">
        <v>5</v>
      </c>
    </row>
    <row r="563" spans="1:5" ht="12.75">
      <c r="A563" t="s">
        <v>58</v>
      </c>
      <c r="E563" s="39" t="s">
        <v>5</v>
      </c>
    </row>
    <row r="564" spans="1:16" ht="25.5">
      <c r="A564" t="s">
        <v>50</v>
      </c>
      <c s="34" t="s">
        <v>744</v>
      </c>
      <c s="34" t="s">
        <v>745</v>
      </c>
      <c s="35" t="s">
        <v>5</v>
      </c>
      <c s="6" t="s">
        <v>746</v>
      </c>
      <c s="36" t="s">
        <v>139</v>
      </c>
      <c s="37">
        <v>4</v>
      </c>
      <c s="36">
        <v>0</v>
      </c>
      <c s="36">
        <f>ROUND(G564*H564,6)</f>
      </c>
      <c r="L564" s="38">
        <v>0</v>
      </c>
      <c s="32">
        <f>ROUND(ROUND(L564,2)*ROUND(G564,3),2)</f>
      </c>
      <c s="36" t="s">
        <v>55</v>
      </c>
      <c>
        <f>(M564*21)/100</f>
      </c>
      <c t="s">
        <v>28</v>
      </c>
    </row>
    <row r="565" spans="1:5" ht="25.5">
      <c r="A565" s="35" t="s">
        <v>56</v>
      </c>
      <c r="E565" s="39" t="s">
        <v>746</v>
      </c>
    </row>
    <row r="566" spans="1:5" ht="12.75">
      <c r="A566" s="35" t="s">
        <v>57</v>
      </c>
      <c r="E566" s="40" t="s">
        <v>5</v>
      </c>
    </row>
    <row r="567" spans="1:5" ht="12.75">
      <c r="A567" t="s">
        <v>58</v>
      </c>
      <c r="E567" s="39" t="s">
        <v>5</v>
      </c>
    </row>
    <row r="568" spans="1:16" ht="12.75">
      <c r="A568" t="s">
        <v>50</v>
      </c>
      <c s="34" t="s">
        <v>747</v>
      </c>
      <c s="34" t="s">
        <v>748</v>
      </c>
      <c s="35" t="s">
        <v>5</v>
      </c>
      <c s="6" t="s">
        <v>749</v>
      </c>
      <c s="36" t="s">
        <v>139</v>
      </c>
      <c s="37">
        <v>4</v>
      </c>
      <c s="36">
        <v>0.0025</v>
      </c>
      <c s="36">
        <f>ROUND(G568*H568,6)</f>
      </c>
      <c r="L568" s="38">
        <v>0</v>
      </c>
      <c s="32">
        <f>ROUND(ROUND(L568,2)*ROUND(G568,3),2)</f>
      </c>
      <c s="36" t="s">
        <v>55</v>
      </c>
      <c>
        <f>(M568*21)/100</f>
      </c>
      <c t="s">
        <v>28</v>
      </c>
    </row>
    <row r="569" spans="1:5" ht="12.75">
      <c r="A569" s="35" t="s">
        <v>56</v>
      </c>
      <c r="E569" s="39" t="s">
        <v>749</v>
      </c>
    </row>
    <row r="570" spans="1:5" ht="12.75">
      <c r="A570" s="35" t="s">
        <v>57</v>
      </c>
      <c r="E570" s="40" t="s">
        <v>5</v>
      </c>
    </row>
    <row r="571" spans="1:5" ht="12.75">
      <c r="A571" t="s">
        <v>58</v>
      </c>
      <c r="E571" s="39" t="s">
        <v>5</v>
      </c>
    </row>
    <row r="572" spans="1:16" ht="12.75">
      <c r="A572" t="s">
        <v>50</v>
      </c>
      <c s="34" t="s">
        <v>750</v>
      </c>
      <c s="34" t="s">
        <v>751</v>
      </c>
      <c s="35" t="s">
        <v>5</v>
      </c>
      <c s="6" t="s">
        <v>752</v>
      </c>
      <c s="36" t="s">
        <v>139</v>
      </c>
      <c s="37">
        <v>4</v>
      </c>
      <c s="36">
        <v>0.0007</v>
      </c>
      <c s="36">
        <f>ROUND(G572*H572,6)</f>
      </c>
      <c r="L572" s="38">
        <v>0</v>
      </c>
      <c s="32">
        <f>ROUND(ROUND(L572,2)*ROUND(G572,3),2)</f>
      </c>
      <c s="36" t="s">
        <v>55</v>
      </c>
      <c>
        <f>(M572*21)/100</f>
      </c>
      <c t="s">
        <v>28</v>
      </c>
    </row>
    <row r="573" spans="1:5" ht="12.75">
      <c r="A573" s="35" t="s">
        <v>56</v>
      </c>
      <c r="E573" s="39" t="s">
        <v>752</v>
      </c>
    </row>
    <row r="574" spans="1:5" ht="12.75">
      <c r="A574" s="35" t="s">
        <v>57</v>
      </c>
      <c r="E574" s="40" t="s">
        <v>5</v>
      </c>
    </row>
    <row r="575" spans="1:5" ht="12.75">
      <c r="A575" t="s">
        <v>58</v>
      </c>
      <c r="E575" s="39" t="s">
        <v>5</v>
      </c>
    </row>
    <row r="576" spans="1:16" ht="25.5">
      <c r="A576" t="s">
        <v>50</v>
      </c>
      <c s="34" t="s">
        <v>753</v>
      </c>
      <c s="34" t="s">
        <v>754</v>
      </c>
      <c s="35" t="s">
        <v>5</v>
      </c>
      <c s="6" t="s">
        <v>755</v>
      </c>
      <c s="36" t="s">
        <v>84</v>
      </c>
      <c s="37">
        <v>110.883</v>
      </c>
      <c s="36">
        <v>0</v>
      </c>
      <c s="36">
        <f>ROUND(G576*H576,6)</f>
      </c>
      <c r="L576" s="38">
        <v>0</v>
      </c>
      <c s="32">
        <f>ROUND(ROUND(L576,2)*ROUND(G576,3),2)</f>
      </c>
      <c s="36" t="s">
        <v>55</v>
      </c>
      <c>
        <f>(M576*21)/100</f>
      </c>
      <c t="s">
        <v>28</v>
      </c>
    </row>
    <row r="577" spans="1:5" ht="25.5">
      <c r="A577" s="35" t="s">
        <v>56</v>
      </c>
      <c r="E577" s="39" t="s">
        <v>755</v>
      </c>
    </row>
    <row r="578" spans="1:5" ht="38.25">
      <c r="A578" s="35" t="s">
        <v>57</v>
      </c>
      <c r="E578" s="40" t="s">
        <v>756</v>
      </c>
    </row>
    <row r="579" spans="1:5" ht="12.75">
      <c r="A579" t="s">
        <v>58</v>
      </c>
      <c r="E579" s="39" t="s">
        <v>5</v>
      </c>
    </row>
    <row r="580" spans="1:16" ht="12.75">
      <c r="A580" t="s">
        <v>50</v>
      </c>
      <c s="34" t="s">
        <v>757</v>
      </c>
      <c s="34" t="s">
        <v>758</v>
      </c>
      <c s="35" t="s">
        <v>5</v>
      </c>
      <c s="6" t="s">
        <v>759</v>
      </c>
      <c s="36" t="s">
        <v>92</v>
      </c>
      <c s="37">
        <v>13.86</v>
      </c>
      <c s="36">
        <v>1</v>
      </c>
      <c s="36">
        <f>ROUND(G580*H580,6)</f>
      </c>
      <c r="L580" s="38">
        <v>0</v>
      </c>
      <c s="32">
        <f>ROUND(ROUND(L580,2)*ROUND(G580,3),2)</f>
      </c>
      <c s="36" t="s">
        <v>55</v>
      </c>
      <c>
        <f>(M580*21)/100</f>
      </c>
      <c t="s">
        <v>28</v>
      </c>
    </row>
    <row r="581" spans="1:5" ht="12.75">
      <c r="A581" s="35" t="s">
        <v>56</v>
      </c>
      <c r="E581" s="39" t="s">
        <v>759</v>
      </c>
    </row>
    <row r="582" spans="1:5" ht="51">
      <c r="A582" s="35" t="s">
        <v>57</v>
      </c>
      <c r="E582" s="40" t="s">
        <v>760</v>
      </c>
    </row>
    <row r="583" spans="1:5" ht="12.75">
      <c r="A583" t="s">
        <v>58</v>
      </c>
      <c r="E583" s="39" t="s">
        <v>5</v>
      </c>
    </row>
    <row r="584" spans="1:16" ht="25.5">
      <c r="A584" t="s">
        <v>50</v>
      </c>
      <c s="34" t="s">
        <v>761</v>
      </c>
      <c s="34" t="s">
        <v>762</v>
      </c>
      <c s="35" t="s">
        <v>5</v>
      </c>
      <c s="6" t="s">
        <v>763</v>
      </c>
      <c s="36" t="s">
        <v>84</v>
      </c>
      <c s="37">
        <v>110.883</v>
      </c>
      <c s="36">
        <v>0</v>
      </c>
      <c s="36">
        <f>ROUND(G584*H584,6)</f>
      </c>
      <c r="L584" s="38">
        <v>0</v>
      </c>
      <c s="32">
        <f>ROUND(ROUND(L584,2)*ROUND(G584,3),2)</f>
      </c>
      <c s="36" t="s">
        <v>55</v>
      </c>
      <c>
        <f>(M584*21)/100</f>
      </c>
      <c t="s">
        <v>28</v>
      </c>
    </row>
    <row r="585" spans="1:5" ht="25.5">
      <c r="A585" s="35" t="s">
        <v>56</v>
      </c>
      <c r="E585" s="39" t="s">
        <v>763</v>
      </c>
    </row>
    <row r="586" spans="1:5" ht="38.25">
      <c r="A586" s="35" t="s">
        <v>57</v>
      </c>
      <c r="E586" s="40" t="s">
        <v>756</v>
      </c>
    </row>
    <row r="587" spans="1:5" ht="12.75">
      <c r="A587" t="s">
        <v>58</v>
      </c>
      <c r="E587" s="39" t="s">
        <v>5</v>
      </c>
    </row>
    <row r="588" spans="1:16" ht="12.75">
      <c r="A588" t="s">
        <v>50</v>
      </c>
      <c s="34" t="s">
        <v>764</v>
      </c>
      <c s="34" t="s">
        <v>765</v>
      </c>
      <c s="35" t="s">
        <v>5</v>
      </c>
      <c s="6" t="s">
        <v>766</v>
      </c>
      <c s="36" t="s">
        <v>84</v>
      </c>
      <c s="37">
        <v>116.427</v>
      </c>
      <c s="36">
        <v>0.011</v>
      </c>
      <c s="36">
        <f>ROUND(G588*H588,6)</f>
      </c>
      <c r="L588" s="38">
        <v>0</v>
      </c>
      <c s="32">
        <f>ROUND(ROUND(L588,2)*ROUND(G588,3),2)</f>
      </c>
      <c s="36" t="s">
        <v>55</v>
      </c>
      <c>
        <f>(M588*21)/100</f>
      </c>
      <c t="s">
        <v>28</v>
      </c>
    </row>
    <row r="589" spans="1:5" ht="12.75">
      <c r="A589" s="35" t="s">
        <v>56</v>
      </c>
      <c r="E589" s="39" t="s">
        <v>766</v>
      </c>
    </row>
    <row r="590" spans="1:5" ht="51">
      <c r="A590" s="35" t="s">
        <v>57</v>
      </c>
      <c r="E590" s="40" t="s">
        <v>767</v>
      </c>
    </row>
    <row r="591" spans="1:5" ht="12.75">
      <c r="A591" t="s">
        <v>58</v>
      </c>
      <c r="E591" s="39" t="s">
        <v>5</v>
      </c>
    </row>
    <row r="592" spans="1:16" ht="38.25">
      <c r="A592" t="s">
        <v>50</v>
      </c>
      <c s="34" t="s">
        <v>768</v>
      </c>
      <c s="34" t="s">
        <v>769</v>
      </c>
      <c s="35" t="s">
        <v>5</v>
      </c>
      <c s="6" t="s">
        <v>770</v>
      </c>
      <c s="36" t="s">
        <v>92</v>
      </c>
      <c s="37">
        <v>3.719</v>
      </c>
      <c s="36">
        <v>0</v>
      </c>
      <c s="36">
        <f>ROUND(G592*H592,6)</f>
      </c>
      <c r="L592" s="38">
        <v>0</v>
      </c>
      <c s="32">
        <f>ROUND(ROUND(L592,2)*ROUND(G592,3),2)</f>
      </c>
      <c s="36" t="s">
        <v>55</v>
      </c>
      <c>
        <f>(M592*21)/100</f>
      </c>
      <c t="s">
        <v>28</v>
      </c>
    </row>
    <row r="593" spans="1:5" ht="38.25">
      <c r="A593" s="35" t="s">
        <v>56</v>
      </c>
      <c r="E593" s="39" t="s">
        <v>771</v>
      </c>
    </row>
    <row r="594" spans="1:5" ht="25.5">
      <c r="A594" s="35" t="s">
        <v>57</v>
      </c>
      <c r="E594" s="40" t="s">
        <v>772</v>
      </c>
    </row>
    <row r="595" spans="1:5" ht="12.75">
      <c r="A595" t="s">
        <v>58</v>
      </c>
      <c r="E595" s="39" t="s">
        <v>5</v>
      </c>
    </row>
    <row r="596" spans="1:16" ht="12.75">
      <c r="A596" t="s">
        <v>50</v>
      </c>
      <c s="34" t="s">
        <v>773</v>
      </c>
      <c s="34" t="s">
        <v>774</v>
      </c>
      <c s="35" t="s">
        <v>5</v>
      </c>
      <c s="6" t="s">
        <v>775</v>
      </c>
      <c s="36" t="s">
        <v>121</v>
      </c>
      <c s="37">
        <v>6.21</v>
      </c>
      <c s="36">
        <v>1</v>
      </c>
      <c s="36">
        <f>ROUND(G596*H596,6)</f>
      </c>
      <c r="L596" s="38">
        <v>0</v>
      </c>
      <c s="32">
        <f>ROUND(ROUND(L596,2)*ROUND(G596,3),2)</f>
      </c>
      <c s="36" t="s">
        <v>55</v>
      </c>
      <c>
        <f>(M596*21)/100</f>
      </c>
      <c t="s">
        <v>28</v>
      </c>
    </row>
    <row r="597" spans="1:5" ht="12.75">
      <c r="A597" s="35" t="s">
        <v>56</v>
      </c>
      <c r="E597" s="39" t="s">
        <v>775</v>
      </c>
    </row>
    <row r="598" spans="1:5" ht="25.5">
      <c r="A598" s="35" t="s">
        <v>57</v>
      </c>
      <c r="E598" s="40" t="s">
        <v>776</v>
      </c>
    </row>
    <row r="599" spans="1:5" ht="12.75">
      <c r="A599" t="s">
        <v>58</v>
      </c>
      <c r="E599" s="39" t="s">
        <v>5</v>
      </c>
    </row>
    <row r="600" spans="1:16" ht="25.5">
      <c r="A600" t="s">
        <v>50</v>
      </c>
      <c s="34" t="s">
        <v>777</v>
      </c>
      <c s="34" t="s">
        <v>778</v>
      </c>
      <c s="35" t="s">
        <v>5</v>
      </c>
      <c s="6" t="s">
        <v>779</v>
      </c>
      <c s="36" t="s">
        <v>162</v>
      </c>
      <c s="37">
        <v>57.58</v>
      </c>
      <c s="36">
        <v>0</v>
      </c>
      <c s="36">
        <f>ROUND(G600*H600,6)</f>
      </c>
      <c r="L600" s="38">
        <v>0</v>
      </c>
      <c s="32">
        <f>ROUND(ROUND(L600,2)*ROUND(G600,3),2)</f>
      </c>
      <c s="36" t="s">
        <v>55</v>
      </c>
      <c>
        <f>(M600*21)/100</f>
      </c>
      <c t="s">
        <v>28</v>
      </c>
    </row>
    <row r="601" spans="1:5" ht="25.5">
      <c r="A601" s="35" t="s">
        <v>56</v>
      </c>
      <c r="E601" s="39" t="s">
        <v>779</v>
      </c>
    </row>
    <row r="602" spans="1:5" ht="25.5">
      <c r="A602" s="35" t="s">
        <v>57</v>
      </c>
      <c r="E602" s="40" t="s">
        <v>780</v>
      </c>
    </row>
    <row r="603" spans="1:5" ht="12.75">
      <c r="A603" t="s">
        <v>58</v>
      </c>
      <c r="E603" s="39" t="s">
        <v>5</v>
      </c>
    </row>
    <row r="604" spans="1:16" ht="12.75">
      <c r="A604" t="s">
        <v>50</v>
      </c>
      <c s="34" t="s">
        <v>781</v>
      </c>
      <c s="34" t="s">
        <v>782</v>
      </c>
      <c s="35" t="s">
        <v>5</v>
      </c>
      <c s="6" t="s">
        <v>783</v>
      </c>
      <c s="36" t="s">
        <v>162</v>
      </c>
      <c s="37">
        <v>58.732</v>
      </c>
      <c s="36">
        <v>0.0005</v>
      </c>
      <c s="36">
        <f>ROUND(G604*H604,6)</f>
      </c>
      <c r="L604" s="38">
        <v>0</v>
      </c>
      <c s="32">
        <f>ROUND(ROUND(L604,2)*ROUND(G604,3),2)</f>
      </c>
      <c s="36" t="s">
        <v>55</v>
      </c>
      <c>
        <f>(M604*21)/100</f>
      </c>
      <c t="s">
        <v>28</v>
      </c>
    </row>
    <row r="605" spans="1:5" ht="12.75">
      <c r="A605" s="35" t="s">
        <v>56</v>
      </c>
      <c r="E605" s="39" t="s">
        <v>783</v>
      </c>
    </row>
    <row r="606" spans="1:5" ht="12.75">
      <c r="A606" s="35" t="s">
        <v>57</v>
      </c>
      <c r="E606" s="40" t="s">
        <v>5</v>
      </c>
    </row>
    <row r="607" spans="1:5" ht="12.75">
      <c r="A607" t="s">
        <v>58</v>
      </c>
      <c r="E607" s="39" t="s">
        <v>5</v>
      </c>
    </row>
    <row r="608" spans="1:16" ht="38.25">
      <c r="A608" t="s">
        <v>50</v>
      </c>
      <c s="34" t="s">
        <v>784</v>
      </c>
      <c s="34" t="s">
        <v>785</v>
      </c>
      <c s="35" t="s">
        <v>5</v>
      </c>
      <c s="6" t="s">
        <v>786</v>
      </c>
      <c s="36" t="s">
        <v>84</v>
      </c>
      <c s="37">
        <v>59.739</v>
      </c>
      <c s="36">
        <v>0</v>
      </c>
      <c s="36">
        <f>ROUND(G608*H608,6)</f>
      </c>
      <c r="L608" s="38">
        <v>0</v>
      </c>
      <c s="32">
        <f>ROUND(ROUND(L608,2)*ROUND(G608,3),2)</f>
      </c>
      <c s="36" t="s">
        <v>55</v>
      </c>
      <c>
        <f>(M608*21)/100</f>
      </c>
      <c t="s">
        <v>28</v>
      </c>
    </row>
    <row r="609" spans="1:5" ht="38.25">
      <c r="A609" s="35" t="s">
        <v>56</v>
      </c>
      <c r="E609" s="39" t="s">
        <v>787</v>
      </c>
    </row>
    <row r="610" spans="1:5" ht="25.5">
      <c r="A610" s="35" t="s">
        <v>57</v>
      </c>
      <c r="E610" s="40" t="s">
        <v>788</v>
      </c>
    </row>
    <row r="611" spans="1:5" ht="51">
      <c r="A611" t="s">
        <v>58</v>
      </c>
      <c r="E611" s="39" t="s">
        <v>789</v>
      </c>
    </row>
    <row r="612" spans="1:16" ht="12.75">
      <c r="A612" t="s">
        <v>50</v>
      </c>
      <c s="34" t="s">
        <v>790</v>
      </c>
      <c s="34" t="s">
        <v>791</v>
      </c>
      <c s="35" t="s">
        <v>5</v>
      </c>
      <c s="6" t="s">
        <v>792</v>
      </c>
      <c s="36" t="s">
        <v>84</v>
      </c>
      <c s="37">
        <v>62.726</v>
      </c>
      <c s="36">
        <v>0.0006</v>
      </c>
      <c s="36">
        <f>ROUND(G612*H612,6)</f>
      </c>
      <c r="L612" s="38">
        <v>0</v>
      </c>
      <c s="32">
        <f>ROUND(ROUND(L612,2)*ROUND(G612,3),2)</f>
      </c>
      <c s="36" t="s">
        <v>55</v>
      </c>
      <c>
        <f>(M612*21)/100</f>
      </c>
      <c t="s">
        <v>28</v>
      </c>
    </row>
    <row r="613" spans="1:5" ht="12.75">
      <c r="A613" s="35" t="s">
        <v>56</v>
      </c>
      <c r="E613" s="39" t="s">
        <v>792</v>
      </c>
    </row>
    <row r="614" spans="1:5" ht="12.75">
      <c r="A614" s="35" t="s">
        <v>57</v>
      </c>
      <c r="E614" s="40" t="s">
        <v>5</v>
      </c>
    </row>
    <row r="615" spans="1:5" ht="12.75">
      <c r="A615" t="s">
        <v>58</v>
      </c>
      <c r="E615" s="39" t="s">
        <v>5</v>
      </c>
    </row>
    <row r="616" spans="1:16" ht="25.5">
      <c r="A616" t="s">
        <v>50</v>
      </c>
      <c s="34" t="s">
        <v>793</v>
      </c>
      <c s="34" t="s">
        <v>794</v>
      </c>
      <c s="35" t="s">
        <v>5</v>
      </c>
      <c s="6" t="s">
        <v>795</v>
      </c>
      <c s="36" t="s">
        <v>84</v>
      </c>
      <c s="37">
        <v>59.739</v>
      </c>
      <c s="36">
        <v>0</v>
      </c>
      <c s="36">
        <f>ROUND(G616*H616,6)</f>
      </c>
      <c r="L616" s="38">
        <v>0</v>
      </c>
      <c s="32">
        <f>ROUND(ROUND(L616,2)*ROUND(G616,3),2)</f>
      </c>
      <c s="36" t="s">
        <v>55</v>
      </c>
      <c>
        <f>(M616*21)/100</f>
      </c>
      <c t="s">
        <v>28</v>
      </c>
    </row>
    <row r="617" spans="1:5" ht="25.5">
      <c r="A617" s="35" t="s">
        <v>56</v>
      </c>
      <c r="E617" s="39" t="s">
        <v>795</v>
      </c>
    </row>
    <row r="618" spans="1:5" ht="25.5">
      <c r="A618" s="35" t="s">
        <v>57</v>
      </c>
      <c r="E618" s="40" t="s">
        <v>796</v>
      </c>
    </row>
    <row r="619" spans="1:5" ht="12.75">
      <c r="A619" t="s">
        <v>58</v>
      </c>
      <c r="E619" s="39" t="s">
        <v>5</v>
      </c>
    </row>
    <row r="620" spans="1:16" ht="12.75">
      <c r="A620" t="s">
        <v>50</v>
      </c>
      <c s="34" t="s">
        <v>797</v>
      </c>
      <c s="34" t="s">
        <v>798</v>
      </c>
      <c s="35" t="s">
        <v>5</v>
      </c>
      <c s="6" t="s">
        <v>799</v>
      </c>
      <c s="36" t="s">
        <v>121</v>
      </c>
      <c s="37">
        <v>10.685</v>
      </c>
      <c s="36">
        <v>1</v>
      </c>
      <c s="36">
        <f>ROUND(G620*H620,6)</f>
      </c>
      <c r="L620" s="38">
        <v>0</v>
      </c>
      <c s="32">
        <f>ROUND(ROUND(L620,2)*ROUND(G620,3),2)</f>
      </c>
      <c s="36" t="s">
        <v>55</v>
      </c>
      <c>
        <f>(M620*21)/100</f>
      </c>
      <c t="s">
        <v>28</v>
      </c>
    </row>
    <row r="621" spans="1:5" ht="12.75">
      <c r="A621" s="35" t="s">
        <v>56</v>
      </c>
      <c r="E621" s="39" t="s">
        <v>799</v>
      </c>
    </row>
    <row r="622" spans="1:5" ht="25.5">
      <c r="A622" s="35" t="s">
        <v>57</v>
      </c>
      <c r="E622" s="40" t="s">
        <v>800</v>
      </c>
    </row>
    <row r="623" spans="1:5" ht="12.75">
      <c r="A623" t="s">
        <v>58</v>
      </c>
      <c r="E623" s="39" t="s">
        <v>5</v>
      </c>
    </row>
    <row r="624" spans="1:16" ht="25.5">
      <c r="A624" t="s">
        <v>50</v>
      </c>
      <c s="34" t="s">
        <v>801</v>
      </c>
      <c s="34" t="s">
        <v>802</v>
      </c>
      <c s="35" t="s">
        <v>5</v>
      </c>
      <c s="6" t="s">
        <v>803</v>
      </c>
      <c s="36" t="s">
        <v>121</v>
      </c>
      <c s="37">
        <v>40.343</v>
      </c>
      <c s="36">
        <v>0</v>
      </c>
      <c s="36">
        <f>ROUND(G624*H624,6)</f>
      </c>
      <c r="L624" s="38">
        <v>0</v>
      </c>
      <c s="32">
        <f>ROUND(ROUND(L624,2)*ROUND(G624,3),2)</f>
      </c>
      <c s="36" t="s">
        <v>55</v>
      </c>
      <c>
        <f>(M624*21)/100</f>
      </c>
      <c t="s">
        <v>28</v>
      </c>
    </row>
    <row r="625" spans="1:5" ht="25.5">
      <c r="A625" s="35" t="s">
        <v>56</v>
      </c>
      <c r="E625" s="39" t="s">
        <v>803</v>
      </c>
    </row>
    <row r="626" spans="1:5" ht="12.75">
      <c r="A626" s="35" t="s">
        <v>57</v>
      </c>
      <c r="E626" s="40" t="s">
        <v>5</v>
      </c>
    </row>
    <row r="627" spans="1:5" ht="114.75">
      <c r="A627" t="s">
        <v>58</v>
      </c>
      <c r="E627" s="39" t="s">
        <v>804</v>
      </c>
    </row>
    <row r="628" spans="1:13" ht="12.75">
      <c r="A628" t="s">
        <v>47</v>
      </c>
      <c r="C628" s="31" t="s">
        <v>805</v>
      </c>
      <c r="E628" s="33" t="s">
        <v>806</v>
      </c>
      <c r="J628" s="32">
        <f>0</f>
      </c>
      <c s="32">
        <f>0</f>
      </c>
      <c s="32">
        <f>0+L629+L633+L637+L641+L645+L649+L653+L657+L661+L665+L669+L673+L677+L681+L685+L689</f>
      </c>
      <c s="32">
        <f>0+M629+M633+M637+M641+M645+M649+M653+M657+M661+M665+M669+M673+M677+M681+M685+M689</f>
      </c>
    </row>
    <row r="629" spans="1:16" ht="25.5">
      <c r="A629" t="s">
        <v>50</v>
      </c>
      <c s="34" t="s">
        <v>807</v>
      </c>
      <c s="34" t="s">
        <v>808</v>
      </c>
      <c s="35" t="s">
        <v>5</v>
      </c>
      <c s="6" t="s">
        <v>809</v>
      </c>
      <c s="36" t="s">
        <v>84</v>
      </c>
      <c s="37">
        <v>121.19</v>
      </c>
      <c s="36">
        <v>0</v>
      </c>
      <c s="36">
        <f>ROUND(G629*H629,6)</f>
      </c>
      <c r="L629" s="38">
        <v>0</v>
      </c>
      <c s="32">
        <f>ROUND(ROUND(L629,2)*ROUND(G629,3),2)</f>
      </c>
      <c s="36" t="s">
        <v>55</v>
      </c>
      <c>
        <f>(M629*21)/100</f>
      </c>
      <c t="s">
        <v>28</v>
      </c>
    </row>
    <row r="630" spans="1:5" ht="25.5">
      <c r="A630" s="35" t="s">
        <v>56</v>
      </c>
      <c r="E630" s="39" t="s">
        <v>809</v>
      </c>
    </row>
    <row r="631" spans="1:5" ht="51">
      <c r="A631" s="35" t="s">
        <v>57</v>
      </c>
      <c r="E631" s="42" t="s">
        <v>810</v>
      </c>
    </row>
    <row r="632" spans="1:5" ht="25.5">
      <c r="A632" t="s">
        <v>58</v>
      </c>
      <c r="E632" s="39" t="s">
        <v>811</v>
      </c>
    </row>
    <row r="633" spans="1:16" ht="12.75">
      <c r="A633" t="s">
        <v>50</v>
      </c>
      <c s="34" t="s">
        <v>812</v>
      </c>
      <c s="34" t="s">
        <v>813</v>
      </c>
      <c s="35" t="s">
        <v>5</v>
      </c>
      <c s="6" t="s">
        <v>814</v>
      </c>
      <c s="36" t="s">
        <v>84</v>
      </c>
      <c s="37">
        <v>123.614</v>
      </c>
      <c s="36">
        <v>0.0024</v>
      </c>
      <c s="36">
        <f>ROUND(G633*H633,6)</f>
      </c>
      <c r="L633" s="38">
        <v>0</v>
      </c>
      <c s="32">
        <f>ROUND(ROUND(L633,2)*ROUND(G633,3),2)</f>
      </c>
      <c s="36" t="s">
        <v>55</v>
      </c>
      <c>
        <f>(M633*21)/100</f>
      </c>
      <c t="s">
        <v>28</v>
      </c>
    </row>
    <row r="634" spans="1:5" ht="12.75">
      <c r="A634" s="35" t="s">
        <v>56</v>
      </c>
      <c r="E634" s="39" t="s">
        <v>814</v>
      </c>
    </row>
    <row r="635" spans="1:5" ht="12.75">
      <c r="A635" s="35" t="s">
        <v>57</v>
      </c>
      <c r="E635" s="40" t="s">
        <v>5</v>
      </c>
    </row>
    <row r="636" spans="1:5" ht="12.75">
      <c r="A636" t="s">
        <v>58</v>
      </c>
      <c r="E636" s="39" t="s">
        <v>5</v>
      </c>
    </row>
    <row r="637" spans="1:16" ht="12.75">
      <c r="A637" t="s">
        <v>50</v>
      </c>
      <c s="34" t="s">
        <v>815</v>
      </c>
      <c s="34" t="s">
        <v>816</v>
      </c>
      <c s="35" t="s">
        <v>5</v>
      </c>
      <c s="6" t="s">
        <v>817</v>
      </c>
      <c s="36" t="s">
        <v>84</v>
      </c>
      <c s="37">
        <v>123.614</v>
      </c>
      <c s="36">
        <v>0.0027</v>
      </c>
      <c s="36">
        <f>ROUND(G637*H637,6)</f>
      </c>
      <c r="L637" s="38">
        <v>0</v>
      </c>
      <c s="32">
        <f>ROUND(ROUND(L637,2)*ROUND(G637,3),2)</f>
      </c>
      <c s="36" t="s">
        <v>55</v>
      </c>
      <c>
        <f>(M637*21)/100</f>
      </c>
      <c t="s">
        <v>28</v>
      </c>
    </row>
    <row r="638" spans="1:5" ht="12.75">
      <c r="A638" s="35" t="s">
        <v>56</v>
      </c>
      <c r="E638" s="39" t="s">
        <v>817</v>
      </c>
    </row>
    <row r="639" spans="1:5" ht="12.75">
      <c r="A639" s="35" t="s">
        <v>57</v>
      </c>
      <c r="E639" s="40" t="s">
        <v>5</v>
      </c>
    </row>
    <row r="640" spans="1:5" ht="12.75">
      <c r="A640" t="s">
        <v>58</v>
      </c>
      <c r="E640" s="39" t="s">
        <v>5</v>
      </c>
    </row>
    <row r="641" spans="1:16" ht="25.5">
      <c r="A641" t="s">
        <v>50</v>
      </c>
      <c s="34" t="s">
        <v>818</v>
      </c>
      <c s="34" t="s">
        <v>819</v>
      </c>
      <c s="35" t="s">
        <v>5</v>
      </c>
      <c s="6" t="s">
        <v>820</v>
      </c>
      <c s="36" t="s">
        <v>84</v>
      </c>
      <c s="37">
        <v>121.19</v>
      </c>
      <c s="36">
        <v>3E-05</v>
      </c>
      <c s="36">
        <f>ROUND(G641*H641,6)</f>
      </c>
      <c r="L641" s="38">
        <v>0</v>
      </c>
      <c s="32">
        <f>ROUND(ROUND(L641,2)*ROUND(G641,3),2)</f>
      </c>
      <c s="36" t="s">
        <v>55</v>
      </c>
      <c>
        <f>(M641*21)/100</f>
      </c>
      <c t="s">
        <v>28</v>
      </c>
    </row>
    <row r="642" spans="1:5" ht="25.5">
      <c r="A642" s="35" t="s">
        <v>56</v>
      </c>
      <c r="E642" s="39" t="s">
        <v>820</v>
      </c>
    </row>
    <row r="643" spans="1:5" ht="51">
      <c r="A643" s="35" t="s">
        <v>57</v>
      </c>
      <c r="E643" s="42" t="s">
        <v>821</v>
      </c>
    </row>
    <row r="644" spans="1:5" ht="25.5">
      <c r="A644" t="s">
        <v>58</v>
      </c>
      <c r="E644" s="39" t="s">
        <v>811</v>
      </c>
    </row>
    <row r="645" spans="1:16" ht="12.75">
      <c r="A645" t="s">
        <v>50</v>
      </c>
      <c s="34" t="s">
        <v>822</v>
      </c>
      <c s="34" t="s">
        <v>823</v>
      </c>
      <c s="35" t="s">
        <v>5</v>
      </c>
      <c s="6" t="s">
        <v>824</v>
      </c>
      <c s="36" t="s">
        <v>84</v>
      </c>
      <c s="37">
        <v>127.25</v>
      </c>
      <c s="36">
        <v>0.00014</v>
      </c>
      <c s="36">
        <f>ROUND(G645*H645,6)</f>
      </c>
      <c r="L645" s="38">
        <v>0</v>
      </c>
      <c s="32">
        <f>ROUND(ROUND(L645,2)*ROUND(G645,3),2)</f>
      </c>
      <c s="36" t="s">
        <v>55</v>
      </c>
      <c>
        <f>(M645*21)/100</f>
      </c>
      <c t="s">
        <v>28</v>
      </c>
    </row>
    <row r="646" spans="1:5" ht="12.75">
      <c r="A646" s="35" t="s">
        <v>56</v>
      </c>
      <c r="E646" s="39" t="s">
        <v>824</v>
      </c>
    </row>
    <row r="647" spans="1:5" ht="12.75">
      <c r="A647" s="35" t="s">
        <v>57</v>
      </c>
      <c r="E647" s="40" t="s">
        <v>5</v>
      </c>
    </row>
    <row r="648" spans="1:5" ht="12.75">
      <c r="A648" t="s">
        <v>58</v>
      </c>
      <c r="E648" s="39" t="s">
        <v>5</v>
      </c>
    </row>
    <row r="649" spans="1:16" ht="12.75">
      <c r="A649" t="s">
        <v>50</v>
      </c>
      <c s="34" t="s">
        <v>825</v>
      </c>
      <c s="34" t="s">
        <v>826</v>
      </c>
      <c s="35" t="s">
        <v>5</v>
      </c>
      <c s="6" t="s">
        <v>827</v>
      </c>
      <c s="36" t="s">
        <v>162</v>
      </c>
      <c s="37">
        <v>23.76</v>
      </c>
      <c s="36">
        <v>0</v>
      </c>
      <c s="36">
        <f>ROUND(G649*H649,6)</f>
      </c>
      <c r="L649" s="38">
        <v>0</v>
      </c>
      <c s="32">
        <f>ROUND(ROUND(L649,2)*ROUND(G649,3),2)</f>
      </c>
      <c s="36" t="s">
        <v>122</v>
      </c>
      <c>
        <f>(M649*21)/100</f>
      </c>
      <c t="s">
        <v>28</v>
      </c>
    </row>
    <row r="650" spans="1:5" ht="12.75">
      <c r="A650" s="35" t="s">
        <v>56</v>
      </c>
      <c r="E650" s="39" t="s">
        <v>827</v>
      </c>
    </row>
    <row r="651" spans="1:5" ht="63.75">
      <c r="A651" s="35" t="s">
        <v>57</v>
      </c>
      <c r="E651" s="40" t="s">
        <v>828</v>
      </c>
    </row>
    <row r="652" spans="1:5" ht="25.5">
      <c r="A652" t="s">
        <v>58</v>
      </c>
      <c r="E652" s="39" t="s">
        <v>811</v>
      </c>
    </row>
    <row r="653" spans="1:16" ht="12.75">
      <c r="A653" t="s">
        <v>50</v>
      </c>
      <c s="34" t="s">
        <v>829</v>
      </c>
      <c s="34" t="s">
        <v>830</v>
      </c>
      <c s="35" t="s">
        <v>5</v>
      </c>
      <c s="6" t="s">
        <v>831</v>
      </c>
      <c s="36" t="s">
        <v>133</v>
      </c>
      <c s="37">
        <v>20.791</v>
      </c>
      <c s="36">
        <v>0</v>
      </c>
      <c s="36">
        <f>ROUND(G653*H653,6)</f>
      </c>
      <c r="L653" s="38">
        <v>0</v>
      </c>
      <c s="32">
        <f>ROUND(ROUND(L653,2)*ROUND(G653,3),2)</f>
      </c>
      <c s="36" t="s">
        <v>122</v>
      </c>
      <c>
        <f>(M653*21)/100</f>
      </c>
      <c t="s">
        <v>28</v>
      </c>
    </row>
    <row r="654" spans="1:5" ht="12.75">
      <c r="A654" s="35" t="s">
        <v>56</v>
      </c>
      <c r="E654" s="39" t="s">
        <v>831</v>
      </c>
    </row>
    <row r="655" spans="1:5" ht="76.5">
      <c r="A655" s="35" t="s">
        <v>57</v>
      </c>
      <c r="E655" s="40" t="s">
        <v>832</v>
      </c>
    </row>
    <row r="656" spans="1:5" ht="12.75">
      <c r="A656" t="s">
        <v>58</v>
      </c>
      <c r="E656" s="39" t="s">
        <v>5</v>
      </c>
    </row>
    <row r="657" spans="1:16" ht="25.5">
      <c r="A657" t="s">
        <v>50</v>
      </c>
      <c s="34" t="s">
        <v>833</v>
      </c>
      <c s="34" t="s">
        <v>834</v>
      </c>
      <c s="35" t="s">
        <v>5</v>
      </c>
      <c s="6" t="s">
        <v>835</v>
      </c>
      <c s="36" t="s">
        <v>84</v>
      </c>
      <c s="37">
        <v>115.779</v>
      </c>
      <c s="36">
        <v>0.003</v>
      </c>
      <c s="36">
        <f>ROUND(G657*H657,6)</f>
      </c>
      <c r="L657" s="38">
        <v>0</v>
      </c>
      <c s="32">
        <f>ROUND(ROUND(L657,2)*ROUND(G657,3),2)</f>
      </c>
      <c s="36" t="s">
        <v>55</v>
      </c>
      <c>
        <f>(M657*21)/100</f>
      </c>
      <c t="s">
        <v>28</v>
      </c>
    </row>
    <row r="658" spans="1:5" ht="25.5">
      <c r="A658" s="35" t="s">
        <v>56</v>
      </c>
      <c r="E658" s="39" t="s">
        <v>835</v>
      </c>
    </row>
    <row r="659" spans="1:5" ht="76.5">
      <c r="A659" s="35" t="s">
        <v>57</v>
      </c>
      <c r="E659" s="42" t="s">
        <v>836</v>
      </c>
    </row>
    <row r="660" spans="1:5" ht="76.5">
      <c r="A660" t="s">
        <v>58</v>
      </c>
      <c r="E660" s="39" t="s">
        <v>837</v>
      </c>
    </row>
    <row r="661" spans="1:16" ht="12.75">
      <c r="A661" t="s">
        <v>50</v>
      </c>
      <c s="34" t="s">
        <v>838</v>
      </c>
      <c s="34" t="s">
        <v>839</v>
      </c>
      <c s="35" t="s">
        <v>5</v>
      </c>
      <c s="6" t="s">
        <v>840</v>
      </c>
      <c s="36" t="s">
        <v>84</v>
      </c>
      <c s="37">
        <v>85.983</v>
      </c>
      <c s="36">
        <v>0.008</v>
      </c>
      <c s="36">
        <f>ROUND(G661*H661,6)</f>
      </c>
      <c r="L661" s="38">
        <v>0</v>
      </c>
      <c s="32">
        <f>ROUND(ROUND(L661,2)*ROUND(G661,3),2)</f>
      </c>
      <c s="36" t="s">
        <v>122</v>
      </c>
      <c>
        <f>(M661*21)/100</f>
      </c>
      <c t="s">
        <v>28</v>
      </c>
    </row>
    <row r="662" spans="1:5" ht="12.75">
      <c r="A662" s="35" t="s">
        <v>56</v>
      </c>
      <c r="E662" s="39" t="s">
        <v>840</v>
      </c>
    </row>
    <row r="663" spans="1:5" ht="127.5">
      <c r="A663" s="35" t="s">
        <v>57</v>
      </c>
      <c r="E663" s="42" t="s">
        <v>841</v>
      </c>
    </row>
    <row r="664" spans="1:5" ht="12.75">
      <c r="A664" t="s">
        <v>58</v>
      </c>
      <c r="E664" s="39" t="s">
        <v>5</v>
      </c>
    </row>
    <row r="665" spans="1:16" ht="12.75">
      <c r="A665" t="s">
        <v>50</v>
      </c>
      <c s="34" t="s">
        <v>842</v>
      </c>
      <c s="34" t="s">
        <v>843</v>
      </c>
      <c s="35" t="s">
        <v>5</v>
      </c>
      <c s="6" t="s">
        <v>844</v>
      </c>
      <c s="36" t="s">
        <v>84</v>
      </c>
      <c s="37">
        <v>35.585</v>
      </c>
      <c s="36">
        <v>0.0045</v>
      </c>
      <c s="36">
        <f>ROUND(G665*H665,6)</f>
      </c>
      <c r="L665" s="38">
        <v>0</v>
      </c>
      <c s="32">
        <f>ROUND(ROUND(L665,2)*ROUND(G665,3),2)</f>
      </c>
      <c s="36" t="s">
        <v>55</v>
      </c>
      <c>
        <f>(M665*21)/100</f>
      </c>
      <c t="s">
        <v>28</v>
      </c>
    </row>
    <row r="666" spans="1:5" ht="12.75">
      <c r="A666" s="35" t="s">
        <v>56</v>
      </c>
      <c r="E666" s="39" t="s">
        <v>844</v>
      </c>
    </row>
    <row r="667" spans="1:5" ht="51">
      <c r="A667" s="35" t="s">
        <v>57</v>
      </c>
      <c r="E667" s="42" t="s">
        <v>845</v>
      </c>
    </row>
    <row r="668" spans="1:5" ht="12.75">
      <c r="A668" t="s">
        <v>58</v>
      </c>
      <c r="E668" s="39" t="s">
        <v>5</v>
      </c>
    </row>
    <row r="669" spans="1:16" ht="25.5">
      <c r="A669" t="s">
        <v>50</v>
      </c>
      <c s="34" t="s">
        <v>846</v>
      </c>
      <c s="34" t="s">
        <v>847</v>
      </c>
      <c s="35" t="s">
        <v>5</v>
      </c>
      <c s="6" t="s">
        <v>848</v>
      </c>
      <c s="36" t="s">
        <v>84</v>
      </c>
      <c s="37">
        <v>147.664</v>
      </c>
      <c s="36">
        <v>0.00204</v>
      </c>
      <c s="36">
        <f>ROUND(G669*H669,6)</f>
      </c>
      <c r="L669" s="38">
        <v>0</v>
      </c>
      <c s="32">
        <f>ROUND(ROUND(L669,2)*ROUND(G669,3),2)</f>
      </c>
      <c s="36" t="s">
        <v>55</v>
      </c>
      <c>
        <f>(M669*21)/100</f>
      </c>
      <c t="s">
        <v>28</v>
      </c>
    </row>
    <row r="670" spans="1:5" ht="25.5">
      <c r="A670" s="35" t="s">
        <v>56</v>
      </c>
      <c r="E670" s="39" t="s">
        <v>848</v>
      </c>
    </row>
    <row r="671" spans="1:5" ht="51">
      <c r="A671" s="35" t="s">
        <v>57</v>
      </c>
      <c r="E671" s="40" t="s">
        <v>849</v>
      </c>
    </row>
    <row r="672" spans="1:5" ht="140.25">
      <c r="A672" t="s">
        <v>58</v>
      </c>
      <c r="E672" s="39" t="s">
        <v>850</v>
      </c>
    </row>
    <row r="673" spans="1:16" ht="25.5">
      <c r="A673" t="s">
        <v>50</v>
      </c>
      <c s="34" t="s">
        <v>851</v>
      </c>
      <c s="34" t="s">
        <v>852</v>
      </c>
      <c s="35" t="s">
        <v>5</v>
      </c>
      <c s="6" t="s">
        <v>853</v>
      </c>
      <c s="36" t="s">
        <v>84</v>
      </c>
      <c s="37">
        <v>142.525</v>
      </c>
      <c s="36">
        <v>0.00116</v>
      </c>
      <c s="36">
        <f>ROUND(G673*H673,6)</f>
      </c>
      <c r="L673" s="38">
        <v>0</v>
      </c>
      <c s="32">
        <f>ROUND(ROUND(L673,2)*ROUND(G673,3),2)</f>
      </c>
      <c s="36" t="s">
        <v>55</v>
      </c>
      <c>
        <f>(M673*21)/100</f>
      </c>
      <c t="s">
        <v>28</v>
      </c>
    </row>
    <row r="674" spans="1:5" ht="25.5">
      <c r="A674" s="35" t="s">
        <v>56</v>
      </c>
      <c r="E674" s="39" t="s">
        <v>853</v>
      </c>
    </row>
    <row r="675" spans="1:5" ht="38.25">
      <c r="A675" s="35" t="s">
        <v>57</v>
      </c>
      <c r="E675" s="40" t="s">
        <v>854</v>
      </c>
    </row>
    <row r="676" spans="1:5" ht="140.25">
      <c r="A676" t="s">
        <v>58</v>
      </c>
      <c r="E676" s="39" t="s">
        <v>850</v>
      </c>
    </row>
    <row r="677" spans="1:16" ht="12.75">
      <c r="A677" t="s">
        <v>50</v>
      </c>
      <c s="34" t="s">
        <v>855</v>
      </c>
      <c s="34" t="s">
        <v>856</v>
      </c>
      <c s="35" t="s">
        <v>5</v>
      </c>
      <c s="6" t="s">
        <v>857</v>
      </c>
      <c s="36" t="s">
        <v>84</v>
      </c>
      <c s="37">
        <v>235.398</v>
      </c>
      <c s="36">
        <v>0.0035</v>
      </c>
      <c s="36">
        <f>ROUND(G677*H677,6)</f>
      </c>
      <c r="L677" s="38">
        <v>0</v>
      </c>
      <c s="32">
        <f>ROUND(ROUND(L677,2)*ROUND(G677,3),2)</f>
      </c>
      <c s="36" t="s">
        <v>55</v>
      </c>
      <c>
        <f>(M677*21)/100</f>
      </c>
      <c t="s">
        <v>28</v>
      </c>
    </row>
    <row r="678" spans="1:5" ht="12.75">
      <c r="A678" s="35" t="s">
        <v>56</v>
      </c>
      <c r="E678" s="39" t="s">
        <v>857</v>
      </c>
    </row>
    <row r="679" spans="1:5" ht="76.5">
      <c r="A679" s="35" t="s">
        <v>57</v>
      </c>
      <c r="E679" s="42" t="s">
        <v>858</v>
      </c>
    </row>
    <row r="680" spans="1:5" ht="12.75">
      <c r="A680" t="s">
        <v>58</v>
      </c>
      <c r="E680" s="39" t="s">
        <v>5</v>
      </c>
    </row>
    <row r="681" spans="1:16" ht="12.75">
      <c r="A681" t="s">
        <v>50</v>
      </c>
      <c s="34" t="s">
        <v>859</v>
      </c>
      <c s="34" t="s">
        <v>860</v>
      </c>
      <c s="35" t="s">
        <v>5</v>
      </c>
      <c s="6" t="s">
        <v>861</v>
      </c>
      <c s="36" t="s">
        <v>84</v>
      </c>
      <c s="37">
        <v>55.353</v>
      </c>
      <c s="36">
        <v>0.003</v>
      </c>
      <c s="36">
        <f>ROUND(G681*H681,6)</f>
      </c>
      <c r="L681" s="38">
        <v>0</v>
      </c>
      <c s="32">
        <f>ROUND(ROUND(L681,2)*ROUND(G681,3),2)</f>
      </c>
      <c s="36" t="s">
        <v>55</v>
      </c>
      <c>
        <f>(M681*21)/100</f>
      </c>
      <c t="s">
        <v>28</v>
      </c>
    </row>
    <row r="682" spans="1:5" ht="12.75">
      <c r="A682" s="35" t="s">
        <v>56</v>
      </c>
      <c r="E682" s="39" t="s">
        <v>861</v>
      </c>
    </row>
    <row r="683" spans="1:5" ht="38.25">
      <c r="A683" s="35" t="s">
        <v>57</v>
      </c>
      <c r="E683" s="40" t="s">
        <v>862</v>
      </c>
    </row>
    <row r="684" spans="1:5" ht="12.75">
      <c r="A684" t="s">
        <v>58</v>
      </c>
      <c r="E684" s="39" t="s">
        <v>5</v>
      </c>
    </row>
    <row r="685" spans="1:16" ht="12.75">
      <c r="A685" t="s">
        <v>50</v>
      </c>
      <c s="34" t="s">
        <v>863</v>
      </c>
      <c s="34" t="s">
        <v>864</v>
      </c>
      <c s="35" t="s">
        <v>5</v>
      </c>
      <c s="6" t="s">
        <v>865</v>
      </c>
      <c s="36" t="s">
        <v>84</v>
      </c>
      <c s="37">
        <v>5.242</v>
      </c>
      <c s="36">
        <v>0.0045</v>
      </c>
      <c s="36">
        <f>ROUND(G685*H685,6)</f>
      </c>
      <c r="L685" s="38">
        <v>0</v>
      </c>
      <c s="32">
        <f>ROUND(ROUND(L685,2)*ROUND(G685,3),2)</f>
      </c>
      <c s="36" t="s">
        <v>55</v>
      </c>
      <c>
        <f>(M685*21)/100</f>
      </c>
      <c t="s">
        <v>28</v>
      </c>
    </row>
    <row r="686" spans="1:5" ht="12.75">
      <c r="A686" s="35" t="s">
        <v>56</v>
      </c>
      <c r="E686" s="39" t="s">
        <v>865</v>
      </c>
    </row>
    <row r="687" spans="1:5" ht="38.25">
      <c r="A687" s="35" t="s">
        <v>57</v>
      </c>
      <c r="E687" s="40" t="s">
        <v>866</v>
      </c>
    </row>
    <row r="688" spans="1:5" ht="12.75">
      <c r="A688" t="s">
        <v>58</v>
      </c>
      <c r="E688" s="39" t="s">
        <v>5</v>
      </c>
    </row>
    <row r="689" spans="1:16" ht="25.5">
      <c r="A689" t="s">
        <v>50</v>
      </c>
      <c s="34" t="s">
        <v>867</v>
      </c>
      <c s="34" t="s">
        <v>868</v>
      </c>
      <c s="35" t="s">
        <v>5</v>
      </c>
      <c s="6" t="s">
        <v>869</v>
      </c>
      <c s="36" t="s">
        <v>121</v>
      </c>
      <c s="37">
        <v>3.327</v>
      </c>
      <c s="36">
        <v>0</v>
      </c>
      <c s="36">
        <f>ROUND(G689*H689,6)</f>
      </c>
      <c r="L689" s="38">
        <v>0</v>
      </c>
      <c s="32">
        <f>ROUND(ROUND(L689,2)*ROUND(G689,3),2)</f>
      </c>
      <c s="36" t="s">
        <v>55</v>
      </c>
      <c>
        <f>(M689*21)/100</f>
      </c>
      <c t="s">
        <v>28</v>
      </c>
    </row>
    <row r="690" spans="1:5" ht="25.5">
      <c r="A690" s="35" t="s">
        <v>56</v>
      </c>
      <c r="E690" s="39" t="s">
        <v>869</v>
      </c>
    </row>
    <row r="691" spans="1:5" ht="12.75">
      <c r="A691" s="35" t="s">
        <v>57</v>
      </c>
      <c r="E691" s="40" t="s">
        <v>5</v>
      </c>
    </row>
    <row r="692" spans="1:5" ht="114.75">
      <c r="A692" t="s">
        <v>58</v>
      </c>
      <c r="E692" s="39" t="s">
        <v>870</v>
      </c>
    </row>
    <row r="693" spans="1:13" ht="12.75">
      <c r="A693" t="s">
        <v>47</v>
      </c>
      <c r="C693" s="31" t="s">
        <v>871</v>
      </c>
      <c r="E693" s="33" t="s">
        <v>872</v>
      </c>
      <c r="J693" s="32">
        <f>0</f>
      </c>
      <c s="32">
        <f>0</f>
      </c>
      <c s="32">
        <f>0+L694+L698+L702+L706+L710+L714+L718+L722+L726+L730+L734+L738+L742</f>
      </c>
      <c s="32">
        <f>0+M694+M698+M702+M706+M710+M714+M718+M722+M726+M730+M734+M738+M742</f>
      </c>
    </row>
    <row r="694" spans="1:16" ht="25.5">
      <c r="A694" t="s">
        <v>50</v>
      </c>
      <c s="34" t="s">
        <v>873</v>
      </c>
      <c s="34" t="s">
        <v>874</v>
      </c>
      <c s="35" t="s">
        <v>5</v>
      </c>
      <c s="6" t="s">
        <v>875</v>
      </c>
      <c s="36" t="s">
        <v>92</v>
      </c>
      <c s="37">
        <v>0.338</v>
      </c>
      <c s="36">
        <v>0.00108</v>
      </c>
      <c s="36">
        <f>ROUND(G694*H694,6)</f>
      </c>
      <c r="L694" s="38">
        <v>0</v>
      </c>
      <c s="32">
        <f>ROUND(ROUND(L694,2)*ROUND(G694,3),2)</f>
      </c>
      <c s="36" t="s">
        <v>55</v>
      </c>
      <c>
        <f>(M694*21)/100</f>
      </c>
      <c t="s">
        <v>28</v>
      </c>
    </row>
    <row r="695" spans="1:5" ht="25.5">
      <c r="A695" s="35" t="s">
        <v>56</v>
      </c>
      <c r="E695" s="39" t="s">
        <v>875</v>
      </c>
    </row>
    <row r="696" spans="1:5" ht="76.5">
      <c r="A696" s="35" t="s">
        <v>57</v>
      </c>
      <c r="E696" s="42" t="s">
        <v>876</v>
      </c>
    </row>
    <row r="697" spans="1:5" ht="280.5">
      <c r="A697" t="s">
        <v>58</v>
      </c>
      <c r="E697" s="39" t="s">
        <v>877</v>
      </c>
    </row>
    <row r="698" spans="1:16" ht="25.5">
      <c r="A698" t="s">
        <v>50</v>
      </c>
      <c s="34" t="s">
        <v>878</v>
      </c>
      <c s="34" t="s">
        <v>879</v>
      </c>
      <c s="35" t="s">
        <v>5</v>
      </c>
      <c s="6" t="s">
        <v>880</v>
      </c>
      <c s="36" t="s">
        <v>139</v>
      </c>
      <c s="37">
        <v>6</v>
      </c>
      <c s="36">
        <v>0.00267</v>
      </c>
      <c s="36">
        <f>ROUND(G698*H698,6)</f>
      </c>
      <c r="L698" s="38">
        <v>0</v>
      </c>
      <c s="32">
        <f>ROUND(ROUND(L698,2)*ROUND(G698,3),2)</f>
      </c>
      <c s="36" t="s">
        <v>55</v>
      </c>
      <c>
        <f>(M698*21)/100</f>
      </c>
      <c t="s">
        <v>28</v>
      </c>
    </row>
    <row r="699" spans="1:5" ht="25.5">
      <c r="A699" s="35" t="s">
        <v>56</v>
      </c>
      <c r="E699" s="39" t="s">
        <v>880</v>
      </c>
    </row>
    <row r="700" spans="1:5" ht="38.25">
      <c r="A700" s="35" t="s">
        <v>57</v>
      </c>
      <c r="E700" s="42" t="s">
        <v>881</v>
      </c>
    </row>
    <row r="701" spans="1:5" ht="280.5">
      <c r="A701" t="s">
        <v>58</v>
      </c>
      <c r="E701" s="39" t="s">
        <v>877</v>
      </c>
    </row>
    <row r="702" spans="1:16" ht="12.75">
      <c r="A702" t="s">
        <v>50</v>
      </c>
      <c s="34" t="s">
        <v>882</v>
      </c>
      <c s="34" t="s">
        <v>883</v>
      </c>
      <c s="35" t="s">
        <v>5</v>
      </c>
      <c s="6" t="s">
        <v>884</v>
      </c>
      <c s="36" t="s">
        <v>885</v>
      </c>
      <c s="37">
        <v>3</v>
      </c>
      <c s="36">
        <v>0.001</v>
      </c>
      <c s="36">
        <f>ROUND(G702*H702,6)</f>
      </c>
      <c r="L702" s="38">
        <v>0</v>
      </c>
      <c s="32">
        <f>ROUND(ROUND(L702,2)*ROUND(G702,3),2)</f>
      </c>
      <c s="36" t="s">
        <v>122</v>
      </c>
      <c>
        <f>(M702*21)/100</f>
      </c>
      <c t="s">
        <v>28</v>
      </c>
    </row>
    <row r="703" spans="1:5" ht="12.75">
      <c r="A703" s="35" t="s">
        <v>56</v>
      </c>
      <c r="E703" s="39" t="s">
        <v>884</v>
      </c>
    </row>
    <row r="704" spans="1:5" ht="38.25">
      <c r="A704" s="35" t="s">
        <v>57</v>
      </c>
      <c r="E704" s="42" t="s">
        <v>886</v>
      </c>
    </row>
    <row r="705" spans="1:5" ht="12.75">
      <c r="A705" t="s">
        <v>58</v>
      </c>
      <c r="E705" s="39" t="s">
        <v>5</v>
      </c>
    </row>
    <row r="706" spans="1:16" ht="25.5">
      <c r="A706" t="s">
        <v>50</v>
      </c>
      <c s="34" t="s">
        <v>887</v>
      </c>
      <c s="34" t="s">
        <v>888</v>
      </c>
      <c s="35" t="s">
        <v>5</v>
      </c>
      <c s="6" t="s">
        <v>889</v>
      </c>
      <c s="36" t="s">
        <v>84</v>
      </c>
      <c s="37">
        <v>8.893</v>
      </c>
      <c s="36">
        <v>0</v>
      </c>
      <c s="36">
        <f>ROUND(G706*H706,6)</f>
      </c>
      <c r="L706" s="38">
        <v>0</v>
      </c>
      <c s="32">
        <f>ROUND(ROUND(L706,2)*ROUND(G706,3),2)</f>
      </c>
      <c s="36" t="s">
        <v>55</v>
      </c>
      <c>
        <f>(M706*21)/100</f>
      </c>
      <c t="s">
        <v>28</v>
      </c>
    </row>
    <row r="707" spans="1:5" ht="25.5">
      <c r="A707" s="35" t="s">
        <v>56</v>
      </c>
      <c r="E707" s="39" t="s">
        <v>889</v>
      </c>
    </row>
    <row r="708" spans="1:5" ht="51">
      <c r="A708" s="35" t="s">
        <v>57</v>
      </c>
      <c r="E708" s="42" t="s">
        <v>890</v>
      </c>
    </row>
    <row r="709" spans="1:5" ht="178.5">
      <c r="A709" t="s">
        <v>58</v>
      </c>
      <c r="E709" s="39" t="s">
        <v>891</v>
      </c>
    </row>
    <row r="710" spans="1:16" ht="12.75">
      <c r="A710" t="s">
        <v>50</v>
      </c>
      <c s="34" t="s">
        <v>892</v>
      </c>
      <c s="34" t="s">
        <v>893</v>
      </c>
      <c s="35" t="s">
        <v>5</v>
      </c>
      <c s="6" t="s">
        <v>894</v>
      </c>
      <c s="36" t="s">
        <v>84</v>
      </c>
      <c s="37">
        <v>9.782</v>
      </c>
      <c s="36">
        <v>0.01463</v>
      </c>
      <c s="36">
        <f>ROUND(G710*H710,6)</f>
      </c>
      <c r="L710" s="38">
        <v>0</v>
      </c>
      <c s="32">
        <f>ROUND(ROUND(L710,2)*ROUND(G710,3),2)</f>
      </c>
      <c s="36" t="s">
        <v>55</v>
      </c>
      <c>
        <f>(M710*21)/100</f>
      </c>
      <c t="s">
        <v>28</v>
      </c>
    </row>
    <row r="711" spans="1:5" ht="12.75">
      <c r="A711" s="35" t="s">
        <v>56</v>
      </c>
      <c r="E711" s="39" t="s">
        <v>894</v>
      </c>
    </row>
    <row r="712" spans="1:5" ht="12.75">
      <c r="A712" s="35" t="s">
        <v>57</v>
      </c>
      <c r="E712" s="40" t="s">
        <v>5</v>
      </c>
    </row>
    <row r="713" spans="1:5" ht="12.75">
      <c r="A713" t="s">
        <v>58</v>
      </c>
      <c r="E713" s="39" t="s">
        <v>5</v>
      </c>
    </row>
    <row r="714" spans="1:16" ht="12.75">
      <c r="A714" t="s">
        <v>50</v>
      </c>
      <c s="34" t="s">
        <v>895</v>
      </c>
      <c s="34" t="s">
        <v>896</v>
      </c>
      <c s="35" t="s">
        <v>5</v>
      </c>
      <c s="6" t="s">
        <v>897</v>
      </c>
      <c s="36" t="s">
        <v>162</v>
      </c>
      <c s="37">
        <v>22.14</v>
      </c>
      <c s="36">
        <v>1E-05</v>
      </c>
      <c s="36">
        <f>ROUND(G714*H714,6)</f>
      </c>
      <c r="L714" s="38">
        <v>0</v>
      </c>
      <c s="32">
        <f>ROUND(ROUND(L714,2)*ROUND(G714,3),2)</f>
      </c>
      <c s="36" t="s">
        <v>55</v>
      </c>
      <c>
        <f>(M714*21)/100</f>
      </c>
      <c t="s">
        <v>28</v>
      </c>
    </row>
    <row r="715" spans="1:5" ht="12.75">
      <c r="A715" s="35" t="s">
        <v>56</v>
      </c>
      <c r="E715" s="39" t="s">
        <v>897</v>
      </c>
    </row>
    <row r="716" spans="1:5" ht="38.25">
      <c r="A716" s="35" t="s">
        <v>57</v>
      </c>
      <c r="E716" s="42" t="s">
        <v>898</v>
      </c>
    </row>
    <row r="717" spans="1:5" ht="178.5">
      <c r="A717" t="s">
        <v>58</v>
      </c>
      <c r="E717" s="39" t="s">
        <v>891</v>
      </c>
    </row>
    <row r="718" spans="1:16" ht="12.75">
      <c r="A718" t="s">
        <v>50</v>
      </c>
      <c s="34" t="s">
        <v>899</v>
      </c>
      <c s="34" t="s">
        <v>900</v>
      </c>
      <c s="35" t="s">
        <v>5</v>
      </c>
      <c s="6" t="s">
        <v>901</v>
      </c>
      <c s="36" t="s">
        <v>92</v>
      </c>
      <c s="37">
        <v>0.156</v>
      </c>
      <c s="36">
        <v>0.55</v>
      </c>
      <c s="36">
        <f>ROUND(G718*H718,6)</f>
      </c>
      <c r="L718" s="38">
        <v>0</v>
      </c>
      <c s="32">
        <f>ROUND(ROUND(L718,2)*ROUND(G718,3),2)</f>
      </c>
      <c s="36" t="s">
        <v>55</v>
      </c>
      <c>
        <f>(M718*21)/100</f>
      </c>
      <c t="s">
        <v>28</v>
      </c>
    </row>
    <row r="719" spans="1:5" ht="12.75">
      <c r="A719" s="35" t="s">
        <v>56</v>
      </c>
      <c r="E719" s="39" t="s">
        <v>901</v>
      </c>
    </row>
    <row r="720" spans="1:5" ht="38.25">
      <c r="A720" s="35" t="s">
        <v>57</v>
      </c>
      <c r="E720" s="40" t="s">
        <v>902</v>
      </c>
    </row>
    <row r="721" spans="1:5" ht="12.75">
      <c r="A721" t="s">
        <v>58</v>
      </c>
      <c r="E721" s="39" t="s">
        <v>5</v>
      </c>
    </row>
    <row r="722" spans="1:16" ht="25.5">
      <c r="A722" t="s">
        <v>50</v>
      </c>
      <c s="34" t="s">
        <v>903</v>
      </c>
      <c s="34" t="s">
        <v>904</v>
      </c>
      <c s="35" t="s">
        <v>5</v>
      </c>
      <c s="6" t="s">
        <v>905</v>
      </c>
      <c s="36" t="s">
        <v>84</v>
      </c>
      <c s="37">
        <v>8.893</v>
      </c>
      <c s="36">
        <v>0.0002</v>
      </c>
      <c s="36">
        <f>ROUND(G722*H722,6)</f>
      </c>
      <c r="L722" s="38">
        <v>0</v>
      </c>
      <c s="32">
        <f>ROUND(ROUND(L722,2)*ROUND(G722,3),2)</f>
      </c>
      <c s="36" t="s">
        <v>55</v>
      </c>
      <c>
        <f>(M722*21)/100</f>
      </c>
      <c t="s">
        <v>28</v>
      </c>
    </row>
    <row r="723" spans="1:5" ht="25.5">
      <c r="A723" s="35" t="s">
        <v>56</v>
      </c>
      <c r="E723" s="39" t="s">
        <v>905</v>
      </c>
    </row>
    <row r="724" spans="1:5" ht="12.75">
      <c r="A724" s="35" t="s">
        <v>57</v>
      </c>
      <c r="E724" s="40" t="s">
        <v>5</v>
      </c>
    </row>
    <row r="725" spans="1:5" ht="89.25">
      <c r="A725" t="s">
        <v>58</v>
      </c>
      <c r="E725" s="39" t="s">
        <v>906</v>
      </c>
    </row>
    <row r="726" spans="1:16" ht="25.5">
      <c r="A726" t="s">
        <v>50</v>
      </c>
      <c s="34" t="s">
        <v>907</v>
      </c>
      <c s="34" t="s">
        <v>908</v>
      </c>
      <c s="35" t="s">
        <v>5</v>
      </c>
      <c s="6" t="s">
        <v>909</v>
      </c>
      <c s="36" t="s">
        <v>84</v>
      </c>
      <c s="37">
        <v>43.787</v>
      </c>
      <c s="36">
        <v>0.01396</v>
      </c>
      <c s="36">
        <f>ROUND(G726*H726,6)</f>
      </c>
      <c r="L726" s="38">
        <v>0</v>
      </c>
      <c s="32">
        <f>ROUND(ROUND(L726,2)*ROUND(G726,3),2)</f>
      </c>
      <c s="36" t="s">
        <v>122</v>
      </c>
      <c>
        <f>(M726*21)/100</f>
      </c>
      <c t="s">
        <v>28</v>
      </c>
    </row>
    <row r="727" spans="1:5" ht="25.5">
      <c r="A727" s="35" t="s">
        <v>56</v>
      </c>
      <c r="E727" s="39" t="s">
        <v>909</v>
      </c>
    </row>
    <row r="728" spans="1:5" ht="63.75">
      <c r="A728" s="35" t="s">
        <v>57</v>
      </c>
      <c r="E728" s="42" t="s">
        <v>910</v>
      </c>
    </row>
    <row r="729" spans="1:5" ht="76.5">
      <c r="A729" t="s">
        <v>58</v>
      </c>
      <c r="E729" s="39" t="s">
        <v>911</v>
      </c>
    </row>
    <row r="730" spans="1:16" ht="12.75">
      <c r="A730" t="s">
        <v>50</v>
      </c>
      <c s="34" t="s">
        <v>912</v>
      </c>
      <c s="34" t="s">
        <v>896</v>
      </c>
      <c s="35" t="s">
        <v>51</v>
      </c>
      <c s="6" t="s">
        <v>897</v>
      </c>
      <c s="36" t="s">
        <v>162</v>
      </c>
      <c s="37">
        <v>4.78</v>
      </c>
      <c s="36">
        <v>1E-05</v>
      </c>
      <c s="36">
        <f>ROUND(G730*H730,6)</f>
      </c>
      <c r="L730" s="38">
        <v>0</v>
      </c>
      <c s="32">
        <f>ROUND(ROUND(L730,2)*ROUND(G730,3),2)</f>
      </c>
      <c s="36" t="s">
        <v>55</v>
      </c>
      <c>
        <f>(M730*21)/100</f>
      </c>
      <c t="s">
        <v>28</v>
      </c>
    </row>
    <row r="731" spans="1:5" ht="12.75">
      <c r="A731" s="35" t="s">
        <v>56</v>
      </c>
      <c r="E731" s="39" t="s">
        <v>897</v>
      </c>
    </row>
    <row r="732" spans="1:5" ht="38.25">
      <c r="A732" s="35" t="s">
        <v>57</v>
      </c>
      <c r="E732" s="42" t="s">
        <v>913</v>
      </c>
    </row>
    <row r="733" spans="1:5" ht="178.5">
      <c r="A733" t="s">
        <v>58</v>
      </c>
      <c r="E733" s="39" t="s">
        <v>891</v>
      </c>
    </row>
    <row r="734" spans="1:16" ht="12.75">
      <c r="A734" t="s">
        <v>50</v>
      </c>
      <c s="34" t="s">
        <v>914</v>
      </c>
      <c s="34" t="s">
        <v>915</v>
      </c>
      <c s="35" t="s">
        <v>5</v>
      </c>
      <c s="6" t="s">
        <v>916</v>
      </c>
      <c s="36" t="s">
        <v>92</v>
      </c>
      <c s="37">
        <v>0.021</v>
      </c>
      <c s="36">
        <v>0.55</v>
      </c>
      <c s="36">
        <f>ROUND(G734*H734,6)</f>
      </c>
      <c r="L734" s="38">
        <v>0</v>
      </c>
      <c s="32">
        <f>ROUND(ROUND(L734,2)*ROUND(G734,3),2)</f>
      </c>
      <c s="36" t="s">
        <v>55</v>
      </c>
      <c>
        <f>(M734*21)/100</f>
      </c>
      <c t="s">
        <v>28</v>
      </c>
    </row>
    <row r="735" spans="1:5" ht="12.75">
      <c r="A735" s="35" t="s">
        <v>56</v>
      </c>
      <c r="E735" s="39" t="s">
        <v>916</v>
      </c>
    </row>
    <row r="736" spans="1:5" ht="51">
      <c r="A736" s="35" t="s">
        <v>57</v>
      </c>
      <c r="E736" s="42" t="s">
        <v>917</v>
      </c>
    </row>
    <row r="737" spans="1:5" ht="12.75">
      <c r="A737" t="s">
        <v>58</v>
      </c>
      <c r="E737" s="39" t="s">
        <v>5</v>
      </c>
    </row>
    <row r="738" spans="1:16" ht="25.5">
      <c r="A738" t="s">
        <v>50</v>
      </c>
      <c s="34" t="s">
        <v>918</v>
      </c>
      <c s="34" t="s">
        <v>904</v>
      </c>
      <c s="35" t="s">
        <v>51</v>
      </c>
      <c s="6" t="s">
        <v>905</v>
      </c>
      <c s="36" t="s">
        <v>84</v>
      </c>
      <c s="37">
        <v>1.434</v>
      </c>
      <c s="36">
        <v>0.0002</v>
      </c>
      <c s="36">
        <f>ROUND(G738*H738,6)</f>
      </c>
      <c r="L738" s="38">
        <v>0</v>
      </c>
      <c s="32">
        <f>ROUND(ROUND(L738,2)*ROUND(G738,3),2)</f>
      </c>
      <c s="36" t="s">
        <v>55</v>
      </c>
      <c>
        <f>(M738*21)/100</f>
      </c>
      <c t="s">
        <v>28</v>
      </c>
    </row>
    <row r="739" spans="1:5" ht="25.5">
      <c r="A739" s="35" t="s">
        <v>56</v>
      </c>
      <c r="E739" s="39" t="s">
        <v>905</v>
      </c>
    </row>
    <row r="740" spans="1:5" ht="38.25">
      <c r="A740" s="35" t="s">
        <v>57</v>
      </c>
      <c r="E740" s="42" t="s">
        <v>919</v>
      </c>
    </row>
    <row r="741" spans="1:5" ht="89.25">
      <c r="A741" t="s">
        <v>58</v>
      </c>
      <c r="E741" s="39" t="s">
        <v>906</v>
      </c>
    </row>
    <row r="742" spans="1:16" ht="25.5">
      <c r="A742" t="s">
        <v>50</v>
      </c>
      <c s="34" t="s">
        <v>920</v>
      </c>
      <c s="34" t="s">
        <v>921</v>
      </c>
      <c s="35" t="s">
        <v>5</v>
      </c>
      <c s="6" t="s">
        <v>922</v>
      </c>
      <c s="36" t="s">
        <v>121</v>
      </c>
      <c s="37">
        <v>0.873</v>
      </c>
      <c s="36">
        <v>0</v>
      </c>
      <c s="36">
        <f>ROUND(G742*H742,6)</f>
      </c>
      <c r="L742" s="38">
        <v>0</v>
      </c>
      <c s="32">
        <f>ROUND(ROUND(L742,2)*ROUND(G742,3),2)</f>
      </c>
      <c s="36" t="s">
        <v>55</v>
      </c>
      <c>
        <f>(M742*21)/100</f>
      </c>
      <c t="s">
        <v>28</v>
      </c>
    </row>
    <row r="743" spans="1:5" ht="25.5">
      <c r="A743" s="35" t="s">
        <v>56</v>
      </c>
      <c r="E743" s="39" t="s">
        <v>922</v>
      </c>
    </row>
    <row r="744" spans="1:5" ht="12.75">
      <c r="A744" s="35" t="s">
        <v>57</v>
      </c>
      <c r="E744" s="40" t="s">
        <v>5</v>
      </c>
    </row>
    <row r="745" spans="1:5" ht="114.75">
      <c r="A745" t="s">
        <v>58</v>
      </c>
      <c r="E745" s="39" t="s">
        <v>804</v>
      </c>
    </row>
    <row r="746" spans="1:13" ht="12.75">
      <c r="A746" t="s">
        <v>47</v>
      </c>
      <c r="C746" s="31" t="s">
        <v>923</v>
      </c>
      <c r="E746" s="33" t="s">
        <v>924</v>
      </c>
      <c r="J746" s="32">
        <f>0</f>
      </c>
      <c s="32">
        <f>0</f>
      </c>
      <c s="32">
        <f>0+L747+L751+L755+L759+L763+L767+L771+L775+L779+L783+L787+L791</f>
      </c>
      <c s="32">
        <f>0+M747+M751+M755+M759+M763+M767+M771+M775+M779+M783+M787+M791</f>
      </c>
    </row>
    <row r="747" spans="1:16" ht="25.5">
      <c r="A747" t="s">
        <v>50</v>
      </c>
      <c s="34" t="s">
        <v>925</v>
      </c>
      <c s="34" t="s">
        <v>926</v>
      </c>
      <c s="35" t="s">
        <v>5</v>
      </c>
      <c s="6" t="s">
        <v>927</v>
      </c>
      <c s="36" t="s">
        <v>84</v>
      </c>
      <c s="37">
        <v>6.82</v>
      </c>
      <c s="36">
        <v>0.02866</v>
      </c>
      <c s="36">
        <f>ROUND(G747*H747,6)</f>
      </c>
      <c r="L747" s="38">
        <v>0</v>
      </c>
      <c s="32">
        <f>ROUND(ROUND(L747,2)*ROUND(G747,3),2)</f>
      </c>
      <c s="36" t="s">
        <v>55</v>
      </c>
      <c>
        <f>(M747*21)/100</f>
      </c>
      <c t="s">
        <v>28</v>
      </c>
    </row>
    <row r="748" spans="1:5" ht="38.25">
      <c r="A748" s="35" t="s">
        <v>56</v>
      </c>
      <c r="E748" s="39" t="s">
        <v>928</v>
      </c>
    </row>
    <row r="749" spans="1:5" ht="25.5">
      <c r="A749" s="35" t="s">
        <v>57</v>
      </c>
      <c r="E749" s="40" t="s">
        <v>929</v>
      </c>
    </row>
    <row r="750" spans="1:5" ht="140.25">
      <c r="A750" t="s">
        <v>58</v>
      </c>
      <c r="E750" s="39" t="s">
        <v>930</v>
      </c>
    </row>
    <row r="751" spans="1:16" ht="25.5">
      <c r="A751" t="s">
        <v>50</v>
      </c>
      <c s="34" t="s">
        <v>931</v>
      </c>
      <c s="34" t="s">
        <v>932</v>
      </c>
      <c s="35" t="s">
        <v>5</v>
      </c>
      <c s="6" t="s">
        <v>933</v>
      </c>
      <c s="36" t="s">
        <v>162</v>
      </c>
      <c s="37">
        <v>6.2</v>
      </c>
      <c s="36">
        <v>0.00092</v>
      </c>
      <c s="36">
        <f>ROUND(G751*H751,6)</f>
      </c>
      <c r="L751" s="38">
        <v>0</v>
      </c>
      <c s="32">
        <f>ROUND(ROUND(L751,2)*ROUND(G751,3),2)</f>
      </c>
      <c s="36" t="s">
        <v>55</v>
      </c>
      <c>
        <f>(M751*21)/100</f>
      </c>
      <c t="s">
        <v>28</v>
      </c>
    </row>
    <row r="752" spans="1:5" ht="25.5">
      <c r="A752" s="35" t="s">
        <v>56</v>
      </c>
      <c r="E752" s="39" t="s">
        <v>933</v>
      </c>
    </row>
    <row r="753" spans="1:5" ht="25.5">
      <c r="A753" s="35" t="s">
        <v>57</v>
      </c>
      <c r="E753" s="40" t="s">
        <v>934</v>
      </c>
    </row>
    <row r="754" spans="1:5" ht="140.25">
      <c r="A754" t="s">
        <v>58</v>
      </c>
      <c r="E754" s="39" t="s">
        <v>930</v>
      </c>
    </row>
    <row r="755" spans="1:16" ht="25.5">
      <c r="A755" t="s">
        <v>50</v>
      </c>
      <c s="34" t="s">
        <v>935</v>
      </c>
      <c s="34" t="s">
        <v>936</v>
      </c>
      <c s="35" t="s">
        <v>5</v>
      </c>
      <c s="6" t="s">
        <v>937</v>
      </c>
      <c s="36" t="s">
        <v>84</v>
      </c>
      <c s="37">
        <v>6.82</v>
      </c>
      <c s="36">
        <v>0.0002</v>
      </c>
      <c s="36">
        <f>ROUND(G755*H755,6)</f>
      </c>
      <c r="L755" s="38">
        <v>0</v>
      </c>
      <c s="32">
        <f>ROUND(ROUND(L755,2)*ROUND(G755,3),2)</f>
      </c>
      <c s="36" t="s">
        <v>55</v>
      </c>
      <c>
        <f>(M755*21)/100</f>
      </c>
      <c t="s">
        <v>28</v>
      </c>
    </row>
    <row r="756" spans="1:5" ht="25.5">
      <c r="A756" s="35" t="s">
        <v>56</v>
      </c>
      <c r="E756" s="39" t="s">
        <v>937</v>
      </c>
    </row>
    <row r="757" spans="1:5" ht="25.5">
      <c r="A757" s="35" t="s">
        <v>57</v>
      </c>
      <c r="E757" s="40" t="s">
        <v>929</v>
      </c>
    </row>
    <row r="758" spans="1:5" ht="140.25">
      <c r="A758" t="s">
        <v>58</v>
      </c>
      <c r="E758" s="39" t="s">
        <v>930</v>
      </c>
    </row>
    <row r="759" spans="1:16" ht="25.5">
      <c r="A759" t="s">
        <v>50</v>
      </c>
      <c s="34" t="s">
        <v>938</v>
      </c>
      <c s="34" t="s">
        <v>939</v>
      </c>
      <c s="35" t="s">
        <v>5</v>
      </c>
      <c s="6" t="s">
        <v>940</v>
      </c>
      <c s="36" t="s">
        <v>162</v>
      </c>
      <c s="37">
        <v>12.4</v>
      </c>
      <c s="36">
        <v>0.00036</v>
      </c>
      <c s="36">
        <f>ROUND(G759*H759,6)</f>
      </c>
      <c r="L759" s="38">
        <v>0</v>
      </c>
      <c s="32">
        <f>ROUND(ROUND(L759,2)*ROUND(G759,3),2)</f>
      </c>
      <c s="36" t="s">
        <v>55</v>
      </c>
      <c>
        <f>(M759*21)/100</f>
      </c>
      <c t="s">
        <v>28</v>
      </c>
    </row>
    <row r="760" spans="1:5" ht="25.5">
      <c r="A760" s="35" t="s">
        <v>56</v>
      </c>
      <c r="E760" s="39" t="s">
        <v>940</v>
      </c>
    </row>
    <row r="761" spans="1:5" ht="25.5">
      <c r="A761" s="35" t="s">
        <v>57</v>
      </c>
      <c r="E761" s="40" t="s">
        <v>941</v>
      </c>
    </row>
    <row r="762" spans="1:5" ht="140.25">
      <c r="A762" t="s">
        <v>58</v>
      </c>
      <c r="E762" s="39" t="s">
        <v>930</v>
      </c>
    </row>
    <row r="763" spans="1:16" ht="25.5">
      <c r="A763" t="s">
        <v>50</v>
      </c>
      <c s="34" t="s">
        <v>942</v>
      </c>
      <c s="34" t="s">
        <v>943</v>
      </c>
      <c s="35" t="s">
        <v>5</v>
      </c>
      <c s="6" t="s">
        <v>944</v>
      </c>
      <c s="36" t="s">
        <v>84</v>
      </c>
      <c s="37">
        <v>6.82</v>
      </c>
      <c s="36">
        <v>0.0032</v>
      </c>
      <c s="36">
        <f>ROUND(G763*H763,6)</f>
      </c>
      <c r="L763" s="38">
        <v>0</v>
      </c>
      <c s="32">
        <f>ROUND(ROUND(L763,2)*ROUND(G763,3),2)</f>
      </c>
      <c s="36" t="s">
        <v>55</v>
      </c>
      <c>
        <f>(M763*21)/100</f>
      </c>
      <c t="s">
        <v>28</v>
      </c>
    </row>
    <row r="764" spans="1:5" ht="25.5">
      <c r="A764" s="35" t="s">
        <v>56</v>
      </c>
      <c r="E764" s="39" t="s">
        <v>944</v>
      </c>
    </row>
    <row r="765" spans="1:5" ht="25.5">
      <c r="A765" s="35" t="s">
        <v>57</v>
      </c>
      <c r="E765" s="40" t="s">
        <v>929</v>
      </c>
    </row>
    <row r="766" spans="1:5" ht="140.25">
      <c r="A766" t="s">
        <v>58</v>
      </c>
      <c r="E766" s="39" t="s">
        <v>930</v>
      </c>
    </row>
    <row r="767" spans="1:16" ht="25.5">
      <c r="A767" t="s">
        <v>50</v>
      </c>
      <c s="34" t="s">
        <v>945</v>
      </c>
      <c s="34" t="s">
        <v>946</v>
      </c>
      <c s="35" t="s">
        <v>5</v>
      </c>
      <c s="6" t="s">
        <v>947</v>
      </c>
      <c s="36" t="s">
        <v>84</v>
      </c>
      <c s="37">
        <v>56.14</v>
      </c>
      <c s="36">
        <v>0.00125</v>
      </c>
      <c s="36">
        <f>ROUND(G767*H767,6)</f>
      </c>
      <c r="L767" s="38">
        <v>0</v>
      </c>
      <c s="32">
        <f>ROUND(ROUND(L767,2)*ROUND(G767,3),2)</f>
      </c>
      <c s="36" t="s">
        <v>55</v>
      </c>
      <c>
        <f>(M767*21)/100</f>
      </c>
      <c t="s">
        <v>28</v>
      </c>
    </row>
    <row r="768" spans="1:5" ht="25.5">
      <c r="A768" s="35" t="s">
        <v>56</v>
      </c>
      <c r="E768" s="39" t="s">
        <v>947</v>
      </c>
    </row>
    <row r="769" spans="1:5" ht="25.5">
      <c r="A769" s="35" t="s">
        <v>57</v>
      </c>
      <c r="E769" s="40" t="s">
        <v>948</v>
      </c>
    </row>
    <row r="770" spans="1:5" ht="76.5">
      <c r="A770" t="s">
        <v>58</v>
      </c>
      <c r="E770" s="39" t="s">
        <v>949</v>
      </c>
    </row>
    <row r="771" spans="1:16" ht="12.75">
      <c r="A771" t="s">
        <v>50</v>
      </c>
      <c s="34" t="s">
        <v>950</v>
      </c>
      <c s="34" t="s">
        <v>951</v>
      </c>
      <c s="35" t="s">
        <v>5</v>
      </c>
      <c s="6" t="s">
        <v>952</v>
      </c>
      <c s="36" t="s">
        <v>84</v>
      </c>
      <c s="37">
        <v>58.947</v>
      </c>
      <c s="36">
        <v>0.008</v>
      </c>
      <c s="36">
        <f>ROUND(G771*H771,6)</f>
      </c>
      <c r="L771" s="38">
        <v>0</v>
      </c>
      <c s="32">
        <f>ROUND(ROUND(L771,2)*ROUND(G771,3),2)</f>
      </c>
      <c s="36" t="s">
        <v>55</v>
      </c>
      <c>
        <f>(M771*21)/100</f>
      </c>
      <c t="s">
        <v>28</v>
      </c>
    </row>
    <row r="772" spans="1:5" ht="12.75">
      <c r="A772" s="35" t="s">
        <v>56</v>
      </c>
      <c r="E772" s="39" t="s">
        <v>952</v>
      </c>
    </row>
    <row r="773" spans="1:5" ht="12.75">
      <c r="A773" s="35" t="s">
        <v>57</v>
      </c>
      <c r="E773" s="40" t="s">
        <v>5</v>
      </c>
    </row>
    <row r="774" spans="1:5" ht="12.75">
      <c r="A774" t="s">
        <v>58</v>
      </c>
      <c r="E774" s="39" t="s">
        <v>5</v>
      </c>
    </row>
    <row r="775" spans="1:16" ht="25.5">
      <c r="A775" t="s">
        <v>50</v>
      </c>
      <c s="34" t="s">
        <v>953</v>
      </c>
      <c s="34" t="s">
        <v>954</v>
      </c>
      <c s="35" t="s">
        <v>5</v>
      </c>
      <c s="6" t="s">
        <v>955</v>
      </c>
      <c s="36" t="s">
        <v>162</v>
      </c>
      <c s="37">
        <v>2.25</v>
      </c>
      <c s="36">
        <v>0.00515</v>
      </c>
      <c s="36">
        <f>ROUND(G775*H775,6)</f>
      </c>
      <c r="L775" s="38">
        <v>0</v>
      </c>
      <c s="32">
        <f>ROUND(ROUND(L775,2)*ROUND(G775,3),2)</f>
      </c>
      <c s="36" t="s">
        <v>55</v>
      </c>
      <c>
        <f>(M775*21)/100</f>
      </c>
      <c t="s">
        <v>28</v>
      </c>
    </row>
    <row r="776" spans="1:5" ht="25.5">
      <c r="A776" s="35" t="s">
        <v>56</v>
      </c>
      <c r="E776" s="39" t="s">
        <v>955</v>
      </c>
    </row>
    <row r="777" spans="1:5" ht="25.5">
      <c r="A777" s="35" t="s">
        <v>57</v>
      </c>
      <c r="E777" s="40" t="s">
        <v>956</v>
      </c>
    </row>
    <row r="778" spans="1:5" ht="12.75">
      <c r="A778" t="s">
        <v>58</v>
      </c>
      <c r="E778" s="39" t="s">
        <v>5</v>
      </c>
    </row>
    <row r="779" spans="1:16" ht="25.5">
      <c r="A779" t="s">
        <v>50</v>
      </c>
      <c s="34" t="s">
        <v>957</v>
      </c>
      <c s="34" t="s">
        <v>958</v>
      </c>
      <c s="35" t="s">
        <v>5</v>
      </c>
      <c s="6" t="s">
        <v>959</v>
      </c>
      <c s="36" t="s">
        <v>84</v>
      </c>
      <c s="37">
        <v>2.813</v>
      </c>
      <c s="36">
        <v>0.01246</v>
      </c>
      <c s="36">
        <f>ROUND(G779*H779,6)</f>
      </c>
      <c r="L779" s="38">
        <v>0</v>
      </c>
      <c s="32">
        <f>ROUND(ROUND(L779,2)*ROUND(G779,3),2)</f>
      </c>
      <c s="36" t="s">
        <v>55</v>
      </c>
      <c>
        <f>(M779*21)/100</f>
      </c>
      <c t="s">
        <v>28</v>
      </c>
    </row>
    <row r="780" spans="1:5" ht="25.5">
      <c r="A780" s="35" t="s">
        <v>56</v>
      </c>
      <c r="E780" s="39" t="s">
        <v>959</v>
      </c>
    </row>
    <row r="781" spans="1:5" ht="25.5">
      <c r="A781" s="35" t="s">
        <v>57</v>
      </c>
      <c r="E781" s="40" t="s">
        <v>960</v>
      </c>
    </row>
    <row r="782" spans="1:5" ht="12.75">
      <c r="A782" t="s">
        <v>58</v>
      </c>
      <c r="E782" s="39" t="s">
        <v>5</v>
      </c>
    </row>
    <row r="783" spans="1:16" ht="25.5">
      <c r="A783" t="s">
        <v>50</v>
      </c>
      <c s="34" t="s">
        <v>961</v>
      </c>
      <c s="34" t="s">
        <v>962</v>
      </c>
      <c s="35" t="s">
        <v>5</v>
      </c>
      <c s="6" t="s">
        <v>963</v>
      </c>
      <c s="36" t="s">
        <v>84</v>
      </c>
      <c s="37">
        <v>6.96</v>
      </c>
      <c s="36">
        <v>0.02134</v>
      </c>
      <c s="36">
        <f>ROUND(G783*H783,6)</f>
      </c>
      <c r="L783" s="38">
        <v>0</v>
      </c>
      <c s="32">
        <f>ROUND(ROUND(L783,2)*ROUND(G783,3),2)</f>
      </c>
      <c s="36" t="s">
        <v>55</v>
      </c>
      <c>
        <f>(M783*21)/100</f>
      </c>
      <c t="s">
        <v>28</v>
      </c>
    </row>
    <row r="784" spans="1:5" ht="25.5">
      <c r="A784" s="35" t="s">
        <v>56</v>
      </c>
      <c r="E784" s="39" t="s">
        <v>963</v>
      </c>
    </row>
    <row r="785" spans="1:5" ht="25.5">
      <c r="A785" s="35" t="s">
        <v>57</v>
      </c>
      <c r="E785" s="40" t="s">
        <v>964</v>
      </c>
    </row>
    <row r="786" spans="1:5" ht="63.75">
      <c r="A786" t="s">
        <v>58</v>
      </c>
      <c r="E786" s="39" t="s">
        <v>965</v>
      </c>
    </row>
    <row r="787" spans="1:16" ht="25.5">
      <c r="A787" t="s">
        <v>50</v>
      </c>
      <c s="34" t="s">
        <v>966</v>
      </c>
      <c s="34" t="s">
        <v>967</v>
      </c>
      <c s="35" t="s">
        <v>5</v>
      </c>
      <c s="6" t="s">
        <v>968</v>
      </c>
      <c s="36" t="s">
        <v>139</v>
      </c>
      <c s="37">
        <v>2</v>
      </c>
      <c s="36">
        <v>0.021</v>
      </c>
      <c s="36">
        <f>ROUND(G787*H787,6)</f>
      </c>
      <c r="L787" s="38">
        <v>0</v>
      </c>
      <c s="32">
        <f>ROUND(ROUND(L787,2)*ROUND(G787,3),2)</f>
      </c>
      <c s="36" t="s">
        <v>55</v>
      </c>
      <c>
        <f>(M787*21)/100</f>
      </c>
      <c t="s">
        <v>28</v>
      </c>
    </row>
    <row r="788" spans="1:5" ht="38.25">
      <c r="A788" s="35" t="s">
        <v>56</v>
      </c>
      <c r="E788" s="39" t="s">
        <v>969</v>
      </c>
    </row>
    <row r="789" spans="1:5" ht="25.5">
      <c r="A789" s="35" t="s">
        <v>57</v>
      </c>
      <c r="E789" s="40" t="s">
        <v>970</v>
      </c>
    </row>
    <row r="790" spans="1:5" ht="63.75">
      <c r="A790" t="s">
        <v>58</v>
      </c>
      <c r="E790" s="39" t="s">
        <v>965</v>
      </c>
    </row>
    <row r="791" spans="1:16" ht="25.5">
      <c r="A791" t="s">
        <v>50</v>
      </c>
      <c s="34" t="s">
        <v>971</v>
      </c>
      <c s="34" t="s">
        <v>972</v>
      </c>
      <c s="35" t="s">
        <v>5</v>
      </c>
      <c s="6" t="s">
        <v>973</v>
      </c>
      <c s="36" t="s">
        <v>121</v>
      </c>
      <c s="37">
        <v>1.008</v>
      </c>
      <c s="36">
        <v>0</v>
      </c>
      <c s="36">
        <f>ROUND(G791*H791,6)</f>
      </c>
      <c r="L791" s="38">
        <v>0</v>
      </c>
      <c s="32">
        <f>ROUND(ROUND(L791,2)*ROUND(G791,3),2)</f>
      </c>
      <c s="36" t="s">
        <v>55</v>
      </c>
      <c>
        <f>(M791*21)/100</f>
      </c>
      <c t="s">
        <v>28</v>
      </c>
    </row>
    <row r="792" spans="1:5" ht="25.5">
      <c r="A792" s="35" t="s">
        <v>56</v>
      </c>
      <c r="E792" s="39" t="s">
        <v>973</v>
      </c>
    </row>
    <row r="793" spans="1:5" ht="12.75">
      <c r="A793" s="35" t="s">
        <v>57</v>
      </c>
      <c r="E793" s="40" t="s">
        <v>5</v>
      </c>
    </row>
    <row r="794" spans="1:5" ht="127.5">
      <c r="A794" t="s">
        <v>58</v>
      </c>
      <c r="E794" s="39" t="s">
        <v>974</v>
      </c>
    </row>
    <row r="795" spans="1:13" ht="12.75">
      <c r="A795" t="s">
        <v>47</v>
      </c>
      <c r="C795" s="31" t="s">
        <v>975</v>
      </c>
      <c r="E795" s="33" t="s">
        <v>976</v>
      </c>
      <c r="J795" s="32">
        <f>0</f>
      </c>
      <c s="32">
        <f>0</f>
      </c>
      <c s="32">
        <f>0+L796+L800+L804+L808+L812+L816+L820+L824+L828+L832+L836+L840+L844+L848</f>
      </c>
      <c s="32">
        <f>0+M796+M800+M804+M808+M812+M816+M820+M824+M828+M832+M836+M840+M844+M848</f>
      </c>
    </row>
    <row r="796" spans="1:16" ht="12.75">
      <c r="A796" t="s">
        <v>50</v>
      </c>
      <c s="34" t="s">
        <v>977</v>
      </c>
      <c s="34" t="s">
        <v>978</v>
      </c>
      <c s="35" t="s">
        <v>5</v>
      </c>
      <c s="6" t="s">
        <v>979</v>
      </c>
      <c s="36" t="s">
        <v>84</v>
      </c>
      <c s="37">
        <v>47.455</v>
      </c>
      <c s="36">
        <v>0</v>
      </c>
      <c s="36">
        <f>ROUND(G796*H796,6)</f>
      </c>
      <c r="L796" s="38">
        <v>0</v>
      </c>
      <c s="32">
        <f>ROUND(ROUND(L796,2)*ROUND(G796,3),2)</f>
      </c>
      <c s="36" t="s">
        <v>55</v>
      </c>
      <c>
        <f>(M796*21)/100</f>
      </c>
      <c t="s">
        <v>28</v>
      </c>
    </row>
    <row r="797" spans="1:5" ht="12.75">
      <c r="A797" s="35" t="s">
        <v>56</v>
      </c>
      <c r="E797" s="39" t="s">
        <v>979</v>
      </c>
    </row>
    <row r="798" spans="1:5" ht="127.5">
      <c r="A798" s="35" t="s">
        <v>57</v>
      </c>
      <c r="E798" s="42" t="s">
        <v>980</v>
      </c>
    </row>
    <row r="799" spans="1:5" ht="12.75">
      <c r="A799" t="s">
        <v>58</v>
      </c>
      <c r="E799" s="39" t="s">
        <v>5</v>
      </c>
    </row>
    <row r="800" spans="1:16" ht="25.5">
      <c r="A800" t="s">
        <v>50</v>
      </c>
      <c s="34" t="s">
        <v>981</v>
      </c>
      <c s="34" t="s">
        <v>982</v>
      </c>
      <c s="35" t="s">
        <v>5</v>
      </c>
      <c s="6" t="s">
        <v>983</v>
      </c>
      <c s="36" t="s">
        <v>84</v>
      </c>
      <c s="37">
        <v>54.573</v>
      </c>
      <c s="36">
        <v>0.0005</v>
      </c>
      <c s="36">
        <f>ROUND(G800*H800,6)</f>
      </c>
      <c r="L800" s="38">
        <v>0</v>
      </c>
      <c s="32">
        <f>ROUND(ROUND(L800,2)*ROUND(G800,3),2)</f>
      </c>
      <c s="36" t="s">
        <v>55</v>
      </c>
      <c>
        <f>(M800*21)/100</f>
      </c>
      <c t="s">
        <v>28</v>
      </c>
    </row>
    <row r="801" spans="1:5" ht="25.5">
      <c r="A801" s="35" t="s">
        <v>56</v>
      </c>
      <c r="E801" s="39" t="s">
        <v>983</v>
      </c>
    </row>
    <row r="802" spans="1:5" ht="12.75">
      <c r="A802" s="35" t="s">
        <v>57</v>
      </c>
      <c r="E802" s="40" t="s">
        <v>5</v>
      </c>
    </row>
    <row r="803" spans="1:5" ht="12.75">
      <c r="A803" t="s">
        <v>58</v>
      </c>
      <c r="E803" s="39" t="s">
        <v>5</v>
      </c>
    </row>
    <row r="804" spans="1:16" ht="25.5">
      <c r="A804" t="s">
        <v>50</v>
      </c>
      <c s="34" t="s">
        <v>984</v>
      </c>
      <c s="34" t="s">
        <v>985</v>
      </c>
      <c s="35" t="s">
        <v>5</v>
      </c>
      <c s="6" t="s">
        <v>986</v>
      </c>
      <c s="36" t="s">
        <v>162</v>
      </c>
      <c s="37">
        <v>134.1</v>
      </c>
      <c s="36">
        <v>0.00198</v>
      </c>
      <c s="36">
        <f>ROUND(G804*H804,6)</f>
      </c>
      <c r="L804" s="38">
        <v>0</v>
      </c>
      <c s="32">
        <f>ROUND(ROUND(L804,2)*ROUND(G804,3),2)</f>
      </c>
      <c s="36" t="s">
        <v>55</v>
      </c>
      <c>
        <f>(M804*21)/100</f>
      </c>
      <c t="s">
        <v>28</v>
      </c>
    </row>
    <row r="805" spans="1:5" ht="25.5">
      <c r="A805" s="35" t="s">
        <v>56</v>
      </c>
      <c r="E805" s="39" t="s">
        <v>986</v>
      </c>
    </row>
    <row r="806" spans="1:5" ht="38.25">
      <c r="A806" s="35" t="s">
        <v>57</v>
      </c>
      <c r="E806" s="40" t="s">
        <v>987</v>
      </c>
    </row>
    <row r="807" spans="1:5" ht="38.25">
      <c r="A807" t="s">
        <v>58</v>
      </c>
      <c r="E807" s="39" t="s">
        <v>988</v>
      </c>
    </row>
    <row r="808" spans="1:16" ht="25.5">
      <c r="A808" t="s">
        <v>50</v>
      </c>
      <c s="34" t="s">
        <v>989</v>
      </c>
      <c s="34" t="s">
        <v>990</v>
      </c>
      <c s="35" t="s">
        <v>5</v>
      </c>
      <c s="6" t="s">
        <v>991</v>
      </c>
      <c s="36" t="s">
        <v>162</v>
      </c>
      <c s="37">
        <v>9.95</v>
      </c>
      <c s="36">
        <v>0.00204</v>
      </c>
      <c s="36">
        <f>ROUND(G808*H808,6)</f>
      </c>
      <c r="L808" s="38">
        <v>0</v>
      </c>
      <c s="32">
        <f>ROUND(ROUND(L808,2)*ROUND(G808,3),2)</f>
      </c>
      <c s="36" t="s">
        <v>55</v>
      </c>
      <c>
        <f>(M808*21)/100</f>
      </c>
      <c t="s">
        <v>28</v>
      </c>
    </row>
    <row r="809" spans="1:5" ht="25.5">
      <c r="A809" s="35" t="s">
        <v>56</v>
      </c>
      <c r="E809" s="39" t="s">
        <v>991</v>
      </c>
    </row>
    <row r="810" spans="1:5" ht="38.25">
      <c r="A810" s="35" t="s">
        <v>57</v>
      </c>
      <c r="E810" s="42" t="s">
        <v>992</v>
      </c>
    </row>
    <row r="811" spans="1:5" ht="12.75">
      <c r="A811" t="s">
        <v>58</v>
      </c>
      <c r="E811" s="39" t="s">
        <v>5</v>
      </c>
    </row>
    <row r="812" spans="1:16" ht="25.5">
      <c r="A812" t="s">
        <v>50</v>
      </c>
      <c s="34" t="s">
        <v>993</v>
      </c>
      <c s="34" t="s">
        <v>994</v>
      </c>
      <c s="35" t="s">
        <v>5</v>
      </c>
      <c s="6" t="s">
        <v>995</v>
      </c>
      <c s="36" t="s">
        <v>162</v>
      </c>
      <c s="37">
        <v>9.45</v>
      </c>
      <c s="36">
        <v>0.00312</v>
      </c>
      <c s="36">
        <f>ROUND(G812*H812,6)</f>
      </c>
      <c r="L812" s="38">
        <v>0</v>
      </c>
      <c s="32">
        <f>ROUND(ROUND(L812,2)*ROUND(G812,3),2)</f>
      </c>
      <c s="36" t="s">
        <v>55</v>
      </c>
      <c>
        <f>(M812*21)/100</f>
      </c>
      <c t="s">
        <v>28</v>
      </c>
    </row>
    <row r="813" spans="1:5" ht="25.5">
      <c r="A813" s="35" t="s">
        <v>56</v>
      </c>
      <c r="E813" s="39" t="s">
        <v>995</v>
      </c>
    </row>
    <row r="814" spans="1:5" ht="38.25">
      <c r="A814" s="35" t="s">
        <v>57</v>
      </c>
      <c r="E814" s="42" t="s">
        <v>996</v>
      </c>
    </row>
    <row r="815" spans="1:5" ht="12.75">
      <c r="A815" t="s">
        <v>58</v>
      </c>
      <c r="E815" s="39" t="s">
        <v>5</v>
      </c>
    </row>
    <row r="816" spans="1:16" ht="25.5">
      <c r="A816" t="s">
        <v>50</v>
      </c>
      <c s="34" t="s">
        <v>997</v>
      </c>
      <c s="34" t="s">
        <v>998</v>
      </c>
      <c s="35" t="s">
        <v>5</v>
      </c>
      <c s="6" t="s">
        <v>999</v>
      </c>
      <c s="36" t="s">
        <v>162</v>
      </c>
      <c s="37">
        <v>58.35</v>
      </c>
      <c s="36">
        <v>0.00423</v>
      </c>
      <c s="36">
        <f>ROUND(G816*H816,6)</f>
      </c>
      <c r="L816" s="38">
        <v>0</v>
      </c>
      <c s="32">
        <f>ROUND(ROUND(L816,2)*ROUND(G816,3),2)</f>
      </c>
      <c s="36" t="s">
        <v>55</v>
      </c>
      <c>
        <f>(M816*21)/100</f>
      </c>
      <c t="s">
        <v>28</v>
      </c>
    </row>
    <row r="817" spans="1:5" ht="25.5">
      <c r="A817" s="35" t="s">
        <v>56</v>
      </c>
      <c r="E817" s="39" t="s">
        <v>999</v>
      </c>
    </row>
    <row r="818" spans="1:5" ht="38.25">
      <c r="A818" s="35" t="s">
        <v>57</v>
      </c>
      <c r="E818" s="42" t="s">
        <v>1000</v>
      </c>
    </row>
    <row r="819" spans="1:5" ht="12.75">
      <c r="A819" t="s">
        <v>58</v>
      </c>
      <c r="E819" s="39" t="s">
        <v>5</v>
      </c>
    </row>
    <row r="820" spans="1:16" ht="25.5">
      <c r="A820" t="s">
        <v>50</v>
      </c>
      <c s="34" t="s">
        <v>1001</v>
      </c>
      <c s="34" t="s">
        <v>1002</v>
      </c>
      <c s="35" t="s">
        <v>5</v>
      </c>
      <c s="6" t="s">
        <v>1003</v>
      </c>
      <c s="36" t="s">
        <v>84</v>
      </c>
      <c s="37">
        <v>8.709</v>
      </c>
      <c s="36">
        <v>0.00721</v>
      </c>
      <c s="36">
        <f>ROUND(G820*H820,6)</f>
      </c>
      <c r="L820" s="38">
        <v>0</v>
      </c>
      <c s="32">
        <f>ROUND(ROUND(L820,2)*ROUND(G820,3),2)</f>
      </c>
      <c s="36" t="s">
        <v>55</v>
      </c>
      <c>
        <f>(M820*21)/100</f>
      </c>
      <c t="s">
        <v>28</v>
      </c>
    </row>
    <row r="821" spans="1:5" ht="25.5">
      <c r="A821" s="35" t="s">
        <v>56</v>
      </c>
      <c r="E821" s="39" t="s">
        <v>1003</v>
      </c>
    </row>
    <row r="822" spans="1:5" ht="38.25">
      <c r="A822" s="35" t="s">
        <v>57</v>
      </c>
      <c r="E822" s="42" t="s">
        <v>1004</v>
      </c>
    </row>
    <row r="823" spans="1:5" ht="12.75">
      <c r="A823" t="s">
        <v>58</v>
      </c>
      <c r="E823" s="39" t="s">
        <v>5</v>
      </c>
    </row>
    <row r="824" spans="1:16" ht="25.5">
      <c r="A824" t="s">
        <v>50</v>
      </c>
      <c s="34" t="s">
        <v>1005</v>
      </c>
      <c s="34" t="s">
        <v>1006</v>
      </c>
      <c s="35" t="s">
        <v>5</v>
      </c>
      <c s="6" t="s">
        <v>1007</v>
      </c>
      <c s="36" t="s">
        <v>162</v>
      </c>
      <c s="37">
        <v>12.68</v>
      </c>
      <c s="36">
        <v>0.00264</v>
      </c>
      <c s="36">
        <f>ROUND(G824*H824,6)</f>
      </c>
      <c r="L824" s="38">
        <v>0</v>
      </c>
      <c s="32">
        <f>ROUND(ROUND(L824,2)*ROUND(G824,3),2)</f>
      </c>
      <c s="36" t="s">
        <v>55</v>
      </c>
      <c>
        <f>(M824*21)/100</f>
      </c>
      <c t="s">
        <v>28</v>
      </c>
    </row>
    <row r="825" spans="1:5" ht="25.5">
      <c r="A825" s="35" t="s">
        <v>56</v>
      </c>
      <c r="E825" s="39" t="s">
        <v>1007</v>
      </c>
    </row>
    <row r="826" spans="1:5" ht="51">
      <c r="A826" s="35" t="s">
        <v>57</v>
      </c>
      <c r="E826" s="42" t="s">
        <v>1008</v>
      </c>
    </row>
    <row r="827" spans="1:5" ht="12.75">
      <c r="A827" t="s">
        <v>58</v>
      </c>
      <c r="E827" s="39" t="s">
        <v>5</v>
      </c>
    </row>
    <row r="828" spans="1:16" ht="25.5">
      <c r="A828" t="s">
        <v>50</v>
      </c>
      <c s="34" t="s">
        <v>1009</v>
      </c>
      <c s="34" t="s">
        <v>1010</v>
      </c>
      <c s="35" t="s">
        <v>5</v>
      </c>
      <c s="6" t="s">
        <v>1011</v>
      </c>
      <c s="36" t="s">
        <v>139</v>
      </c>
      <c s="37">
        <v>6</v>
      </c>
      <c s="36">
        <v>0</v>
      </c>
      <c s="36">
        <f>ROUND(G828*H828,6)</f>
      </c>
      <c r="L828" s="38">
        <v>0</v>
      </c>
      <c s="32">
        <f>ROUND(ROUND(L828,2)*ROUND(G828,3),2)</f>
      </c>
      <c s="36" t="s">
        <v>55</v>
      </c>
      <c>
        <f>(M828*21)/100</f>
      </c>
      <c t="s">
        <v>28</v>
      </c>
    </row>
    <row r="829" spans="1:5" ht="38.25">
      <c r="A829" s="35" t="s">
        <v>56</v>
      </c>
      <c r="E829" s="39" t="s">
        <v>1012</v>
      </c>
    </row>
    <row r="830" spans="1:5" ht="12.75">
      <c r="A830" s="35" t="s">
        <v>57</v>
      </c>
      <c r="E830" s="40" t="s">
        <v>5</v>
      </c>
    </row>
    <row r="831" spans="1:5" ht="12.75">
      <c r="A831" t="s">
        <v>58</v>
      </c>
      <c r="E831" s="39" t="s">
        <v>5</v>
      </c>
    </row>
    <row r="832" spans="1:16" ht="25.5">
      <c r="A832" t="s">
        <v>50</v>
      </c>
      <c s="34" t="s">
        <v>1013</v>
      </c>
      <c s="34" t="s">
        <v>1014</v>
      </c>
      <c s="35" t="s">
        <v>5</v>
      </c>
      <c s="6" t="s">
        <v>1015</v>
      </c>
      <c s="36" t="s">
        <v>162</v>
      </c>
      <c s="37">
        <v>66.1</v>
      </c>
      <c s="36">
        <v>0.00257</v>
      </c>
      <c s="36">
        <f>ROUND(G832*H832,6)</f>
      </c>
      <c r="L832" s="38">
        <v>0</v>
      </c>
      <c s="32">
        <f>ROUND(ROUND(L832,2)*ROUND(G832,3),2)</f>
      </c>
      <c s="36" t="s">
        <v>122</v>
      </c>
      <c>
        <f>(M832*21)/100</f>
      </c>
      <c t="s">
        <v>28</v>
      </c>
    </row>
    <row r="833" spans="1:5" ht="25.5">
      <c r="A833" s="35" t="s">
        <v>56</v>
      </c>
      <c r="E833" s="39" t="s">
        <v>1015</v>
      </c>
    </row>
    <row r="834" spans="1:5" ht="38.25">
      <c r="A834" s="35" t="s">
        <v>57</v>
      </c>
      <c r="E834" s="42" t="s">
        <v>1016</v>
      </c>
    </row>
    <row r="835" spans="1:5" ht="63.75">
      <c r="A835" t="s">
        <v>58</v>
      </c>
      <c r="E835" s="39" t="s">
        <v>1017</v>
      </c>
    </row>
    <row r="836" spans="1:16" ht="25.5">
      <c r="A836" t="s">
        <v>50</v>
      </c>
      <c s="34" t="s">
        <v>1018</v>
      </c>
      <c s="34" t="s">
        <v>1019</v>
      </c>
      <c s="35" t="s">
        <v>5</v>
      </c>
      <c s="6" t="s">
        <v>1020</v>
      </c>
      <c s="36" t="s">
        <v>162</v>
      </c>
      <c s="37">
        <v>19.3</v>
      </c>
      <c s="36">
        <v>0.00149</v>
      </c>
      <c s="36">
        <f>ROUND(G836*H836,6)</f>
      </c>
      <c r="L836" s="38">
        <v>0</v>
      </c>
      <c s="32">
        <f>ROUND(ROUND(L836,2)*ROUND(G836,3),2)</f>
      </c>
      <c s="36" t="s">
        <v>55</v>
      </c>
      <c>
        <f>(M836*21)/100</f>
      </c>
      <c t="s">
        <v>28</v>
      </c>
    </row>
    <row r="837" spans="1:5" ht="25.5">
      <c r="A837" s="35" t="s">
        <v>56</v>
      </c>
      <c r="E837" s="39" t="s">
        <v>1020</v>
      </c>
    </row>
    <row r="838" spans="1:5" ht="51">
      <c r="A838" s="35" t="s">
        <v>57</v>
      </c>
      <c r="E838" s="42" t="s">
        <v>1021</v>
      </c>
    </row>
    <row r="839" spans="1:5" ht="12.75">
      <c r="A839" t="s">
        <v>58</v>
      </c>
      <c r="E839" s="39" t="s">
        <v>5</v>
      </c>
    </row>
    <row r="840" spans="1:16" ht="25.5">
      <c r="A840" t="s">
        <v>50</v>
      </c>
      <c s="34" t="s">
        <v>1022</v>
      </c>
      <c s="34" t="s">
        <v>1023</v>
      </c>
      <c s="35" t="s">
        <v>5</v>
      </c>
      <c s="6" t="s">
        <v>1024</v>
      </c>
      <c s="36" t="s">
        <v>162</v>
      </c>
      <c s="37">
        <v>1.6</v>
      </c>
      <c s="36">
        <v>0.00236</v>
      </c>
      <c s="36">
        <f>ROUND(G840*H840,6)</f>
      </c>
      <c r="L840" s="38">
        <v>0</v>
      </c>
      <c s="32">
        <f>ROUND(ROUND(L840,2)*ROUND(G840,3),2)</f>
      </c>
      <c s="36" t="s">
        <v>55</v>
      </c>
      <c>
        <f>(M840*21)/100</f>
      </c>
      <c t="s">
        <v>28</v>
      </c>
    </row>
    <row r="841" spans="1:5" ht="25.5">
      <c r="A841" s="35" t="s">
        <v>56</v>
      </c>
      <c r="E841" s="39" t="s">
        <v>1024</v>
      </c>
    </row>
    <row r="842" spans="1:5" ht="25.5">
      <c r="A842" s="35" t="s">
        <v>57</v>
      </c>
      <c r="E842" s="40" t="s">
        <v>1025</v>
      </c>
    </row>
    <row r="843" spans="1:5" ht="12.75">
      <c r="A843" t="s">
        <v>58</v>
      </c>
      <c r="E843" s="39" t="s">
        <v>5</v>
      </c>
    </row>
    <row r="844" spans="1:16" ht="12.75">
      <c r="A844" t="s">
        <v>50</v>
      </c>
      <c s="34" t="s">
        <v>1026</v>
      </c>
      <c s="34" t="s">
        <v>1027</v>
      </c>
      <c s="35" t="s">
        <v>5</v>
      </c>
      <c s="6" t="s">
        <v>1028</v>
      </c>
      <c s="36" t="s">
        <v>162</v>
      </c>
      <c s="37">
        <v>8.4</v>
      </c>
      <c s="36">
        <v>0.00112</v>
      </c>
      <c s="36">
        <f>ROUND(G844*H844,6)</f>
      </c>
      <c r="L844" s="38">
        <v>0</v>
      </c>
      <c s="32">
        <f>ROUND(ROUND(L844,2)*ROUND(G844,3),2)</f>
      </c>
      <c s="36" t="s">
        <v>55</v>
      </c>
      <c>
        <f>(M844*21)/100</f>
      </c>
      <c t="s">
        <v>28</v>
      </c>
    </row>
    <row r="845" spans="1:5" ht="12.75">
      <c r="A845" s="35" t="s">
        <v>56</v>
      </c>
      <c r="E845" s="39" t="s">
        <v>1028</v>
      </c>
    </row>
    <row r="846" spans="1:5" ht="25.5">
      <c r="A846" s="35" t="s">
        <v>57</v>
      </c>
      <c r="E846" s="40" t="s">
        <v>1029</v>
      </c>
    </row>
    <row r="847" spans="1:5" ht="12.75">
      <c r="A847" t="s">
        <v>58</v>
      </c>
      <c r="E847" s="39" t="s">
        <v>5</v>
      </c>
    </row>
    <row r="848" spans="1:16" ht="25.5">
      <c r="A848" t="s">
        <v>50</v>
      </c>
      <c s="34" t="s">
        <v>1030</v>
      </c>
      <c s="34" t="s">
        <v>1031</v>
      </c>
      <c s="35" t="s">
        <v>5</v>
      </c>
      <c s="6" t="s">
        <v>1032</v>
      </c>
      <c s="36" t="s">
        <v>121</v>
      </c>
      <c s="37">
        <v>0.897</v>
      </c>
      <c s="36">
        <v>0</v>
      </c>
      <c s="36">
        <f>ROUND(G848*H848,6)</f>
      </c>
      <c r="L848" s="38">
        <v>0</v>
      </c>
      <c s="32">
        <f>ROUND(ROUND(L848,2)*ROUND(G848,3),2)</f>
      </c>
      <c s="36" t="s">
        <v>55</v>
      </c>
      <c>
        <f>(M848*21)/100</f>
      </c>
      <c t="s">
        <v>28</v>
      </c>
    </row>
    <row r="849" spans="1:5" ht="25.5">
      <c r="A849" s="35" t="s">
        <v>56</v>
      </c>
      <c r="E849" s="39" t="s">
        <v>1032</v>
      </c>
    </row>
    <row r="850" spans="1:5" ht="12.75">
      <c r="A850" s="35" t="s">
        <v>57</v>
      </c>
      <c r="E850" s="40" t="s">
        <v>5</v>
      </c>
    </row>
    <row r="851" spans="1:5" ht="114.75">
      <c r="A851" t="s">
        <v>58</v>
      </c>
      <c r="E851" s="39" t="s">
        <v>1033</v>
      </c>
    </row>
    <row r="852" spans="1:13" ht="12.75">
      <c r="A852" t="s">
        <v>47</v>
      </c>
      <c r="C852" s="31" t="s">
        <v>1034</v>
      </c>
      <c r="E852" s="33" t="s">
        <v>1035</v>
      </c>
      <c r="J852" s="32">
        <f>0</f>
      </c>
      <c s="32">
        <f>0</f>
      </c>
      <c s="32">
        <f>0+L853+L857+L861+L865+L869+L873+L877+L881+L885+L889+L893+L897</f>
      </c>
      <c s="32">
        <f>0+M853+M857+M861+M865+M869+M873+M877+M881+M885+M889+M893+M897</f>
      </c>
    </row>
    <row r="853" spans="1:16" ht="12.75">
      <c r="A853" t="s">
        <v>50</v>
      </c>
      <c s="34" t="s">
        <v>1036</v>
      </c>
      <c s="34" t="s">
        <v>1037</v>
      </c>
      <c s="35" t="s">
        <v>5</v>
      </c>
      <c s="6" t="s">
        <v>1038</v>
      </c>
      <c s="36" t="s">
        <v>139</v>
      </c>
      <c s="37">
        <v>11</v>
      </c>
      <c s="36">
        <v>0</v>
      </c>
      <c s="36">
        <f>ROUND(G853*H853,6)</f>
      </c>
      <c r="L853" s="38">
        <v>0</v>
      </c>
      <c s="32">
        <f>ROUND(ROUND(L853,2)*ROUND(G853,3),2)</f>
      </c>
      <c s="36" t="s">
        <v>55</v>
      </c>
      <c>
        <f>(M853*21)/100</f>
      </c>
      <c t="s">
        <v>28</v>
      </c>
    </row>
    <row r="854" spans="1:5" ht="12.75">
      <c r="A854" s="35" t="s">
        <v>56</v>
      </c>
      <c r="E854" s="39" t="s">
        <v>1038</v>
      </c>
    </row>
    <row r="855" spans="1:5" ht="216.75">
      <c r="A855" s="35" t="s">
        <v>57</v>
      </c>
      <c r="E855" s="42" t="s">
        <v>1039</v>
      </c>
    </row>
    <row r="856" spans="1:5" ht="12.75">
      <c r="A856" t="s">
        <v>58</v>
      </c>
      <c r="E856" s="39" t="s">
        <v>5</v>
      </c>
    </row>
    <row r="857" spans="1:16" ht="12.75">
      <c r="A857" t="s">
        <v>50</v>
      </c>
      <c s="34" t="s">
        <v>1040</v>
      </c>
      <c s="34" t="s">
        <v>1041</v>
      </c>
      <c s="35" t="s">
        <v>5</v>
      </c>
      <c s="6" t="s">
        <v>1042</v>
      </c>
      <c s="36" t="s">
        <v>139</v>
      </c>
      <c s="37">
        <v>10</v>
      </c>
      <c s="36">
        <v>0.0012</v>
      </c>
      <c s="36">
        <f>ROUND(G857*H857,6)</f>
      </c>
      <c r="L857" s="38">
        <v>0</v>
      </c>
      <c s="32">
        <f>ROUND(ROUND(L857,2)*ROUND(G857,3),2)</f>
      </c>
      <c s="36" t="s">
        <v>55</v>
      </c>
      <c>
        <f>(M857*21)/100</f>
      </c>
      <c t="s">
        <v>28</v>
      </c>
    </row>
    <row r="858" spans="1:5" ht="12.75">
      <c r="A858" s="35" t="s">
        <v>56</v>
      </c>
      <c r="E858" s="39" t="s">
        <v>1042</v>
      </c>
    </row>
    <row r="859" spans="1:5" ht="191.25">
      <c r="A859" s="35" t="s">
        <v>57</v>
      </c>
      <c r="E859" s="42" t="s">
        <v>570</v>
      </c>
    </row>
    <row r="860" spans="1:5" ht="12.75">
      <c r="A860" t="s">
        <v>58</v>
      </c>
      <c r="E860" s="39" t="s">
        <v>5</v>
      </c>
    </row>
    <row r="861" spans="1:16" ht="12.75">
      <c r="A861" t="s">
        <v>50</v>
      </c>
      <c s="34" t="s">
        <v>1043</v>
      </c>
      <c s="34" t="s">
        <v>1044</v>
      </c>
      <c s="35" t="s">
        <v>5</v>
      </c>
      <c s="6" t="s">
        <v>1045</v>
      </c>
      <c s="36" t="s">
        <v>1046</v>
      </c>
      <c s="37">
        <v>1</v>
      </c>
      <c s="36">
        <v>0.0005</v>
      </c>
      <c s="36">
        <f>ROUND(G861*H861,6)</f>
      </c>
      <c r="L861" s="38">
        <v>0</v>
      </c>
      <c s="32">
        <f>ROUND(ROUND(L861,2)*ROUND(G861,3),2)</f>
      </c>
      <c s="36" t="s">
        <v>122</v>
      </c>
      <c>
        <f>(M861*21)/100</f>
      </c>
      <c t="s">
        <v>28</v>
      </c>
    </row>
    <row r="862" spans="1:5" ht="12.75">
      <c r="A862" s="35" t="s">
        <v>56</v>
      </c>
      <c r="E862" s="39" t="s">
        <v>1045</v>
      </c>
    </row>
    <row r="863" spans="1:5" ht="38.25">
      <c r="A863" s="35" t="s">
        <v>57</v>
      </c>
      <c r="E863" s="42" t="s">
        <v>584</v>
      </c>
    </row>
    <row r="864" spans="1:5" ht="12.75">
      <c r="A864" t="s">
        <v>58</v>
      </c>
      <c r="E864" s="39" t="s">
        <v>1047</v>
      </c>
    </row>
    <row r="865" spans="1:16" ht="25.5">
      <c r="A865" t="s">
        <v>50</v>
      </c>
      <c s="34" t="s">
        <v>1048</v>
      </c>
      <c s="34" t="s">
        <v>1049</v>
      </c>
      <c s="35" t="s">
        <v>5</v>
      </c>
      <c s="6" t="s">
        <v>1050</v>
      </c>
      <c s="36" t="s">
        <v>139</v>
      </c>
      <c s="37">
        <v>1</v>
      </c>
      <c s="36">
        <v>0</v>
      </c>
      <c s="36">
        <f>ROUND(G865*H865,6)</f>
      </c>
      <c r="L865" s="38">
        <v>0</v>
      </c>
      <c s="32">
        <f>ROUND(ROUND(L865,2)*ROUND(G865,3),2)</f>
      </c>
      <c s="36" t="s">
        <v>55</v>
      </c>
      <c>
        <f>(M865*21)/100</f>
      </c>
      <c t="s">
        <v>28</v>
      </c>
    </row>
    <row r="866" spans="1:5" ht="25.5">
      <c r="A866" s="35" t="s">
        <v>56</v>
      </c>
      <c r="E866" s="39" t="s">
        <v>1050</v>
      </c>
    </row>
    <row r="867" spans="1:5" ht="38.25">
      <c r="A867" s="35" t="s">
        <v>57</v>
      </c>
      <c r="E867" s="42" t="s">
        <v>584</v>
      </c>
    </row>
    <row r="868" spans="1:5" ht="165.75">
      <c r="A868" t="s">
        <v>58</v>
      </c>
      <c r="E868" s="39" t="s">
        <v>1051</v>
      </c>
    </row>
    <row r="869" spans="1:16" ht="12.75">
      <c r="A869" t="s">
        <v>50</v>
      </c>
      <c s="34" t="s">
        <v>1052</v>
      </c>
      <c s="34" t="s">
        <v>1053</v>
      </c>
      <c s="35" t="s">
        <v>5</v>
      </c>
      <c s="6" t="s">
        <v>1054</v>
      </c>
      <c s="36" t="s">
        <v>139</v>
      </c>
      <c s="37">
        <v>1</v>
      </c>
      <c s="36">
        <v>0.0195</v>
      </c>
      <c s="36">
        <f>ROUND(G869*H869,6)</f>
      </c>
      <c r="L869" s="38">
        <v>0</v>
      </c>
      <c s="32">
        <f>ROUND(ROUND(L869,2)*ROUND(G869,3),2)</f>
      </c>
      <c s="36" t="s">
        <v>55</v>
      </c>
      <c>
        <f>(M869*21)/100</f>
      </c>
      <c t="s">
        <v>28</v>
      </c>
    </row>
    <row r="870" spans="1:5" ht="12.75">
      <c r="A870" s="35" t="s">
        <v>56</v>
      </c>
      <c r="E870" s="39" t="s">
        <v>1054</v>
      </c>
    </row>
    <row r="871" spans="1:5" ht="38.25">
      <c r="A871" s="35" t="s">
        <v>57</v>
      </c>
      <c r="E871" s="42" t="s">
        <v>584</v>
      </c>
    </row>
    <row r="872" spans="1:5" ht="12.75">
      <c r="A872" t="s">
        <v>58</v>
      </c>
      <c r="E872" s="39" t="s">
        <v>5</v>
      </c>
    </row>
    <row r="873" spans="1:16" ht="25.5">
      <c r="A873" t="s">
        <v>50</v>
      </c>
      <c s="34" t="s">
        <v>1055</v>
      </c>
      <c s="34" t="s">
        <v>1056</v>
      </c>
      <c s="35" t="s">
        <v>5</v>
      </c>
      <c s="6" t="s">
        <v>1057</v>
      </c>
      <c s="36" t="s">
        <v>139</v>
      </c>
      <c s="37">
        <v>1</v>
      </c>
      <c s="36">
        <v>0.00047</v>
      </c>
      <c s="36">
        <f>ROUND(G873*H873,6)</f>
      </c>
      <c r="L873" s="38">
        <v>0</v>
      </c>
      <c s="32">
        <f>ROUND(ROUND(L873,2)*ROUND(G873,3),2)</f>
      </c>
      <c s="36" t="s">
        <v>55</v>
      </c>
      <c>
        <f>(M873*21)/100</f>
      </c>
      <c t="s">
        <v>28</v>
      </c>
    </row>
    <row r="874" spans="1:5" ht="25.5">
      <c r="A874" s="35" t="s">
        <v>56</v>
      </c>
      <c r="E874" s="39" t="s">
        <v>1057</v>
      </c>
    </row>
    <row r="875" spans="1:5" ht="38.25">
      <c r="A875" s="35" t="s">
        <v>57</v>
      </c>
      <c r="E875" s="42" t="s">
        <v>584</v>
      </c>
    </row>
    <row r="876" spans="1:5" ht="38.25">
      <c r="A876" t="s">
        <v>58</v>
      </c>
      <c r="E876" s="39" t="s">
        <v>1058</v>
      </c>
    </row>
    <row r="877" spans="1:16" ht="25.5">
      <c r="A877" t="s">
        <v>50</v>
      </c>
      <c s="34" t="s">
        <v>1059</v>
      </c>
      <c s="34" t="s">
        <v>1060</v>
      </c>
      <c s="35" t="s">
        <v>5</v>
      </c>
      <c s="6" t="s">
        <v>1061</v>
      </c>
      <c s="36" t="s">
        <v>139</v>
      </c>
      <c s="37">
        <v>1</v>
      </c>
      <c s="36">
        <v>0.016</v>
      </c>
      <c s="36">
        <f>ROUND(G877*H877,6)</f>
      </c>
      <c r="L877" s="38">
        <v>0</v>
      </c>
      <c s="32">
        <f>ROUND(ROUND(L877,2)*ROUND(G877,3),2)</f>
      </c>
      <c s="36" t="s">
        <v>55</v>
      </c>
      <c>
        <f>(M877*21)/100</f>
      </c>
      <c t="s">
        <v>28</v>
      </c>
    </row>
    <row r="878" spans="1:5" ht="25.5">
      <c r="A878" s="35" t="s">
        <v>56</v>
      </c>
      <c r="E878" s="39" t="s">
        <v>1061</v>
      </c>
    </row>
    <row r="879" spans="1:5" ht="12.75">
      <c r="A879" s="35" t="s">
        <v>57</v>
      </c>
      <c r="E879" s="40" t="s">
        <v>5</v>
      </c>
    </row>
    <row r="880" spans="1:5" ht="12.75">
      <c r="A880" t="s">
        <v>58</v>
      </c>
      <c r="E880" s="39" t="s">
        <v>5</v>
      </c>
    </row>
    <row r="881" spans="1:16" ht="25.5">
      <c r="A881" t="s">
        <v>50</v>
      </c>
      <c s="34" t="s">
        <v>1062</v>
      </c>
      <c s="34" t="s">
        <v>1063</v>
      </c>
      <c s="35" t="s">
        <v>5</v>
      </c>
      <c s="6" t="s">
        <v>1064</v>
      </c>
      <c s="36" t="s">
        <v>139</v>
      </c>
      <c s="37">
        <v>1</v>
      </c>
      <c s="36">
        <v>0</v>
      </c>
      <c s="36">
        <f>ROUND(G881*H881,6)</f>
      </c>
      <c r="L881" s="38">
        <v>0</v>
      </c>
      <c s="32">
        <f>ROUND(ROUND(L881,2)*ROUND(G881,3),2)</f>
      </c>
      <c s="36" t="s">
        <v>55</v>
      </c>
      <c>
        <f>(M881*21)/100</f>
      </c>
      <c t="s">
        <v>28</v>
      </c>
    </row>
    <row r="882" spans="1:5" ht="25.5">
      <c r="A882" s="35" t="s">
        <v>56</v>
      </c>
      <c r="E882" s="39" t="s">
        <v>1064</v>
      </c>
    </row>
    <row r="883" spans="1:5" ht="25.5">
      <c r="A883" s="35" t="s">
        <v>57</v>
      </c>
      <c r="E883" s="40" t="s">
        <v>1065</v>
      </c>
    </row>
    <row r="884" spans="1:5" ht="89.25">
      <c r="A884" t="s">
        <v>58</v>
      </c>
      <c r="E884" s="39" t="s">
        <v>1066</v>
      </c>
    </row>
    <row r="885" spans="1:16" ht="25.5">
      <c r="A885" t="s">
        <v>50</v>
      </c>
      <c s="34" t="s">
        <v>1067</v>
      </c>
      <c s="34" t="s">
        <v>1068</v>
      </c>
      <c s="35" t="s">
        <v>5</v>
      </c>
      <c s="6" t="s">
        <v>1069</v>
      </c>
      <c s="36" t="s">
        <v>139</v>
      </c>
      <c s="37">
        <v>1</v>
      </c>
      <c s="36">
        <v>0</v>
      </c>
      <c s="36">
        <f>ROUND(G885*H885,6)</f>
      </c>
      <c r="L885" s="38">
        <v>0</v>
      </c>
      <c s="32">
        <f>ROUND(ROUND(L885,2)*ROUND(G885,3),2)</f>
      </c>
      <c s="36" t="s">
        <v>55</v>
      </c>
      <c>
        <f>(M885*21)/100</f>
      </c>
      <c t="s">
        <v>28</v>
      </c>
    </row>
    <row r="886" spans="1:5" ht="25.5">
      <c r="A886" s="35" t="s">
        <v>56</v>
      </c>
      <c r="E886" s="39" t="s">
        <v>1069</v>
      </c>
    </row>
    <row r="887" spans="1:5" ht="12.75">
      <c r="A887" s="35" t="s">
        <v>57</v>
      </c>
      <c r="E887" s="40" t="s">
        <v>5</v>
      </c>
    </row>
    <row r="888" spans="1:5" ht="89.25">
      <c r="A888" t="s">
        <v>58</v>
      </c>
      <c r="E888" s="39" t="s">
        <v>1066</v>
      </c>
    </row>
    <row r="889" spans="1:16" ht="12.75">
      <c r="A889" t="s">
        <v>50</v>
      </c>
      <c s="34" t="s">
        <v>1070</v>
      </c>
      <c s="34" t="s">
        <v>1071</v>
      </c>
      <c s="35" t="s">
        <v>5</v>
      </c>
      <c s="6" t="s">
        <v>1072</v>
      </c>
      <c s="36" t="s">
        <v>162</v>
      </c>
      <c s="37">
        <v>3.163</v>
      </c>
      <c s="36">
        <v>0.007</v>
      </c>
      <c s="36">
        <f>ROUND(G889*H889,6)</f>
      </c>
      <c r="L889" s="38">
        <v>0</v>
      </c>
      <c s="32">
        <f>ROUND(ROUND(L889,2)*ROUND(G889,3),2)</f>
      </c>
      <c s="36" t="s">
        <v>55</v>
      </c>
      <c>
        <f>(M889*21)/100</f>
      </c>
      <c t="s">
        <v>28</v>
      </c>
    </row>
    <row r="890" spans="1:5" ht="12.75">
      <c r="A890" s="35" t="s">
        <v>56</v>
      </c>
      <c r="E890" s="39" t="s">
        <v>1072</v>
      </c>
    </row>
    <row r="891" spans="1:5" ht="38.25">
      <c r="A891" s="35" t="s">
        <v>57</v>
      </c>
      <c r="E891" s="40" t="s">
        <v>1073</v>
      </c>
    </row>
    <row r="892" spans="1:5" ht="12.75">
      <c r="A892" t="s">
        <v>58</v>
      </c>
      <c r="E892" s="39" t="s">
        <v>5</v>
      </c>
    </row>
    <row r="893" spans="1:16" ht="12.75">
      <c r="A893" t="s">
        <v>50</v>
      </c>
      <c s="34" t="s">
        <v>1074</v>
      </c>
      <c s="34" t="s">
        <v>1075</v>
      </c>
      <c s="35" t="s">
        <v>5</v>
      </c>
      <c s="6" t="s">
        <v>1076</v>
      </c>
      <c s="36" t="s">
        <v>139</v>
      </c>
      <c s="37">
        <v>4</v>
      </c>
      <c s="36">
        <v>6E-05</v>
      </c>
      <c s="36">
        <f>ROUND(G893*H893,6)</f>
      </c>
      <c r="L893" s="38">
        <v>0</v>
      </c>
      <c s="32">
        <f>ROUND(ROUND(L893,2)*ROUND(G893,3),2)</f>
      </c>
      <c s="36" t="s">
        <v>55</v>
      </c>
      <c>
        <f>(M893*21)/100</f>
      </c>
      <c t="s">
        <v>28</v>
      </c>
    </row>
    <row r="894" spans="1:5" ht="12.75">
      <c r="A894" s="35" t="s">
        <v>56</v>
      </c>
      <c r="E894" s="39" t="s">
        <v>1076</v>
      </c>
    </row>
    <row r="895" spans="1:5" ht="12.75">
      <c r="A895" s="35" t="s">
        <v>57</v>
      </c>
      <c r="E895" s="40" t="s">
        <v>5</v>
      </c>
    </row>
    <row r="896" spans="1:5" ht="12.75">
      <c r="A896" t="s">
        <v>58</v>
      </c>
      <c r="E896" s="39" t="s">
        <v>5</v>
      </c>
    </row>
    <row r="897" spans="1:16" ht="25.5">
      <c r="A897" t="s">
        <v>50</v>
      </c>
      <c s="34" t="s">
        <v>1077</v>
      </c>
      <c s="34" t="s">
        <v>1078</v>
      </c>
      <c s="35" t="s">
        <v>5</v>
      </c>
      <c s="6" t="s">
        <v>1079</v>
      </c>
      <c s="36" t="s">
        <v>121</v>
      </c>
      <c s="37">
        <v>0.071</v>
      </c>
      <c s="36">
        <v>0</v>
      </c>
      <c s="36">
        <f>ROUND(G897*H897,6)</f>
      </c>
      <c r="L897" s="38">
        <v>0</v>
      </c>
      <c s="32">
        <f>ROUND(ROUND(L897,2)*ROUND(G897,3),2)</f>
      </c>
      <c s="36" t="s">
        <v>55</v>
      </c>
      <c>
        <f>(M897*21)/100</f>
      </c>
      <c t="s">
        <v>28</v>
      </c>
    </row>
    <row r="898" spans="1:5" ht="25.5">
      <c r="A898" s="35" t="s">
        <v>56</v>
      </c>
      <c r="E898" s="39" t="s">
        <v>1079</v>
      </c>
    </row>
    <row r="899" spans="1:5" ht="12.75">
      <c r="A899" s="35" t="s">
        <v>57</v>
      </c>
      <c r="E899" s="40" t="s">
        <v>5</v>
      </c>
    </row>
    <row r="900" spans="1:5" ht="114.75">
      <c r="A900" t="s">
        <v>58</v>
      </c>
      <c r="E900" s="39" t="s">
        <v>1080</v>
      </c>
    </row>
    <row r="901" spans="1:13" ht="12.75">
      <c r="A901" t="s">
        <v>47</v>
      </c>
      <c r="C901" s="31" t="s">
        <v>1081</v>
      </c>
      <c r="E901" s="33" t="s">
        <v>1082</v>
      </c>
      <c r="J901" s="32">
        <f>0</f>
      </c>
      <c s="32">
        <f>0</f>
      </c>
      <c s="32">
        <f>0+L902+L906+L910+L914+L918+L922+L926+L930+L934+L938+L942+L946+L950+L954+L958+L962+L966+L970+L974+L978+L982+L986+L990+L994+L998+L1002+L1006+L1010+L1014+L1018+L1022+L1026+L1030</f>
      </c>
      <c s="32">
        <f>0+M902+M906+M910+M914+M918+M922+M926+M930+M934+M938+M942+M946+M950+M954+M958+M962+M966+M970+M974+M978+M982+M986+M990+M994+M998+M1002+M1006+M1010+M1014+M1018+M1022+M1026+M1030</f>
      </c>
    </row>
    <row r="902" spans="1:16" ht="25.5">
      <c r="A902" t="s">
        <v>50</v>
      </c>
      <c s="34" t="s">
        <v>1083</v>
      </c>
      <c s="34" t="s">
        <v>1084</v>
      </c>
      <c s="35" t="s">
        <v>5</v>
      </c>
      <c s="6" t="s">
        <v>1085</v>
      </c>
      <c s="36" t="s">
        <v>84</v>
      </c>
      <c s="37">
        <v>1.911</v>
      </c>
      <c s="36">
        <v>4E-05</v>
      </c>
      <c s="36">
        <f>ROUND(G902*H902,6)</f>
      </c>
      <c r="L902" s="38">
        <v>0</v>
      </c>
      <c s="32">
        <f>ROUND(ROUND(L902,2)*ROUND(G902,3),2)</f>
      </c>
      <c s="36" t="s">
        <v>55</v>
      </c>
      <c>
        <f>(M902*21)/100</f>
      </c>
      <c t="s">
        <v>28</v>
      </c>
    </row>
    <row r="903" spans="1:5" ht="25.5">
      <c r="A903" s="35" t="s">
        <v>56</v>
      </c>
      <c r="E903" s="39" t="s">
        <v>1085</v>
      </c>
    </row>
    <row r="904" spans="1:5" ht="38.25">
      <c r="A904" s="35" t="s">
        <v>57</v>
      </c>
      <c r="E904" s="42" t="s">
        <v>1086</v>
      </c>
    </row>
    <row r="905" spans="1:5" ht="89.25">
      <c r="A905" t="s">
        <v>58</v>
      </c>
      <c r="E905" s="39" t="s">
        <v>1087</v>
      </c>
    </row>
    <row r="906" spans="1:16" ht="25.5">
      <c r="A906" t="s">
        <v>50</v>
      </c>
      <c s="34" t="s">
        <v>1088</v>
      </c>
      <c s="34" t="s">
        <v>1089</v>
      </c>
      <c s="35" t="s">
        <v>5</v>
      </c>
      <c s="6" t="s">
        <v>1090</v>
      </c>
      <c s="36" t="s">
        <v>84</v>
      </c>
      <c s="37">
        <v>2.389</v>
      </c>
      <c s="36">
        <v>0.0076</v>
      </c>
      <c s="36">
        <f>ROUND(G906*H906,6)</f>
      </c>
      <c r="L906" s="38">
        <v>0</v>
      </c>
      <c s="32">
        <f>ROUND(ROUND(L906,2)*ROUND(G906,3),2)</f>
      </c>
      <c s="36" t="s">
        <v>55</v>
      </c>
      <c>
        <f>(M906*21)/100</f>
      </c>
      <c t="s">
        <v>28</v>
      </c>
    </row>
    <row r="907" spans="1:5" ht="25.5">
      <c r="A907" s="35" t="s">
        <v>56</v>
      </c>
      <c r="E907" s="39" t="s">
        <v>1090</v>
      </c>
    </row>
    <row r="908" spans="1:5" ht="12.75">
      <c r="A908" s="35" t="s">
        <v>57</v>
      </c>
      <c r="E908" s="40" t="s">
        <v>5</v>
      </c>
    </row>
    <row r="909" spans="1:5" ht="12.75">
      <c r="A909" t="s">
        <v>58</v>
      </c>
      <c r="E909" s="39" t="s">
        <v>5</v>
      </c>
    </row>
    <row r="910" spans="1:16" ht="25.5">
      <c r="A910" t="s">
        <v>50</v>
      </c>
      <c s="34" t="s">
        <v>1091</v>
      </c>
      <c s="34" t="s">
        <v>1092</v>
      </c>
      <c s="35" t="s">
        <v>5</v>
      </c>
      <c s="6" t="s">
        <v>1093</v>
      </c>
      <c s="36" t="s">
        <v>162</v>
      </c>
      <c s="37">
        <v>8.65</v>
      </c>
      <c s="36">
        <v>6E-05</v>
      </c>
      <c s="36">
        <f>ROUND(G910*H910,6)</f>
      </c>
      <c r="L910" s="38">
        <v>0</v>
      </c>
      <c s="32">
        <f>ROUND(ROUND(L910,2)*ROUND(G910,3),2)</f>
      </c>
      <c s="36" t="s">
        <v>55</v>
      </c>
      <c>
        <f>(M910*21)/100</f>
      </c>
      <c t="s">
        <v>28</v>
      </c>
    </row>
    <row r="911" spans="1:5" ht="25.5">
      <c r="A911" s="35" t="s">
        <v>56</v>
      </c>
      <c r="E911" s="39" t="s">
        <v>1093</v>
      </c>
    </row>
    <row r="912" spans="1:5" ht="38.25">
      <c r="A912" s="35" t="s">
        <v>57</v>
      </c>
      <c r="E912" s="42" t="s">
        <v>1094</v>
      </c>
    </row>
    <row r="913" spans="1:5" ht="89.25">
      <c r="A913" t="s">
        <v>58</v>
      </c>
      <c r="E913" s="39" t="s">
        <v>1087</v>
      </c>
    </row>
    <row r="914" spans="1:16" ht="12.75">
      <c r="A914" t="s">
        <v>50</v>
      </c>
      <c s="34" t="s">
        <v>1095</v>
      </c>
      <c s="34" t="s">
        <v>1096</v>
      </c>
      <c s="35" t="s">
        <v>5</v>
      </c>
      <c s="6" t="s">
        <v>1097</v>
      </c>
      <c s="36" t="s">
        <v>162</v>
      </c>
      <c s="37">
        <v>9.083</v>
      </c>
      <c s="36">
        <v>0.0017</v>
      </c>
      <c s="36">
        <f>ROUND(G914*H914,6)</f>
      </c>
      <c r="L914" s="38">
        <v>0</v>
      </c>
      <c s="32">
        <f>ROUND(ROUND(L914,2)*ROUND(G914,3),2)</f>
      </c>
      <c s="36" t="s">
        <v>55</v>
      </c>
      <c>
        <f>(M914*21)/100</f>
      </c>
      <c t="s">
        <v>28</v>
      </c>
    </row>
    <row r="915" spans="1:5" ht="12.75">
      <c r="A915" s="35" t="s">
        <v>56</v>
      </c>
      <c r="E915" s="39" t="s">
        <v>1097</v>
      </c>
    </row>
    <row r="916" spans="1:5" ht="12.75">
      <c r="A916" s="35" t="s">
        <v>57</v>
      </c>
      <c r="E916" s="40" t="s">
        <v>5</v>
      </c>
    </row>
    <row r="917" spans="1:5" ht="12.75">
      <c r="A917" t="s">
        <v>58</v>
      </c>
      <c r="E917" s="39" t="s">
        <v>5</v>
      </c>
    </row>
    <row r="918" spans="1:16" ht="12.75">
      <c r="A918" t="s">
        <v>50</v>
      </c>
      <c s="34" t="s">
        <v>1098</v>
      </c>
      <c s="34" t="s">
        <v>1099</v>
      </c>
      <c s="35" t="s">
        <v>5</v>
      </c>
      <c s="6" t="s">
        <v>1100</v>
      </c>
      <c s="36" t="s">
        <v>84</v>
      </c>
      <c s="37">
        <v>9</v>
      </c>
      <c s="36">
        <v>0</v>
      </c>
      <c s="36">
        <f>ROUND(G918*H918,6)</f>
      </c>
      <c r="L918" s="38">
        <v>0</v>
      </c>
      <c s="32">
        <f>ROUND(ROUND(L918,2)*ROUND(G918,3),2)</f>
      </c>
      <c s="36" t="s">
        <v>55</v>
      </c>
      <c>
        <f>(M918*21)/100</f>
      </c>
      <c t="s">
        <v>28</v>
      </c>
    </row>
    <row r="919" spans="1:5" ht="12.75">
      <c r="A919" s="35" t="s">
        <v>56</v>
      </c>
      <c r="E919" s="39" t="s">
        <v>1100</v>
      </c>
    </row>
    <row r="920" spans="1:5" ht="25.5">
      <c r="A920" s="35" t="s">
        <v>57</v>
      </c>
      <c r="E920" s="40" t="s">
        <v>1101</v>
      </c>
    </row>
    <row r="921" spans="1:5" ht="63.75">
      <c r="A921" t="s">
        <v>58</v>
      </c>
      <c r="E921" s="39" t="s">
        <v>1102</v>
      </c>
    </row>
    <row r="922" spans="1:16" ht="12.75">
      <c r="A922" t="s">
        <v>50</v>
      </c>
      <c s="34" t="s">
        <v>1103</v>
      </c>
      <c s="34" t="s">
        <v>1104</v>
      </c>
      <c s="35" t="s">
        <v>5</v>
      </c>
      <c s="6" t="s">
        <v>1105</v>
      </c>
      <c s="36" t="s">
        <v>84</v>
      </c>
      <c s="37">
        <v>9</v>
      </c>
      <c s="36">
        <v>0.018</v>
      </c>
      <c s="36">
        <f>ROUND(G922*H922,6)</f>
      </c>
      <c r="L922" s="38">
        <v>0</v>
      </c>
      <c s="32">
        <f>ROUND(ROUND(L922,2)*ROUND(G922,3),2)</f>
      </c>
      <c s="36" t="s">
        <v>55</v>
      </c>
      <c>
        <f>(M922*21)/100</f>
      </c>
      <c t="s">
        <v>28</v>
      </c>
    </row>
    <row r="923" spans="1:5" ht="12.75">
      <c r="A923" s="35" t="s">
        <v>56</v>
      </c>
      <c r="E923" s="39" t="s">
        <v>1105</v>
      </c>
    </row>
    <row r="924" spans="1:5" ht="12.75">
      <c r="A924" s="35" t="s">
        <v>57</v>
      </c>
      <c r="E924" s="40" t="s">
        <v>5</v>
      </c>
    </row>
    <row r="925" spans="1:5" ht="12.75">
      <c r="A925" t="s">
        <v>58</v>
      </c>
      <c r="E925" s="39" t="s">
        <v>5</v>
      </c>
    </row>
    <row r="926" spans="1:16" ht="25.5">
      <c r="A926" t="s">
        <v>50</v>
      </c>
      <c s="34" t="s">
        <v>1106</v>
      </c>
      <c s="34" t="s">
        <v>1107</v>
      </c>
      <c s="35" t="s">
        <v>5</v>
      </c>
      <c s="6" t="s">
        <v>1108</v>
      </c>
      <c s="36" t="s">
        <v>162</v>
      </c>
      <c s="37">
        <v>15</v>
      </c>
      <c s="36">
        <v>0</v>
      </c>
      <c s="36">
        <f>ROUND(G926*H926,6)</f>
      </c>
      <c r="L926" s="38">
        <v>0</v>
      </c>
      <c s="32">
        <f>ROUND(ROUND(L926,2)*ROUND(G926,3),2)</f>
      </c>
      <c s="36" t="s">
        <v>55</v>
      </c>
      <c>
        <f>(M926*21)/100</f>
      </c>
      <c t="s">
        <v>28</v>
      </c>
    </row>
    <row r="927" spans="1:5" ht="25.5">
      <c r="A927" s="35" t="s">
        <v>56</v>
      </c>
      <c r="E927" s="39" t="s">
        <v>1108</v>
      </c>
    </row>
    <row r="928" spans="1:5" ht="25.5">
      <c r="A928" s="35" t="s">
        <v>57</v>
      </c>
      <c r="E928" s="40" t="s">
        <v>1109</v>
      </c>
    </row>
    <row r="929" spans="1:5" ht="63.75">
      <c r="A929" t="s">
        <v>58</v>
      </c>
      <c r="E929" s="39" t="s">
        <v>1102</v>
      </c>
    </row>
    <row r="930" spans="1:16" ht="12.75">
      <c r="A930" t="s">
        <v>50</v>
      </c>
      <c s="34" t="s">
        <v>1110</v>
      </c>
      <c s="34" t="s">
        <v>1111</v>
      </c>
      <c s="35" t="s">
        <v>5</v>
      </c>
      <c s="6" t="s">
        <v>1112</v>
      </c>
      <c s="36" t="s">
        <v>162</v>
      </c>
      <c s="37">
        <v>16.5</v>
      </c>
      <c s="36">
        <v>0.0002</v>
      </c>
      <c s="36">
        <f>ROUND(G930*H930,6)</f>
      </c>
      <c r="L930" s="38">
        <v>0</v>
      </c>
      <c s="32">
        <f>ROUND(ROUND(L930,2)*ROUND(G930,3),2)</f>
      </c>
      <c s="36" t="s">
        <v>55</v>
      </c>
      <c>
        <f>(M930*21)/100</f>
      </c>
      <c t="s">
        <v>28</v>
      </c>
    </row>
    <row r="931" spans="1:5" ht="12.75">
      <c r="A931" s="35" t="s">
        <v>56</v>
      </c>
      <c r="E931" s="39" t="s">
        <v>1112</v>
      </c>
    </row>
    <row r="932" spans="1:5" ht="12.75">
      <c r="A932" s="35" t="s">
        <v>57</v>
      </c>
      <c r="E932" s="40" t="s">
        <v>5</v>
      </c>
    </row>
    <row r="933" spans="1:5" ht="12.75">
      <c r="A933" t="s">
        <v>58</v>
      </c>
      <c r="E933" s="39" t="s">
        <v>5</v>
      </c>
    </row>
    <row r="934" spans="1:16" ht="25.5">
      <c r="A934" t="s">
        <v>50</v>
      </c>
      <c s="34" t="s">
        <v>1113</v>
      </c>
      <c s="34" t="s">
        <v>1114</v>
      </c>
      <c s="35" t="s">
        <v>5</v>
      </c>
      <c s="6" t="s">
        <v>1115</v>
      </c>
      <c s="36" t="s">
        <v>84</v>
      </c>
      <c s="37">
        <v>1.17</v>
      </c>
      <c s="36">
        <v>0.0004</v>
      </c>
      <c s="36">
        <f>ROUND(G934*H934,6)</f>
      </c>
      <c r="L934" s="38">
        <v>0</v>
      </c>
      <c s="32">
        <f>ROUND(ROUND(L934,2)*ROUND(G934,3),2)</f>
      </c>
      <c s="36" t="s">
        <v>55</v>
      </c>
      <c>
        <f>(M934*21)/100</f>
      </c>
      <c t="s">
        <v>28</v>
      </c>
    </row>
    <row r="935" spans="1:5" ht="25.5">
      <c r="A935" s="35" t="s">
        <v>56</v>
      </c>
      <c r="E935" s="39" t="s">
        <v>1115</v>
      </c>
    </row>
    <row r="936" spans="1:5" ht="38.25">
      <c r="A936" s="35" t="s">
        <v>57</v>
      </c>
      <c r="E936" s="42" t="s">
        <v>1116</v>
      </c>
    </row>
    <row r="937" spans="1:5" ht="165.75">
      <c r="A937" t="s">
        <v>58</v>
      </c>
      <c r="E937" s="39" t="s">
        <v>1117</v>
      </c>
    </row>
    <row r="938" spans="1:16" ht="25.5">
      <c r="A938" t="s">
        <v>50</v>
      </c>
      <c s="34" t="s">
        <v>1118</v>
      </c>
      <c s="34" t="s">
        <v>1119</v>
      </c>
      <c s="35" t="s">
        <v>5</v>
      </c>
      <c s="6" t="s">
        <v>1120</v>
      </c>
      <c s="36" t="s">
        <v>84</v>
      </c>
      <c s="37">
        <v>1.636</v>
      </c>
      <c s="36">
        <v>0.00037</v>
      </c>
      <c s="36">
        <f>ROUND(G938*H938,6)</f>
      </c>
      <c r="L938" s="38">
        <v>0</v>
      </c>
      <c s="32">
        <f>ROUND(ROUND(L938,2)*ROUND(G938,3),2)</f>
      </c>
      <c s="36" t="s">
        <v>55</v>
      </c>
      <c>
        <f>(M938*21)/100</f>
      </c>
      <c t="s">
        <v>28</v>
      </c>
    </row>
    <row r="939" spans="1:5" ht="25.5">
      <c r="A939" s="35" t="s">
        <v>56</v>
      </c>
      <c r="E939" s="39" t="s">
        <v>1120</v>
      </c>
    </row>
    <row r="940" spans="1:5" ht="51">
      <c r="A940" s="35" t="s">
        <v>57</v>
      </c>
      <c r="E940" s="42" t="s">
        <v>1121</v>
      </c>
    </row>
    <row r="941" spans="1:5" ht="165.75">
      <c r="A941" t="s">
        <v>58</v>
      </c>
      <c r="E941" s="39" t="s">
        <v>1117</v>
      </c>
    </row>
    <row r="942" spans="1:16" ht="12.75">
      <c r="A942" t="s">
        <v>50</v>
      </c>
      <c s="34" t="s">
        <v>1122</v>
      </c>
      <c s="34" t="s">
        <v>1123</v>
      </c>
      <c s="35" t="s">
        <v>5</v>
      </c>
      <c s="6" t="s">
        <v>1124</v>
      </c>
      <c s="36" t="s">
        <v>84</v>
      </c>
      <c s="37">
        <v>2.806</v>
      </c>
      <c s="36">
        <v>0.02403</v>
      </c>
      <c s="36">
        <f>ROUND(G942*H942,6)</f>
      </c>
      <c r="L942" s="38">
        <v>0</v>
      </c>
      <c s="32">
        <f>ROUND(ROUND(L942,2)*ROUND(G942,3),2)</f>
      </c>
      <c s="36" t="s">
        <v>55</v>
      </c>
      <c>
        <f>(M942*21)/100</f>
      </c>
      <c t="s">
        <v>28</v>
      </c>
    </row>
    <row r="943" spans="1:5" ht="12.75">
      <c r="A943" s="35" t="s">
        <v>56</v>
      </c>
      <c r="E943" s="39" t="s">
        <v>1124</v>
      </c>
    </row>
    <row r="944" spans="1:5" ht="76.5">
      <c r="A944" s="35" t="s">
        <v>57</v>
      </c>
      <c r="E944" s="42" t="s">
        <v>1125</v>
      </c>
    </row>
    <row r="945" spans="1:5" ht="12.75">
      <c r="A945" t="s">
        <v>58</v>
      </c>
      <c r="E945" s="39" t="s">
        <v>5</v>
      </c>
    </row>
    <row r="946" spans="1:16" ht="38.25">
      <c r="A946" t="s">
        <v>50</v>
      </c>
      <c s="34" t="s">
        <v>1126</v>
      </c>
      <c s="34" t="s">
        <v>1127</v>
      </c>
      <c s="35" t="s">
        <v>5</v>
      </c>
      <c s="6" t="s">
        <v>1128</v>
      </c>
      <c s="36" t="s">
        <v>84</v>
      </c>
      <c s="37">
        <v>4.43</v>
      </c>
      <c s="36">
        <v>0.00082</v>
      </c>
      <c s="36">
        <f>ROUND(G946*H946,6)</f>
      </c>
      <c r="L946" s="38">
        <v>0</v>
      </c>
      <c s="32">
        <f>ROUND(ROUND(L946,2)*ROUND(G946,3),2)</f>
      </c>
      <c s="36" t="s">
        <v>55</v>
      </c>
      <c>
        <f>(M946*21)/100</f>
      </c>
      <c t="s">
        <v>28</v>
      </c>
    </row>
    <row r="947" spans="1:5" ht="38.25">
      <c r="A947" s="35" t="s">
        <v>56</v>
      </c>
      <c r="E947" s="39" t="s">
        <v>1129</v>
      </c>
    </row>
    <row r="948" spans="1:5" ht="38.25">
      <c r="A948" s="35" t="s">
        <v>57</v>
      </c>
      <c r="E948" s="42" t="s">
        <v>1130</v>
      </c>
    </row>
    <row r="949" spans="1:5" ht="25.5">
      <c r="A949" t="s">
        <v>58</v>
      </c>
      <c r="E949" s="39" t="s">
        <v>1131</v>
      </c>
    </row>
    <row r="950" spans="1:16" ht="25.5">
      <c r="A950" t="s">
        <v>50</v>
      </c>
      <c s="34" t="s">
        <v>1132</v>
      </c>
      <c s="34" t="s">
        <v>1133</v>
      </c>
      <c s="35" t="s">
        <v>5</v>
      </c>
      <c s="6" t="s">
        <v>1134</v>
      </c>
      <c s="36" t="s">
        <v>84</v>
      </c>
      <c s="37">
        <v>4.43</v>
      </c>
      <c s="36">
        <v>0.03829</v>
      </c>
      <c s="36">
        <f>ROUND(G950*H950,6)</f>
      </c>
      <c r="L950" s="38">
        <v>0</v>
      </c>
      <c s="32">
        <f>ROUND(ROUND(L950,2)*ROUND(G950,3),2)</f>
      </c>
      <c s="36" t="s">
        <v>55</v>
      </c>
      <c>
        <f>(M950*21)/100</f>
      </c>
      <c t="s">
        <v>28</v>
      </c>
    </row>
    <row r="951" spans="1:5" ht="25.5">
      <c r="A951" s="35" t="s">
        <v>56</v>
      </c>
      <c r="E951" s="39" t="s">
        <v>1134</v>
      </c>
    </row>
    <row r="952" spans="1:5" ht="38.25">
      <c r="A952" s="35" t="s">
        <v>57</v>
      </c>
      <c r="E952" s="42" t="s">
        <v>1130</v>
      </c>
    </row>
    <row r="953" spans="1:5" ht="12.75">
      <c r="A953" t="s">
        <v>58</v>
      </c>
      <c r="E953" s="39" t="s">
        <v>1135</v>
      </c>
    </row>
    <row r="954" spans="1:16" ht="12.75">
      <c r="A954" t="s">
        <v>50</v>
      </c>
      <c s="34" t="s">
        <v>1136</v>
      </c>
      <c s="34" t="s">
        <v>1137</v>
      </c>
      <c s="35" t="s">
        <v>5</v>
      </c>
      <c s="6" t="s">
        <v>1138</v>
      </c>
      <c s="36" t="s">
        <v>84</v>
      </c>
      <c s="37">
        <v>11.391</v>
      </c>
      <c s="36">
        <v>0.00015</v>
      </c>
      <c s="36">
        <f>ROUND(G954*H954,6)</f>
      </c>
      <c r="L954" s="38">
        <v>0</v>
      </c>
      <c s="32">
        <f>ROUND(ROUND(L954,2)*ROUND(G954,3),2)</f>
      </c>
      <c s="36" t="s">
        <v>55</v>
      </c>
      <c>
        <f>(M954*21)/100</f>
      </c>
      <c t="s">
        <v>28</v>
      </c>
    </row>
    <row r="955" spans="1:5" ht="12.75">
      <c r="A955" s="35" t="s">
        <v>56</v>
      </c>
      <c r="E955" s="39" t="s">
        <v>1138</v>
      </c>
    </row>
    <row r="956" spans="1:5" ht="38.25">
      <c r="A956" s="35" t="s">
        <v>57</v>
      </c>
      <c r="E956" s="42" t="s">
        <v>1139</v>
      </c>
    </row>
    <row r="957" spans="1:5" ht="25.5">
      <c r="A957" t="s">
        <v>58</v>
      </c>
      <c r="E957" s="39" t="s">
        <v>1140</v>
      </c>
    </row>
    <row r="958" spans="1:16" ht="12.75">
      <c r="A958" t="s">
        <v>50</v>
      </c>
      <c s="34" t="s">
        <v>1141</v>
      </c>
      <c s="34" t="s">
        <v>1142</v>
      </c>
      <c s="35" t="s">
        <v>5</v>
      </c>
      <c s="6" t="s">
        <v>1143</v>
      </c>
      <c s="36" t="s">
        <v>84</v>
      </c>
      <c s="37">
        <v>39.827</v>
      </c>
      <c s="36">
        <v>0.00015</v>
      </c>
      <c s="36">
        <f>ROUND(G958*H958,6)</f>
      </c>
      <c r="L958" s="38">
        <v>0</v>
      </c>
      <c s="32">
        <f>ROUND(ROUND(L958,2)*ROUND(G958,3),2)</f>
      </c>
      <c s="36" t="s">
        <v>55</v>
      </c>
      <c>
        <f>(M958*21)/100</f>
      </c>
      <c t="s">
        <v>28</v>
      </c>
    </row>
    <row r="959" spans="1:5" ht="12.75">
      <c r="A959" s="35" t="s">
        <v>56</v>
      </c>
      <c r="E959" s="39" t="s">
        <v>1143</v>
      </c>
    </row>
    <row r="960" spans="1:5" ht="63.75">
      <c r="A960" s="35" t="s">
        <v>57</v>
      </c>
      <c r="E960" s="42" t="s">
        <v>1144</v>
      </c>
    </row>
    <row r="961" spans="1:5" ht="25.5">
      <c r="A961" t="s">
        <v>58</v>
      </c>
      <c r="E961" s="39" t="s">
        <v>1140</v>
      </c>
    </row>
    <row r="962" spans="1:16" ht="25.5">
      <c r="A962" t="s">
        <v>50</v>
      </c>
      <c s="34" t="s">
        <v>1145</v>
      </c>
      <c s="34" t="s">
        <v>1146</v>
      </c>
      <c s="35" t="s">
        <v>5</v>
      </c>
      <c s="6" t="s">
        <v>1147</v>
      </c>
      <c s="36" t="s">
        <v>84</v>
      </c>
      <c s="37">
        <v>51.218</v>
      </c>
      <c s="36">
        <v>0.02679</v>
      </c>
      <c s="36">
        <f>ROUND(G962*H962,6)</f>
      </c>
      <c r="L962" s="38">
        <v>0</v>
      </c>
      <c s="32">
        <f>ROUND(ROUND(L962,2)*ROUND(G962,3),2)</f>
      </c>
      <c s="36" t="s">
        <v>122</v>
      </c>
      <c>
        <f>(M962*21)/100</f>
      </c>
      <c t="s">
        <v>28</v>
      </c>
    </row>
    <row r="963" spans="1:5" ht="25.5">
      <c r="A963" s="35" t="s">
        <v>56</v>
      </c>
      <c r="E963" s="39" t="s">
        <v>1147</v>
      </c>
    </row>
    <row r="964" spans="1:5" ht="89.25">
      <c r="A964" s="35" t="s">
        <v>57</v>
      </c>
      <c r="E964" s="42" t="s">
        <v>1148</v>
      </c>
    </row>
    <row r="965" spans="1:5" ht="12.75">
      <c r="A965" t="s">
        <v>58</v>
      </c>
      <c r="E965" s="39" t="s">
        <v>5</v>
      </c>
    </row>
    <row r="966" spans="1:16" ht="25.5">
      <c r="A966" t="s">
        <v>50</v>
      </c>
      <c s="34" t="s">
        <v>1149</v>
      </c>
      <c s="34" t="s">
        <v>1150</v>
      </c>
      <c s="35" t="s">
        <v>5</v>
      </c>
      <c s="6" t="s">
        <v>1151</v>
      </c>
      <c s="36" t="s">
        <v>133</v>
      </c>
      <c s="37">
        <v>1</v>
      </c>
      <c s="36">
        <v>0</v>
      </c>
      <c s="36">
        <f>ROUND(G966*H966,6)</f>
      </c>
      <c r="L966" s="38">
        <v>0</v>
      </c>
      <c s="32">
        <f>ROUND(ROUND(L966,2)*ROUND(G966,3),2)</f>
      </c>
      <c s="36" t="s">
        <v>122</v>
      </c>
      <c>
        <f>(M966*21)/100</f>
      </c>
      <c t="s">
        <v>28</v>
      </c>
    </row>
    <row r="967" spans="1:5" ht="25.5">
      <c r="A967" s="35" t="s">
        <v>56</v>
      </c>
      <c r="E967" s="39" t="s">
        <v>1151</v>
      </c>
    </row>
    <row r="968" spans="1:5" ht="12.75">
      <c r="A968" s="35" t="s">
        <v>57</v>
      </c>
      <c r="E968" s="40" t="s">
        <v>5</v>
      </c>
    </row>
    <row r="969" spans="1:5" ht="178.5">
      <c r="A969" t="s">
        <v>58</v>
      </c>
      <c r="E969" s="39" t="s">
        <v>1152</v>
      </c>
    </row>
    <row r="970" spans="1:16" ht="12.75">
      <c r="A970" t="s">
        <v>50</v>
      </c>
      <c s="34" t="s">
        <v>1153</v>
      </c>
      <c s="34" t="s">
        <v>1154</v>
      </c>
      <c s="35" t="s">
        <v>5</v>
      </c>
      <c s="6" t="s">
        <v>1155</v>
      </c>
      <c s="36" t="s">
        <v>139</v>
      </c>
      <c s="37">
        <v>1</v>
      </c>
      <c s="36">
        <v>0</v>
      </c>
      <c s="36">
        <f>ROUND(G970*H970,6)</f>
      </c>
      <c r="L970" s="38">
        <v>0</v>
      </c>
      <c s="32">
        <f>ROUND(ROUND(L970,2)*ROUND(G970,3),2)</f>
      </c>
      <c s="36" t="s">
        <v>55</v>
      </c>
      <c>
        <f>(M970*21)/100</f>
      </c>
      <c t="s">
        <v>28</v>
      </c>
    </row>
    <row r="971" spans="1:5" ht="12.75">
      <c r="A971" s="35" t="s">
        <v>56</v>
      </c>
      <c r="E971" s="39" t="s">
        <v>1155</v>
      </c>
    </row>
    <row r="972" spans="1:5" ht="38.25">
      <c r="A972" s="35" t="s">
        <v>57</v>
      </c>
      <c r="E972" s="42" t="s">
        <v>1156</v>
      </c>
    </row>
    <row r="973" spans="1:5" ht="178.5">
      <c r="A973" t="s">
        <v>58</v>
      </c>
      <c r="E973" s="39" t="s">
        <v>1157</v>
      </c>
    </row>
    <row r="974" spans="1:16" ht="12.75">
      <c r="A974" t="s">
        <v>50</v>
      </c>
      <c s="34" t="s">
        <v>1158</v>
      </c>
      <c s="34" t="s">
        <v>1159</v>
      </c>
      <c s="35" t="s">
        <v>5</v>
      </c>
      <c s="6" t="s">
        <v>1160</v>
      </c>
      <c s="36" t="s">
        <v>84</v>
      </c>
      <c s="37">
        <v>1.89</v>
      </c>
      <c s="36">
        <v>0.02423</v>
      </c>
      <c s="36">
        <f>ROUND(G974*H974,6)</f>
      </c>
      <c r="L974" s="38">
        <v>0</v>
      </c>
      <c s="32">
        <f>ROUND(ROUND(L974,2)*ROUND(G974,3),2)</f>
      </c>
      <c s="36" t="s">
        <v>55</v>
      </c>
      <c>
        <f>(M974*21)/100</f>
      </c>
      <c t="s">
        <v>28</v>
      </c>
    </row>
    <row r="975" spans="1:5" ht="12.75">
      <c r="A975" s="35" t="s">
        <v>56</v>
      </c>
      <c r="E975" s="39" t="s">
        <v>1160</v>
      </c>
    </row>
    <row r="976" spans="1:5" ht="38.25">
      <c r="A976" s="35" t="s">
        <v>57</v>
      </c>
      <c r="E976" s="42" t="s">
        <v>1161</v>
      </c>
    </row>
    <row r="977" spans="1:5" ht="12.75">
      <c r="A977" t="s">
        <v>58</v>
      </c>
      <c r="E977" s="39" t="s">
        <v>1135</v>
      </c>
    </row>
    <row r="978" spans="1:16" ht="12.75">
      <c r="A978" t="s">
        <v>50</v>
      </c>
      <c s="34" t="s">
        <v>1162</v>
      </c>
      <c s="34" t="s">
        <v>1163</v>
      </c>
      <c s="35" t="s">
        <v>5</v>
      </c>
      <c s="6" t="s">
        <v>1164</v>
      </c>
      <c s="36" t="s">
        <v>139</v>
      </c>
      <c s="37">
        <v>10</v>
      </c>
      <c s="36">
        <v>0</v>
      </c>
      <c s="36">
        <f>ROUND(G978*H978,6)</f>
      </c>
      <c r="L978" s="38">
        <v>0</v>
      </c>
      <c s="32">
        <f>ROUND(ROUND(L978,2)*ROUND(G978,3),2)</f>
      </c>
      <c s="36" t="s">
        <v>55</v>
      </c>
      <c>
        <f>(M978*21)/100</f>
      </c>
      <c t="s">
        <v>28</v>
      </c>
    </row>
    <row r="979" spans="1:5" ht="12.75">
      <c r="A979" s="35" t="s">
        <v>56</v>
      </c>
      <c r="E979" s="39" t="s">
        <v>1164</v>
      </c>
    </row>
    <row r="980" spans="1:5" ht="191.25">
      <c r="A980" s="35" t="s">
        <v>57</v>
      </c>
      <c r="E980" s="42" t="s">
        <v>570</v>
      </c>
    </row>
    <row r="981" spans="1:5" ht="178.5">
      <c r="A981" t="s">
        <v>58</v>
      </c>
      <c r="E981" s="39" t="s">
        <v>1157</v>
      </c>
    </row>
    <row r="982" spans="1:16" ht="12.75">
      <c r="A982" t="s">
        <v>50</v>
      </c>
      <c s="34" t="s">
        <v>1165</v>
      </c>
      <c s="34" t="s">
        <v>1166</v>
      </c>
      <c s="35" t="s">
        <v>5</v>
      </c>
      <c s="6" t="s">
        <v>1167</v>
      </c>
      <c s="36" t="s">
        <v>139</v>
      </c>
      <c s="37">
        <v>6</v>
      </c>
      <c s="36">
        <v>0.048</v>
      </c>
      <c s="36">
        <f>ROUND(G982*H982,6)</f>
      </c>
      <c r="L982" s="38">
        <v>0</v>
      </c>
      <c s="32">
        <f>ROUND(ROUND(L982,2)*ROUND(G982,3),2)</f>
      </c>
      <c s="36" t="s">
        <v>122</v>
      </c>
      <c>
        <f>(M982*21)/100</f>
      </c>
      <c t="s">
        <v>28</v>
      </c>
    </row>
    <row r="983" spans="1:5" ht="12.75">
      <c r="A983" s="35" t="s">
        <v>56</v>
      </c>
      <c r="E983" s="39" t="s">
        <v>1167</v>
      </c>
    </row>
    <row r="984" spans="1:5" ht="114.75">
      <c r="A984" s="35" t="s">
        <v>57</v>
      </c>
      <c r="E984" s="42" t="s">
        <v>575</v>
      </c>
    </row>
    <row r="985" spans="1:5" ht="38.25">
      <c r="A985" t="s">
        <v>58</v>
      </c>
      <c r="E985" s="39" t="s">
        <v>1168</v>
      </c>
    </row>
    <row r="986" spans="1:16" ht="12.75">
      <c r="A986" t="s">
        <v>50</v>
      </c>
      <c s="34" t="s">
        <v>1169</v>
      </c>
      <c s="34" t="s">
        <v>1170</v>
      </c>
      <c s="35" t="s">
        <v>5</v>
      </c>
      <c s="6" t="s">
        <v>1171</v>
      </c>
      <c s="36" t="s">
        <v>139</v>
      </c>
      <c s="37">
        <v>4</v>
      </c>
      <c s="36">
        <v>0.053</v>
      </c>
      <c s="36">
        <f>ROUND(G986*H986,6)</f>
      </c>
      <c r="L986" s="38">
        <v>0</v>
      </c>
      <c s="32">
        <f>ROUND(ROUND(L986,2)*ROUND(G986,3),2)</f>
      </c>
      <c s="36" t="s">
        <v>122</v>
      </c>
      <c>
        <f>(M986*21)/100</f>
      </c>
      <c t="s">
        <v>28</v>
      </c>
    </row>
    <row r="987" spans="1:5" ht="12.75">
      <c r="A987" s="35" t="s">
        <v>56</v>
      </c>
      <c r="E987" s="39" t="s">
        <v>1171</v>
      </c>
    </row>
    <row r="988" spans="1:5" ht="89.25">
      <c r="A988" s="35" t="s">
        <v>57</v>
      </c>
      <c r="E988" s="42" t="s">
        <v>580</v>
      </c>
    </row>
    <row r="989" spans="1:5" ht="38.25">
      <c r="A989" t="s">
        <v>58</v>
      </c>
      <c r="E989" s="39" t="s">
        <v>1168</v>
      </c>
    </row>
    <row r="990" spans="1:16" ht="12.75">
      <c r="A990" t="s">
        <v>50</v>
      </c>
      <c s="34" t="s">
        <v>1172</v>
      </c>
      <c s="34" t="s">
        <v>1173</v>
      </c>
      <c s="35" t="s">
        <v>5</v>
      </c>
      <c s="6" t="s">
        <v>1174</v>
      </c>
      <c s="36" t="s">
        <v>162</v>
      </c>
      <c s="37">
        <v>5</v>
      </c>
      <c s="36">
        <v>0</v>
      </c>
      <c s="36">
        <f>ROUND(G990*H990,6)</f>
      </c>
      <c r="L990" s="38">
        <v>0</v>
      </c>
      <c s="32">
        <f>ROUND(ROUND(L990,2)*ROUND(G990,3),2)</f>
      </c>
      <c s="36" t="s">
        <v>55</v>
      </c>
      <c>
        <f>(M990*21)/100</f>
      </c>
      <c t="s">
        <v>28</v>
      </c>
    </row>
    <row r="991" spans="1:5" ht="12.75">
      <c r="A991" s="35" t="s">
        <v>56</v>
      </c>
      <c r="E991" s="39" t="s">
        <v>1174</v>
      </c>
    </row>
    <row r="992" spans="1:5" ht="12.75">
      <c r="A992" s="35" t="s">
        <v>57</v>
      </c>
      <c r="E992" s="40" t="s">
        <v>5</v>
      </c>
    </row>
    <row r="993" spans="1:5" ht="12.75">
      <c r="A993" t="s">
        <v>58</v>
      </c>
      <c r="E993" s="39" t="s">
        <v>5</v>
      </c>
    </row>
    <row r="994" spans="1:16" ht="12.75">
      <c r="A994" t="s">
        <v>50</v>
      </c>
      <c s="34" t="s">
        <v>1175</v>
      </c>
      <c s="34" t="s">
        <v>1176</v>
      </c>
      <c s="35" t="s">
        <v>5</v>
      </c>
      <c s="6" t="s">
        <v>1177</v>
      </c>
      <c s="36" t="s">
        <v>162</v>
      </c>
      <c s="37">
        <v>5</v>
      </c>
      <c s="36">
        <v>0.0035</v>
      </c>
      <c s="36">
        <f>ROUND(G994*H994,6)</f>
      </c>
      <c r="L994" s="38">
        <v>0</v>
      </c>
      <c s="32">
        <f>ROUND(ROUND(L994,2)*ROUND(G994,3),2)</f>
      </c>
      <c s="36" t="s">
        <v>55</v>
      </c>
      <c>
        <f>(M994*21)/100</f>
      </c>
      <c t="s">
        <v>28</v>
      </c>
    </row>
    <row r="995" spans="1:5" ht="12.75">
      <c r="A995" s="35" t="s">
        <v>56</v>
      </c>
      <c r="E995" s="39" t="s">
        <v>1177</v>
      </c>
    </row>
    <row r="996" spans="1:5" ht="12.75">
      <c r="A996" s="35" t="s">
        <v>57</v>
      </c>
      <c r="E996" s="40" t="s">
        <v>5</v>
      </c>
    </row>
    <row r="997" spans="1:5" ht="12.75">
      <c r="A997" t="s">
        <v>58</v>
      </c>
      <c r="E997" s="39" t="s">
        <v>5</v>
      </c>
    </row>
    <row r="998" spans="1:16" ht="12.75">
      <c r="A998" t="s">
        <v>50</v>
      </c>
      <c s="34" t="s">
        <v>1178</v>
      </c>
      <c s="34" t="s">
        <v>1179</v>
      </c>
      <c s="35" t="s">
        <v>5</v>
      </c>
      <c s="6" t="s">
        <v>1180</v>
      </c>
      <c s="36" t="s">
        <v>885</v>
      </c>
      <c s="37">
        <v>5.018</v>
      </c>
      <c s="36">
        <v>7E-05</v>
      </c>
      <c s="36">
        <f>ROUND(G998*H998,6)</f>
      </c>
      <c r="L998" s="38">
        <v>0</v>
      </c>
      <c s="32">
        <f>ROUND(ROUND(L998,2)*ROUND(G998,3),2)</f>
      </c>
      <c s="36" t="s">
        <v>55</v>
      </c>
      <c>
        <f>(M998*21)/100</f>
      </c>
      <c t="s">
        <v>28</v>
      </c>
    </row>
    <row r="999" spans="1:5" ht="12.75">
      <c r="A999" s="35" t="s">
        <v>56</v>
      </c>
      <c r="E999" s="39" t="s">
        <v>1180</v>
      </c>
    </row>
    <row r="1000" spans="1:5" ht="76.5">
      <c r="A1000" s="35" t="s">
        <v>57</v>
      </c>
      <c r="E1000" s="42" t="s">
        <v>1181</v>
      </c>
    </row>
    <row r="1001" spans="1:5" ht="12.75">
      <c r="A1001" t="s">
        <v>58</v>
      </c>
      <c r="E1001" s="39" t="s">
        <v>1182</v>
      </c>
    </row>
    <row r="1002" spans="1:16" ht="12.75">
      <c r="A1002" t="s">
        <v>50</v>
      </c>
      <c s="34" t="s">
        <v>1183</v>
      </c>
      <c s="34" t="s">
        <v>883</v>
      </c>
      <c s="35" t="s">
        <v>5</v>
      </c>
      <c s="6" t="s">
        <v>884</v>
      </c>
      <c s="36" t="s">
        <v>885</v>
      </c>
      <c s="37">
        <v>3.846</v>
      </c>
      <c s="36">
        <v>0.001</v>
      </c>
      <c s="36">
        <f>ROUND(G1002*H1002,6)</f>
      </c>
      <c r="L1002" s="38">
        <v>0</v>
      </c>
      <c s="32">
        <f>ROUND(ROUND(L1002,2)*ROUND(G1002,3),2)</f>
      </c>
      <c s="36" t="s">
        <v>122</v>
      </c>
      <c>
        <f>(M1002*21)/100</f>
      </c>
      <c t="s">
        <v>28</v>
      </c>
    </row>
    <row r="1003" spans="1:5" ht="12.75">
      <c r="A1003" s="35" t="s">
        <v>56</v>
      </c>
      <c r="E1003" s="39" t="s">
        <v>884</v>
      </c>
    </row>
    <row r="1004" spans="1:5" ht="51">
      <c r="A1004" s="35" t="s">
        <v>57</v>
      </c>
      <c r="E1004" s="42" t="s">
        <v>1184</v>
      </c>
    </row>
    <row r="1005" spans="1:5" ht="12.75">
      <c r="A1005" t="s">
        <v>58</v>
      </c>
      <c r="E1005" s="39" t="s">
        <v>5</v>
      </c>
    </row>
    <row r="1006" spans="1:16" ht="12.75">
      <c r="A1006" t="s">
        <v>50</v>
      </c>
      <c s="34" t="s">
        <v>1185</v>
      </c>
      <c s="34" t="s">
        <v>1186</v>
      </c>
      <c s="35" t="s">
        <v>5</v>
      </c>
      <c s="6" t="s">
        <v>1187</v>
      </c>
      <c s="36" t="s">
        <v>885</v>
      </c>
      <c s="37">
        <v>1.172</v>
      </c>
      <c s="36">
        <v>0.001</v>
      </c>
      <c s="36">
        <f>ROUND(G1006*H1006,6)</f>
      </c>
      <c r="L1006" s="38">
        <v>0</v>
      </c>
      <c s="32">
        <f>ROUND(ROUND(L1006,2)*ROUND(G1006,3),2)</f>
      </c>
      <c s="36" t="s">
        <v>122</v>
      </c>
      <c>
        <f>(M1006*21)/100</f>
      </c>
      <c t="s">
        <v>28</v>
      </c>
    </row>
    <row r="1007" spans="1:5" ht="12.75">
      <c r="A1007" s="35" t="s">
        <v>56</v>
      </c>
      <c r="E1007" s="39" t="s">
        <v>1187</v>
      </c>
    </row>
    <row r="1008" spans="1:5" ht="38.25">
      <c r="A1008" s="35" t="s">
        <v>57</v>
      </c>
      <c r="E1008" s="42" t="s">
        <v>1188</v>
      </c>
    </row>
    <row r="1009" spans="1:5" ht="12.75">
      <c r="A1009" t="s">
        <v>58</v>
      </c>
      <c r="E1009" s="39" t="s">
        <v>5</v>
      </c>
    </row>
    <row r="1010" spans="1:16" ht="12.75">
      <c r="A1010" t="s">
        <v>50</v>
      </c>
      <c s="34" t="s">
        <v>1189</v>
      </c>
      <c s="34" t="s">
        <v>1190</v>
      </c>
      <c s="35" t="s">
        <v>5</v>
      </c>
      <c s="6" t="s">
        <v>1191</v>
      </c>
      <c s="36" t="s">
        <v>885</v>
      </c>
      <c s="37">
        <v>66.002</v>
      </c>
      <c s="36">
        <v>6E-05</v>
      </c>
      <c s="36">
        <f>ROUND(G1010*H1010,6)</f>
      </c>
      <c r="L1010" s="38">
        <v>0</v>
      </c>
      <c s="32">
        <f>ROUND(ROUND(L1010,2)*ROUND(G1010,3),2)</f>
      </c>
      <c s="36" t="s">
        <v>55</v>
      </c>
      <c>
        <f>(M1010*21)/100</f>
      </c>
      <c t="s">
        <v>28</v>
      </c>
    </row>
    <row r="1011" spans="1:5" ht="12.75">
      <c r="A1011" s="35" t="s">
        <v>56</v>
      </c>
      <c r="E1011" s="39" t="s">
        <v>1191</v>
      </c>
    </row>
    <row r="1012" spans="1:5" ht="89.25">
      <c r="A1012" s="35" t="s">
        <v>57</v>
      </c>
      <c r="E1012" s="42" t="s">
        <v>1192</v>
      </c>
    </row>
    <row r="1013" spans="1:5" ht="12.75">
      <c r="A1013" t="s">
        <v>58</v>
      </c>
      <c r="E1013" s="39" t="s">
        <v>1182</v>
      </c>
    </row>
    <row r="1014" spans="1:16" ht="12.75">
      <c r="A1014" t="s">
        <v>50</v>
      </c>
      <c s="34" t="s">
        <v>1193</v>
      </c>
      <c s="34" t="s">
        <v>1194</v>
      </c>
      <c s="35" t="s">
        <v>5</v>
      </c>
      <c s="6" t="s">
        <v>1195</v>
      </c>
      <c s="36" t="s">
        <v>885</v>
      </c>
      <c s="37">
        <v>66.002</v>
      </c>
      <c s="36">
        <v>0.001</v>
      </c>
      <c s="36">
        <f>ROUND(G1014*H1014,6)</f>
      </c>
      <c r="L1014" s="38">
        <v>0</v>
      </c>
      <c s="32">
        <f>ROUND(ROUND(L1014,2)*ROUND(G1014,3),2)</f>
      </c>
      <c s="36" t="s">
        <v>122</v>
      </c>
      <c>
        <f>(M1014*21)/100</f>
      </c>
      <c t="s">
        <v>28</v>
      </c>
    </row>
    <row r="1015" spans="1:5" ht="12.75">
      <c r="A1015" s="35" t="s">
        <v>56</v>
      </c>
      <c r="E1015" s="39" t="s">
        <v>1195</v>
      </c>
    </row>
    <row r="1016" spans="1:5" ht="89.25">
      <c r="A1016" s="35" t="s">
        <v>57</v>
      </c>
      <c r="E1016" s="42" t="s">
        <v>1196</v>
      </c>
    </row>
    <row r="1017" spans="1:5" ht="12.75">
      <c r="A1017" t="s">
        <v>58</v>
      </c>
      <c r="E1017" s="39" t="s">
        <v>5</v>
      </c>
    </row>
    <row r="1018" spans="1:16" ht="25.5">
      <c r="A1018" t="s">
        <v>50</v>
      </c>
      <c s="34" t="s">
        <v>1197</v>
      </c>
      <c s="34" t="s">
        <v>1198</v>
      </c>
      <c s="35" t="s">
        <v>5</v>
      </c>
      <c s="6" t="s">
        <v>1199</v>
      </c>
      <c s="36" t="s">
        <v>885</v>
      </c>
      <c s="37">
        <v>1100.104</v>
      </c>
      <c s="36">
        <v>5E-05</v>
      </c>
      <c s="36">
        <f>ROUND(G1018*H1018,6)</f>
      </c>
      <c r="L1018" s="38">
        <v>0</v>
      </c>
      <c s="32">
        <f>ROUND(ROUND(L1018,2)*ROUND(G1018,3),2)</f>
      </c>
      <c s="36" t="s">
        <v>55</v>
      </c>
      <c>
        <f>(M1018*21)/100</f>
      </c>
      <c t="s">
        <v>28</v>
      </c>
    </row>
    <row r="1019" spans="1:5" ht="25.5">
      <c r="A1019" s="35" t="s">
        <v>56</v>
      </c>
      <c r="E1019" s="39" t="s">
        <v>1199</v>
      </c>
    </row>
    <row r="1020" spans="1:5" ht="127.5">
      <c r="A1020" s="35" t="s">
        <v>57</v>
      </c>
      <c r="E1020" s="42" t="s">
        <v>1200</v>
      </c>
    </row>
    <row r="1021" spans="1:5" ht="12.75">
      <c r="A1021" t="s">
        <v>58</v>
      </c>
      <c r="E1021" s="39" t="s">
        <v>1182</v>
      </c>
    </row>
    <row r="1022" spans="1:16" ht="12.75">
      <c r="A1022" t="s">
        <v>50</v>
      </c>
      <c s="34" t="s">
        <v>1201</v>
      </c>
      <c s="34" t="s">
        <v>1202</v>
      </c>
      <c s="35" t="s">
        <v>5</v>
      </c>
      <c s="6" t="s">
        <v>1203</v>
      </c>
      <c s="36" t="s">
        <v>885</v>
      </c>
      <c s="37">
        <v>1100.104</v>
      </c>
      <c s="36">
        <v>0</v>
      </c>
      <c s="36">
        <f>ROUND(G1022*H1022,6)</f>
      </c>
      <c r="L1022" s="38">
        <v>0</v>
      </c>
      <c s="32">
        <f>ROUND(ROUND(L1022,2)*ROUND(G1022,3),2)</f>
      </c>
      <c s="36" t="s">
        <v>122</v>
      </c>
      <c>
        <f>(M1022*21)/100</f>
      </c>
      <c t="s">
        <v>28</v>
      </c>
    </row>
    <row r="1023" spans="1:5" ht="12.75">
      <c r="A1023" s="35" t="s">
        <v>56</v>
      </c>
      <c r="E1023" s="39" t="s">
        <v>1203</v>
      </c>
    </row>
    <row r="1024" spans="1:5" ht="127.5">
      <c r="A1024" s="35" t="s">
        <v>57</v>
      </c>
      <c r="E1024" s="42" t="s">
        <v>1200</v>
      </c>
    </row>
    <row r="1025" spans="1:5" ht="12.75">
      <c r="A1025" t="s">
        <v>58</v>
      </c>
      <c r="E1025" s="39" t="s">
        <v>5</v>
      </c>
    </row>
    <row r="1026" spans="1:16" ht="25.5">
      <c r="A1026" t="s">
        <v>50</v>
      </c>
      <c s="34" t="s">
        <v>1204</v>
      </c>
      <c s="34" t="s">
        <v>1205</v>
      </c>
      <c s="35" t="s">
        <v>5</v>
      </c>
      <c s="6" t="s">
        <v>1206</v>
      </c>
      <c s="36" t="s">
        <v>121</v>
      </c>
      <c s="37">
        <v>2.497</v>
      </c>
      <c s="36">
        <v>0</v>
      </c>
      <c s="36">
        <f>ROUND(G1026*H1026,6)</f>
      </c>
      <c r="L1026" s="38">
        <v>0</v>
      </c>
      <c s="32">
        <f>ROUND(ROUND(L1026,2)*ROUND(G1026,3),2)</f>
      </c>
      <c s="36" t="s">
        <v>55</v>
      </c>
      <c>
        <f>(M1026*21)/100</f>
      </c>
      <c t="s">
        <v>28</v>
      </c>
    </row>
    <row r="1027" spans="1:5" ht="25.5">
      <c r="A1027" s="35" t="s">
        <v>56</v>
      </c>
      <c r="E1027" s="39" t="s">
        <v>1206</v>
      </c>
    </row>
    <row r="1028" spans="1:5" ht="12.75">
      <c r="A1028" s="35" t="s">
        <v>57</v>
      </c>
      <c r="E1028" s="40" t="s">
        <v>5</v>
      </c>
    </row>
    <row r="1029" spans="1:5" ht="114.75">
      <c r="A1029" t="s">
        <v>58</v>
      </c>
      <c r="E1029" s="39" t="s">
        <v>1207</v>
      </c>
    </row>
    <row r="1030" spans="1:16" ht="12.75">
      <c r="A1030" t="s">
        <v>50</v>
      </c>
      <c s="34" t="s">
        <v>1208</v>
      </c>
      <c s="34" t="s">
        <v>1209</v>
      </c>
      <c s="35" t="s">
        <v>5</v>
      </c>
      <c s="6" t="s">
        <v>1210</v>
      </c>
      <c s="36" t="s">
        <v>1211</v>
      </c>
      <c s="37">
        <v>1</v>
      </c>
      <c s="36">
        <v>0</v>
      </c>
      <c s="36">
        <f>ROUND(G1030*H1030,6)</f>
      </c>
      <c r="L1030" s="38">
        <v>0</v>
      </c>
      <c s="32">
        <f>ROUND(ROUND(L1030,2)*ROUND(G1030,3),2)</f>
      </c>
      <c s="36" t="s">
        <v>122</v>
      </c>
      <c>
        <f>(M1030*21)/100</f>
      </c>
      <c t="s">
        <v>28</v>
      </c>
    </row>
    <row r="1031" spans="1:5" ht="38.25">
      <c r="A1031" s="35" t="s">
        <v>56</v>
      </c>
      <c r="E1031" s="39" t="s">
        <v>1212</v>
      </c>
    </row>
    <row r="1032" spans="1:5" ht="12.75">
      <c r="A1032" s="35" t="s">
        <v>57</v>
      </c>
      <c r="E1032" s="40" t="s">
        <v>5</v>
      </c>
    </row>
    <row r="1033" spans="1:5" ht="12.75">
      <c r="A1033" t="s">
        <v>58</v>
      </c>
      <c r="E1033" s="39" t="s">
        <v>5</v>
      </c>
    </row>
    <row r="1034" spans="1:13" ht="12.75">
      <c r="A1034" t="s">
        <v>47</v>
      </c>
      <c r="C1034" s="31" t="s">
        <v>1213</v>
      </c>
      <c r="E1034" s="33" t="s">
        <v>1214</v>
      </c>
      <c r="J1034" s="32">
        <f>0</f>
      </c>
      <c s="32">
        <f>0</f>
      </c>
      <c s="32">
        <f>0+L1035+L1039+L1043+L1047+L1051+L1055+L1059+L1063+L1067+L1071+L1075</f>
      </c>
      <c s="32">
        <f>0+M1035+M1039+M1043+M1047+M1051+M1055+M1059+M1063+M1067+M1071+M1075</f>
      </c>
    </row>
    <row r="1035" spans="1:16" ht="12.75">
      <c r="A1035" t="s">
        <v>50</v>
      </c>
      <c s="34" t="s">
        <v>1215</v>
      </c>
      <c s="34" t="s">
        <v>1216</v>
      </c>
      <c s="35" t="s">
        <v>5</v>
      </c>
      <c s="6" t="s">
        <v>1217</v>
      </c>
      <c s="36" t="s">
        <v>84</v>
      </c>
      <c s="37">
        <v>82.48</v>
      </c>
      <c s="36">
        <v>0</v>
      </c>
      <c s="36">
        <f>ROUND(G1035*H1035,6)</f>
      </c>
      <c r="L1035" s="38">
        <v>0</v>
      </c>
      <c s="32">
        <f>ROUND(ROUND(L1035,2)*ROUND(G1035,3),2)</f>
      </c>
      <c s="36" t="s">
        <v>55</v>
      </c>
      <c>
        <f>(M1035*21)/100</f>
      </c>
      <c t="s">
        <v>28</v>
      </c>
    </row>
    <row r="1036" spans="1:5" ht="12.75">
      <c r="A1036" s="35" t="s">
        <v>56</v>
      </c>
      <c r="E1036" s="39" t="s">
        <v>1217</v>
      </c>
    </row>
    <row r="1037" spans="1:5" ht="76.5">
      <c r="A1037" s="35" t="s">
        <v>57</v>
      </c>
      <c r="E1037" s="42" t="s">
        <v>1218</v>
      </c>
    </row>
    <row r="1038" spans="1:5" ht="76.5">
      <c r="A1038" t="s">
        <v>58</v>
      </c>
      <c r="E1038" s="39" t="s">
        <v>1219</v>
      </c>
    </row>
    <row r="1039" spans="1:16" ht="12.75">
      <c r="A1039" t="s">
        <v>50</v>
      </c>
      <c s="34" t="s">
        <v>1220</v>
      </c>
      <c s="34" t="s">
        <v>1221</v>
      </c>
      <c s="35" t="s">
        <v>5</v>
      </c>
      <c s="6" t="s">
        <v>1222</v>
      </c>
      <c s="36" t="s">
        <v>84</v>
      </c>
      <c s="37">
        <v>82.48</v>
      </c>
      <c s="36">
        <v>0.0003</v>
      </c>
      <c s="36">
        <f>ROUND(G1039*H1039,6)</f>
      </c>
      <c r="L1039" s="38">
        <v>0</v>
      </c>
      <c s="32">
        <f>ROUND(ROUND(L1039,2)*ROUND(G1039,3),2)</f>
      </c>
      <c s="36" t="s">
        <v>55</v>
      </c>
      <c>
        <f>(M1039*21)/100</f>
      </c>
      <c t="s">
        <v>28</v>
      </c>
    </row>
    <row r="1040" spans="1:5" ht="12.75">
      <c r="A1040" s="35" t="s">
        <v>56</v>
      </c>
      <c r="E1040" s="39" t="s">
        <v>1222</v>
      </c>
    </row>
    <row r="1041" spans="1:5" ht="12.75">
      <c r="A1041" s="35" t="s">
        <v>57</v>
      </c>
      <c r="E1041" s="40" t="s">
        <v>5</v>
      </c>
    </row>
    <row r="1042" spans="1:5" ht="76.5">
      <c r="A1042" t="s">
        <v>58</v>
      </c>
      <c r="E1042" s="39" t="s">
        <v>1219</v>
      </c>
    </row>
    <row r="1043" spans="1:16" ht="25.5">
      <c r="A1043" t="s">
        <v>50</v>
      </c>
      <c s="34" t="s">
        <v>1223</v>
      </c>
      <c s="34" t="s">
        <v>1224</v>
      </c>
      <c s="35" t="s">
        <v>5</v>
      </c>
      <c s="6" t="s">
        <v>1225</v>
      </c>
      <c s="36" t="s">
        <v>84</v>
      </c>
      <c s="37">
        <v>82.48</v>
      </c>
      <c s="36">
        <v>0.0075</v>
      </c>
      <c s="36">
        <f>ROUND(G1043*H1043,6)</f>
      </c>
      <c r="L1043" s="38">
        <v>0</v>
      </c>
      <c s="32">
        <f>ROUND(ROUND(L1043,2)*ROUND(G1043,3),2)</f>
      </c>
      <c s="36" t="s">
        <v>55</v>
      </c>
      <c>
        <f>(M1043*21)/100</f>
      </c>
      <c t="s">
        <v>28</v>
      </c>
    </row>
    <row r="1044" spans="1:5" ht="25.5">
      <c r="A1044" s="35" t="s">
        <v>56</v>
      </c>
      <c r="E1044" s="39" t="s">
        <v>1225</v>
      </c>
    </row>
    <row r="1045" spans="1:5" ht="12.75">
      <c r="A1045" s="35" t="s">
        <v>57</v>
      </c>
      <c r="E1045" s="40" t="s">
        <v>5</v>
      </c>
    </row>
    <row r="1046" spans="1:5" ht="76.5">
      <c r="A1046" t="s">
        <v>58</v>
      </c>
      <c r="E1046" s="39" t="s">
        <v>1219</v>
      </c>
    </row>
    <row r="1047" spans="1:16" ht="25.5">
      <c r="A1047" t="s">
        <v>50</v>
      </c>
      <c s="34" t="s">
        <v>1226</v>
      </c>
      <c s="34" t="s">
        <v>1227</v>
      </c>
      <c s="35" t="s">
        <v>5</v>
      </c>
      <c s="6" t="s">
        <v>1228</v>
      </c>
      <c s="36" t="s">
        <v>162</v>
      </c>
      <c s="37">
        <v>6.9</v>
      </c>
      <c s="36">
        <v>0.0002</v>
      </c>
      <c s="36">
        <f>ROUND(G1047*H1047,6)</f>
      </c>
      <c r="L1047" s="38">
        <v>0</v>
      </c>
      <c s="32">
        <f>ROUND(ROUND(L1047,2)*ROUND(G1047,3),2)</f>
      </c>
      <c s="36" t="s">
        <v>55</v>
      </c>
      <c>
        <f>(M1047*21)/100</f>
      </c>
      <c t="s">
        <v>28</v>
      </c>
    </row>
    <row r="1048" spans="1:5" ht="25.5">
      <c r="A1048" s="35" t="s">
        <v>56</v>
      </c>
      <c r="E1048" s="39" t="s">
        <v>1228</v>
      </c>
    </row>
    <row r="1049" spans="1:5" ht="25.5">
      <c r="A1049" s="35" t="s">
        <v>57</v>
      </c>
      <c r="E1049" s="40" t="s">
        <v>1229</v>
      </c>
    </row>
    <row r="1050" spans="1:5" ht="76.5">
      <c r="A1050" t="s">
        <v>58</v>
      </c>
      <c r="E1050" s="39" t="s">
        <v>1219</v>
      </c>
    </row>
    <row r="1051" spans="1:16" ht="12.75">
      <c r="A1051" t="s">
        <v>50</v>
      </c>
      <c s="34" t="s">
        <v>1230</v>
      </c>
      <c s="34" t="s">
        <v>1231</v>
      </c>
      <c s="35" t="s">
        <v>5</v>
      </c>
      <c s="6" t="s">
        <v>1232</v>
      </c>
      <c s="36" t="s">
        <v>162</v>
      </c>
      <c s="37">
        <v>7.59</v>
      </c>
      <c s="36">
        <v>0.00016</v>
      </c>
      <c s="36">
        <f>ROUND(G1051*H1051,6)</f>
      </c>
      <c r="L1051" s="38">
        <v>0</v>
      </c>
      <c s="32">
        <f>ROUND(ROUND(L1051,2)*ROUND(G1051,3),2)</f>
      </c>
      <c s="36" t="s">
        <v>55</v>
      </c>
      <c>
        <f>(M1051*21)/100</f>
      </c>
      <c t="s">
        <v>28</v>
      </c>
    </row>
    <row r="1052" spans="1:5" ht="12.75">
      <c r="A1052" s="35" t="s">
        <v>56</v>
      </c>
      <c r="E1052" s="39" t="s">
        <v>1232</v>
      </c>
    </row>
    <row r="1053" spans="1:5" ht="12.75">
      <c r="A1053" s="35" t="s">
        <v>57</v>
      </c>
      <c r="E1053" s="40" t="s">
        <v>5</v>
      </c>
    </row>
    <row r="1054" spans="1:5" ht="12.75">
      <c r="A1054" t="s">
        <v>58</v>
      </c>
      <c r="E1054" s="39" t="s">
        <v>5</v>
      </c>
    </row>
    <row r="1055" spans="1:16" ht="25.5">
      <c r="A1055" t="s">
        <v>50</v>
      </c>
      <c s="34" t="s">
        <v>1233</v>
      </c>
      <c s="34" t="s">
        <v>1234</v>
      </c>
      <c s="35" t="s">
        <v>5</v>
      </c>
      <c s="6" t="s">
        <v>1235</v>
      </c>
      <c s="36" t="s">
        <v>84</v>
      </c>
      <c s="37">
        <v>22.38</v>
      </c>
      <c s="36">
        <v>0.0063</v>
      </c>
      <c s="36">
        <f>ROUND(G1055*H1055,6)</f>
      </c>
      <c r="L1055" s="38">
        <v>0</v>
      </c>
      <c s="32">
        <f>ROUND(ROUND(L1055,2)*ROUND(G1055,3),2)</f>
      </c>
      <c s="36" t="s">
        <v>55</v>
      </c>
      <c>
        <f>(M1055*21)/100</f>
      </c>
      <c t="s">
        <v>28</v>
      </c>
    </row>
    <row r="1056" spans="1:5" ht="25.5">
      <c r="A1056" s="35" t="s">
        <v>56</v>
      </c>
      <c r="E1056" s="39" t="s">
        <v>1235</v>
      </c>
    </row>
    <row r="1057" spans="1:5" ht="38.25">
      <c r="A1057" s="35" t="s">
        <v>57</v>
      </c>
      <c r="E1057" s="40" t="s">
        <v>1236</v>
      </c>
    </row>
    <row r="1058" spans="1:5" ht="12.75">
      <c r="A1058" t="s">
        <v>58</v>
      </c>
      <c r="E1058" s="39" t="s">
        <v>5</v>
      </c>
    </row>
    <row r="1059" spans="1:16" ht="12.75">
      <c r="A1059" t="s">
        <v>50</v>
      </c>
      <c s="34" t="s">
        <v>1237</v>
      </c>
      <c s="34" t="s">
        <v>1238</v>
      </c>
      <c s="35" t="s">
        <v>5</v>
      </c>
      <c s="6" t="s">
        <v>1239</v>
      </c>
      <c s="36" t="s">
        <v>84</v>
      </c>
      <c s="37">
        <v>24.618</v>
      </c>
      <c s="36">
        <v>0.018</v>
      </c>
      <c s="36">
        <f>ROUND(G1059*H1059,6)</f>
      </c>
      <c r="L1059" s="38">
        <v>0</v>
      </c>
      <c s="32">
        <f>ROUND(ROUND(L1059,2)*ROUND(G1059,3),2)</f>
      </c>
      <c s="36" t="s">
        <v>55</v>
      </c>
      <c>
        <f>(M1059*21)/100</f>
      </c>
      <c t="s">
        <v>28</v>
      </c>
    </row>
    <row r="1060" spans="1:5" ht="12.75">
      <c r="A1060" s="35" t="s">
        <v>56</v>
      </c>
      <c r="E1060" s="39" t="s">
        <v>1239</v>
      </c>
    </row>
    <row r="1061" spans="1:5" ht="12.75">
      <c r="A1061" s="35" t="s">
        <v>57</v>
      </c>
      <c r="E1061" s="40" t="s">
        <v>5</v>
      </c>
    </row>
    <row r="1062" spans="1:5" ht="12.75">
      <c r="A1062" t="s">
        <v>58</v>
      </c>
      <c r="E1062" s="39" t="s">
        <v>5</v>
      </c>
    </row>
    <row r="1063" spans="1:16" ht="25.5">
      <c r="A1063" t="s">
        <v>50</v>
      </c>
      <c s="34" t="s">
        <v>1240</v>
      </c>
      <c s="34" t="s">
        <v>1241</v>
      </c>
      <c s="35" t="s">
        <v>5</v>
      </c>
      <c s="6" t="s">
        <v>1242</v>
      </c>
      <c s="36" t="s">
        <v>162</v>
      </c>
      <c s="37">
        <v>21.065</v>
      </c>
      <c s="36">
        <v>0.00058</v>
      </c>
      <c s="36">
        <f>ROUND(G1063*H1063,6)</f>
      </c>
      <c r="L1063" s="38">
        <v>0</v>
      </c>
      <c s="32">
        <f>ROUND(ROUND(L1063,2)*ROUND(G1063,3),2)</f>
      </c>
      <c s="36" t="s">
        <v>55</v>
      </c>
      <c>
        <f>(M1063*21)/100</f>
      </c>
      <c t="s">
        <v>28</v>
      </c>
    </row>
    <row r="1064" spans="1:5" ht="25.5">
      <c r="A1064" s="35" t="s">
        <v>56</v>
      </c>
      <c r="E1064" s="39" t="s">
        <v>1242</v>
      </c>
    </row>
    <row r="1065" spans="1:5" ht="38.25">
      <c r="A1065" s="35" t="s">
        <v>57</v>
      </c>
      <c r="E1065" s="40" t="s">
        <v>1243</v>
      </c>
    </row>
    <row r="1066" spans="1:5" ht="12.75">
      <c r="A1066" t="s">
        <v>58</v>
      </c>
      <c r="E1066" s="39" t="s">
        <v>5</v>
      </c>
    </row>
    <row r="1067" spans="1:16" ht="25.5">
      <c r="A1067" t="s">
        <v>50</v>
      </c>
      <c s="34" t="s">
        <v>1244</v>
      </c>
      <c s="34" t="s">
        <v>1245</v>
      </c>
      <c s="35" t="s">
        <v>5</v>
      </c>
      <c s="6" t="s">
        <v>1246</v>
      </c>
      <c s="36" t="s">
        <v>84</v>
      </c>
      <c s="37">
        <v>60.1</v>
      </c>
      <c s="36">
        <v>0.009</v>
      </c>
      <c s="36">
        <f>ROUND(G1067*H1067,6)</f>
      </c>
      <c r="L1067" s="38">
        <v>0</v>
      </c>
      <c s="32">
        <f>ROUND(ROUND(L1067,2)*ROUND(G1067,3),2)</f>
      </c>
      <c s="36" t="s">
        <v>55</v>
      </c>
      <c>
        <f>(M1067*21)/100</f>
      </c>
      <c t="s">
        <v>28</v>
      </c>
    </row>
    <row r="1068" spans="1:5" ht="25.5">
      <c r="A1068" s="35" t="s">
        <v>56</v>
      </c>
      <c r="E1068" s="39" t="s">
        <v>1246</v>
      </c>
    </row>
    <row r="1069" spans="1:5" ht="38.25">
      <c r="A1069" s="35" t="s">
        <v>57</v>
      </c>
      <c r="E1069" s="40" t="s">
        <v>1247</v>
      </c>
    </row>
    <row r="1070" spans="1:5" ht="12.75">
      <c r="A1070" t="s">
        <v>58</v>
      </c>
      <c r="E1070" s="39" t="s">
        <v>1248</v>
      </c>
    </row>
    <row r="1071" spans="1:16" ht="25.5">
      <c r="A1071" t="s">
        <v>50</v>
      </c>
      <c s="34" t="s">
        <v>1249</v>
      </c>
      <c s="34" t="s">
        <v>1250</v>
      </c>
      <c s="35" t="s">
        <v>5</v>
      </c>
      <c s="6" t="s">
        <v>1251</v>
      </c>
      <c s="36" t="s">
        <v>84</v>
      </c>
      <c s="37">
        <v>71.538</v>
      </c>
      <c s="36">
        <v>0.025</v>
      </c>
      <c s="36">
        <f>ROUND(G1071*H1071,6)</f>
      </c>
      <c r="L1071" s="38">
        <v>0</v>
      </c>
      <c s="32">
        <f>ROUND(ROUND(L1071,2)*ROUND(G1071,3),2)</f>
      </c>
      <c s="36" t="s">
        <v>55</v>
      </c>
      <c>
        <f>(M1071*21)/100</f>
      </c>
      <c t="s">
        <v>28</v>
      </c>
    </row>
    <row r="1072" spans="1:5" ht="25.5">
      <c r="A1072" s="35" t="s">
        <v>56</v>
      </c>
      <c r="E1072" s="39" t="s">
        <v>1251</v>
      </c>
    </row>
    <row r="1073" spans="1:5" ht="76.5">
      <c r="A1073" s="35" t="s">
        <v>57</v>
      </c>
      <c r="E1073" s="40" t="s">
        <v>1252</v>
      </c>
    </row>
    <row r="1074" spans="1:5" ht="12.75">
      <c r="A1074" t="s">
        <v>58</v>
      </c>
      <c r="E1074" s="39" t="s">
        <v>5</v>
      </c>
    </row>
    <row r="1075" spans="1:16" ht="25.5">
      <c r="A1075" t="s">
        <v>50</v>
      </c>
      <c s="34" t="s">
        <v>1253</v>
      </c>
      <c s="34" t="s">
        <v>1254</v>
      </c>
      <c s="35" t="s">
        <v>5</v>
      </c>
      <c s="6" t="s">
        <v>1255</v>
      </c>
      <c s="36" t="s">
        <v>121</v>
      </c>
      <c s="37">
        <v>3.572</v>
      </c>
      <c s="36">
        <v>0</v>
      </c>
      <c s="36">
        <f>ROUND(G1075*H1075,6)</f>
      </c>
      <c r="L1075" s="38">
        <v>0</v>
      </c>
      <c s="32">
        <f>ROUND(ROUND(L1075,2)*ROUND(G1075,3),2)</f>
      </c>
      <c s="36" t="s">
        <v>55</v>
      </c>
      <c>
        <f>(M1075*21)/100</f>
      </c>
      <c t="s">
        <v>28</v>
      </c>
    </row>
    <row r="1076" spans="1:5" ht="25.5">
      <c r="A1076" s="35" t="s">
        <v>56</v>
      </c>
      <c r="E1076" s="39" t="s">
        <v>1255</v>
      </c>
    </row>
    <row r="1077" spans="1:5" ht="12.75">
      <c r="A1077" s="35" t="s">
        <v>57</v>
      </c>
      <c r="E1077" s="40" t="s">
        <v>5</v>
      </c>
    </row>
    <row r="1078" spans="1:5" ht="114.75">
      <c r="A1078" t="s">
        <v>58</v>
      </c>
      <c r="E1078" s="39" t="s">
        <v>652</v>
      </c>
    </row>
    <row r="1079" spans="1:13" ht="12.75">
      <c r="A1079" t="s">
        <v>47</v>
      </c>
      <c r="C1079" s="31" t="s">
        <v>1256</v>
      </c>
      <c r="E1079" s="33" t="s">
        <v>1257</v>
      </c>
      <c r="J1079" s="32">
        <f>0</f>
      </c>
      <c s="32">
        <f>0</f>
      </c>
      <c s="32">
        <f>0+L1080+L1084+L1088+L1092+L1096+L1100+L1104+L1108+L1112</f>
      </c>
      <c s="32">
        <f>0+M1080+M1084+M1088+M1092+M1096+M1100+M1104+M1108+M1112</f>
      </c>
    </row>
    <row r="1080" spans="1:16" ht="12.75">
      <c r="A1080" t="s">
        <v>50</v>
      </c>
      <c s="34" t="s">
        <v>1258</v>
      </c>
      <c s="34" t="s">
        <v>1259</v>
      </c>
      <c s="35" t="s">
        <v>5</v>
      </c>
      <c s="6" t="s">
        <v>1260</v>
      </c>
      <c s="36" t="s">
        <v>84</v>
      </c>
      <c s="37">
        <v>6.65</v>
      </c>
      <c s="36">
        <v>0</v>
      </c>
      <c s="36">
        <f>ROUND(G1080*H1080,6)</f>
      </c>
      <c r="L1080" s="38">
        <v>0</v>
      </c>
      <c s="32">
        <f>ROUND(ROUND(L1080,2)*ROUND(G1080,3),2)</f>
      </c>
      <c s="36" t="s">
        <v>55</v>
      </c>
      <c>
        <f>(M1080*21)/100</f>
      </c>
      <c t="s">
        <v>28</v>
      </c>
    </row>
    <row r="1081" spans="1:5" ht="12.75">
      <c r="A1081" s="35" t="s">
        <v>56</v>
      </c>
      <c r="E1081" s="39" t="s">
        <v>1260</v>
      </c>
    </row>
    <row r="1082" spans="1:5" ht="25.5">
      <c r="A1082" s="35" t="s">
        <v>57</v>
      </c>
      <c r="E1082" s="40" t="s">
        <v>1261</v>
      </c>
    </row>
    <row r="1083" spans="1:5" ht="12.75">
      <c r="A1083" t="s">
        <v>58</v>
      </c>
      <c r="E1083" s="39" t="s">
        <v>5</v>
      </c>
    </row>
    <row r="1084" spans="1:16" ht="12.75">
      <c r="A1084" t="s">
        <v>50</v>
      </c>
      <c s="34" t="s">
        <v>1262</v>
      </c>
      <c s="34" t="s">
        <v>1263</v>
      </c>
      <c s="35" t="s">
        <v>5</v>
      </c>
      <c s="6" t="s">
        <v>1264</v>
      </c>
      <c s="36" t="s">
        <v>84</v>
      </c>
      <c s="37">
        <v>6.65</v>
      </c>
      <c s="36">
        <v>0</v>
      </c>
      <c s="36">
        <f>ROUND(G1084*H1084,6)</f>
      </c>
      <c r="L1084" s="38">
        <v>0</v>
      </c>
      <c s="32">
        <f>ROUND(ROUND(L1084,2)*ROUND(G1084,3),2)</f>
      </c>
      <c s="36" t="s">
        <v>55</v>
      </c>
      <c>
        <f>(M1084*21)/100</f>
      </c>
      <c t="s">
        <v>28</v>
      </c>
    </row>
    <row r="1085" spans="1:5" ht="12.75">
      <c r="A1085" s="35" t="s">
        <v>56</v>
      </c>
      <c r="E1085" s="39" t="s">
        <v>1264</v>
      </c>
    </row>
    <row r="1086" spans="1:5" ht="12.75">
      <c r="A1086" s="35" t="s">
        <v>57</v>
      </c>
      <c r="E1086" s="40" t="s">
        <v>5</v>
      </c>
    </row>
    <row r="1087" spans="1:5" ht="12.75">
      <c r="A1087" t="s">
        <v>58</v>
      </c>
      <c r="E1087" s="39" t="s">
        <v>5</v>
      </c>
    </row>
    <row r="1088" spans="1:16" ht="12.75">
      <c r="A1088" t="s">
        <v>50</v>
      </c>
      <c s="34" t="s">
        <v>1265</v>
      </c>
      <c s="34" t="s">
        <v>1266</v>
      </c>
      <c s="35" t="s">
        <v>5</v>
      </c>
      <c s="6" t="s">
        <v>1267</v>
      </c>
      <c s="36" t="s">
        <v>84</v>
      </c>
      <c s="37">
        <v>6.65</v>
      </c>
      <c s="36">
        <v>3E-05</v>
      </c>
      <c s="36">
        <f>ROUND(G1088*H1088,6)</f>
      </c>
      <c r="L1088" s="38">
        <v>0</v>
      </c>
      <c s="32">
        <f>ROUND(ROUND(L1088,2)*ROUND(G1088,3),2)</f>
      </c>
      <c s="36" t="s">
        <v>55</v>
      </c>
      <c>
        <f>(M1088*21)/100</f>
      </c>
      <c t="s">
        <v>28</v>
      </c>
    </row>
    <row r="1089" spans="1:5" ht="12.75">
      <c r="A1089" s="35" t="s">
        <v>56</v>
      </c>
      <c r="E1089" s="39" t="s">
        <v>1267</v>
      </c>
    </row>
    <row r="1090" spans="1:5" ht="12.75">
      <c r="A1090" s="35" t="s">
        <v>57</v>
      </c>
      <c r="E1090" s="40" t="s">
        <v>5</v>
      </c>
    </row>
    <row r="1091" spans="1:5" ht="12.75">
      <c r="A1091" t="s">
        <v>58</v>
      </c>
      <c r="E1091" s="39" t="s">
        <v>5</v>
      </c>
    </row>
    <row r="1092" spans="1:16" ht="25.5">
      <c r="A1092" t="s">
        <v>50</v>
      </c>
      <c s="34" t="s">
        <v>1268</v>
      </c>
      <c s="34" t="s">
        <v>1269</v>
      </c>
      <c s="35" t="s">
        <v>5</v>
      </c>
      <c s="6" t="s">
        <v>1270</v>
      </c>
      <c s="36" t="s">
        <v>84</v>
      </c>
      <c s="37">
        <v>6.65</v>
      </c>
      <c s="36">
        <v>0.0004</v>
      </c>
      <c s="36">
        <f>ROUND(G1092*H1092,6)</f>
      </c>
      <c r="L1092" s="38">
        <v>0</v>
      </c>
      <c s="32">
        <f>ROUND(ROUND(L1092,2)*ROUND(G1092,3),2)</f>
      </c>
      <c s="36" t="s">
        <v>55</v>
      </c>
      <c>
        <f>(M1092*21)/100</f>
      </c>
      <c t="s">
        <v>28</v>
      </c>
    </row>
    <row r="1093" spans="1:5" ht="25.5">
      <c r="A1093" s="35" t="s">
        <v>56</v>
      </c>
      <c r="E1093" s="39" t="s">
        <v>1270</v>
      </c>
    </row>
    <row r="1094" spans="1:5" ht="12.75">
      <c r="A1094" s="35" t="s">
        <v>57</v>
      </c>
      <c r="E1094" s="40" t="s">
        <v>5</v>
      </c>
    </row>
    <row r="1095" spans="1:5" ht="12.75">
      <c r="A1095" t="s">
        <v>58</v>
      </c>
      <c r="E1095" s="39" t="s">
        <v>5</v>
      </c>
    </row>
    <row r="1096" spans="1:16" ht="12.75">
      <c r="A1096" t="s">
        <v>50</v>
      </c>
      <c s="34" t="s">
        <v>1271</v>
      </c>
      <c s="34" t="s">
        <v>1272</v>
      </c>
      <c s="35" t="s">
        <v>5</v>
      </c>
      <c s="6" t="s">
        <v>1273</v>
      </c>
      <c s="36" t="s">
        <v>84</v>
      </c>
      <c s="37">
        <v>7.315</v>
      </c>
      <c s="36">
        <v>0.0026</v>
      </c>
      <c s="36">
        <f>ROUND(G1096*H1096,6)</f>
      </c>
      <c r="L1096" s="38">
        <v>0</v>
      </c>
      <c s="32">
        <f>ROUND(ROUND(L1096,2)*ROUND(G1096,3),2)</f>
      </c>
      <c s="36" t="s">
        <v>55</v>
      </c>
      <c>
        <f>(M1096*21)/100</f>
      </c>
      <c t="s">
        <v>28</v>
      </c>
    </row>
    <row r="1097" spans="1:5" ht="12.75">
      <c r="A1097" s="35" t="s">
        <v>56</v>
      </c>
      <c r="E1097" s="39" t="s">
        <v>1273</v>
      </c>
    </row>
    <row r="1098" spans="1:5" ht="12.75">
      <c r="A1098" s="35" t="s">
        <v>57</v>
      </c>
      <c r="E1098" s="40" t="s">
        <v>5</v>
      </c>
    </row>
    <row r="1099" spans="1:5" ht="12.75">
      <c r="A1099" t="s">
        <v>58</v>
      </c>
      <c r="E1099" s="39" t="s">
        <v>5</v>
      </c>
    </row>
    <row r="1100" spans="1:16" ht="12.75">
      <c r="A1100" t="s">
        <v>50</v>
      </c>
      <c s="34" t="s">
        <v>1274</v>
      </c>
      <c s="34" t="s">
        <v>1275</v>
      </c>
      <c s="35" t="s">
        <v>5</v>
      </c>
      <c s="6" t="s">
        <v>1276</v>
      </c>
      <c s="36" t="s">
        <v>162</v>
      </c>
      <c s="37">
        <v>19.95</v>
      </c>
      <c s="36">
        <v>0</v>
      </c>
      <c s="36">
        <f>ROUND(G1100*H1100,6)</f>
      </c>
      <c r="L1100" s="38">
        <v>0</v>
      </c>
      <c s="32">
        <f>ROUND(ROUND(L1100,2)*ROUND(G1100,3),2)</f>
      </c>
      <c s="36" t="s">
        <v>55</v>
      </c>
      <c>
        <f>(M1100*21)/100</f>
      </c>
      <c t="s">
        <v>28</v>
      </c>
    </row>
    <row r="1101" spans="1:5" ht="12.75">
      <c r="A1101" s="35" t="s">
        <v>56</v>
      </c>
      <c r="E1101" s="39" t="s">
        <v>1276</v>
      </c>
    </row>
    <row r="1102" spans="1:5" ht="25.5">
      <c r="A1102" s="35" t="s">
        <v>57</v>
      </c>
      <c r="E1102" s="40" t="s">
        <v>1277</v>
      </c>
    </row>
    <row r="1103" spans="1:5" ht="12.75">
      <c r="A1103" t="s">
        <v>58</v>
      </c>
      <c r="E1103" s="39" t="s">
        <v>5</v>
      </c>
    </row>
    <row r="1104" spans="1:16" ht="12.75">
      <c r="A1104" t="s">
        <v>50</v>
      </c>
      <c s="34" t="s">
        <v>1278</v>
      </c>
      <c s="34" t="s">
        <v>1279</v>
      </c>
      <c s="35" t="s">
        <v>5</v>
      </c>
      <c s="6" t="s">
        <v>1280</v>
      </c>
      <c s="36" t="s">
        <v>162</v>
      </c>
      <c s="37">
        <v>9.95</v>
      </c>
      <c s="36">
        <v>1E-05</v>
      </c>
      <c s="36">
        <f>ROUND(G1104*H1104,6)</f>
      </c>
      <c r="L1104" s="38">
        <v>0</v>
      </c>
      <c s="32">
        <f>ROUND(ROUND(L1104,2)*ROUND(G1104,3),2)</f>
      </c>
      <c s="36" t="s">
        <v>55</v>
      </c>
      <c>
        <f>(M1104*21)/100</f>
      </c>
      <c t="s">
        <v>28</v>
      </c>
    </row>
    <row r="1105" spans="1:5" ht="12.75">
      <c r="A1105" s="35" t="s">
        <v>56</v>
      </c>
      <c r="E1105" s="39" t="s">
        <v>1280</v>
      </c>
    </row>
    <row r="1106" spans="1:5" ht="25.5">
      <c r="A1106" s="35" t="s">
        <v>57</v>
      </c>
      <c r="E1106" s="40" t="s">
        <v>1281</v>
      </c>
    </row>
    <row r="1107" spans="1:5" ht="12.75">
      <c r="A1107" t="s">
        <v>58</v>
      </c>
      <c r="E1107" s="39" t="s">
        <v>5</v>
      </c>
    </row>
    <row r="1108" spans="1:16" ht="12.75">
      <c r="A1108" t="s">
        <v>50</v>
      </c>
      <c s="34" t="s">
        <v>1282</v>
      </c>
      <c s="34" t="s">
        <v>1283</v>
      </c>
      <c s="35" t="s">
        <v>5</v>
      </c>
      <c s="6" t="s">
        <v>1284</v>
      </c>
      <c s="36" t="s">
        <v>162</v>
      </c>
      <c s="37">
        <v>10.149</v>
      </c>
      <c s="36">
        <v>0.00038</v>
      </c>
      <c s="36">
        <f>ROUND(G1108*H1108,6)</f>
      </c>
      <c r="L1108" s="38">
        <v>0</v>
      </c>
      <c s="32">
        <f>ROUND(ROUND(L1108,2)*ROUND(G1108,3),2)</f>
      </c>
      <c s="36" t="s">
        <v>55</v>
      </c>
      <c>
        <f>(M1108*21)/100</f>
      </c>
      <c t="s">
        <v>28</v>
      </c>
    </row>
    <row r="1109" spans="1:5" ht="12.75">
      <c r="A1109" s="35" t="s">
        <v>56</v>
      </c>
      <c r="E1109" s="39" t="s">
        <v>1284</v>
      </c>
    </row>
    <row r="1110" spans="1:5" ht="12.75">
      <c r="A1110" s="35" t="s">
        <v>57</v>
      </c>
      <c r="E1110" s="40" t="s">
        <v>5</v>
      </c>
    </row>
    <row r="1111" spans="1:5" ht="12.75">
      <c r="A1111" t="s">
        <v>58</v>
      </c>
      <c r="E1111" s="39" t="s">
        <v>5</v>
      </c>
    </row>
    <row r="1112" spans="1:16" ht="25.5">
      <c r="A1112" t="s">
        <v>50</v>
      </c>
      <c s="34" t="s">
        <v>1285</v>
      </c>
      <c s="34" t="s">
        <v>1286</v>
      </c>
      <c s="35" t="s">
        <v>5</v>
      </c>
      <c s="6" t="s">
        <v>1287</v>
      </c>
      <c s="36" t="s">
        <v>121</v>
      </c>
      <c s="37">
        <v>0.026</v>
      </c>
      <c s="36">
        <v>0</v>
      </c>
      <c s="36">
        <f>ROUND(G1112*H1112,6)</f>
      </c>
      <c r="L1112" s="38">
        <v>0</v>
      </c>
      <c s="32">
        <f>ROUND(ROUND(L1112,2)*ROUND(G1112,3),2)</f>
      </c>
      <c s="36" t="s">
        <v>55</v>
      </c>
      <c>
        <f>(M1112*21)/100</f>
      </c>
      <c t="s">
        <v>28</v>
      </c>
    </row>
    <row r="1113" spans="1:5" ht="25.5">
      <c r="A1113" s="35" t="s">
        <v>56</v>
      </c>
      <c r="E1113" s="39" t="s">
        <v>1287</v>
      </c>
    </row>
    <row r="1114" spans="1:5" ht="12.75">
      <c r="A1114" s="35" t="s">
        <v>57</v>
      </c>
      <c r="E1114" s="40" t="s">
        <v>5</v>
      </c>
    </row>
    <row r="1115" spans="1:5" ht="12.75">
      <c r="A1115" t="s">
        <v>58</v>
      </c>
      <c r="E1115" s="39" t="s">
        <v>5</v>
      </c>
    </row>
    <row r="1116" spans="1:13" ht="12.75">
      <c r="A1116" t="s">
        <v>47</v>
      </c>
      <c r="C1116" s="31" t="s">
        <v>1288</v>
      </c>
      <c r="E1116" s="33" t="s">
        <v>1289</v>
      </c>
      <c r="J1116" s="32">
        <f>0</f>
      </c>
      <c s="32">
        <f>0</f>
      </c>
      <c s="32">
        <f>0+L1117+L1121+L1125+L1129+L1133+L1137+L1141+L1145+L1149+L1153+L1157+L1161</f>
      </c>
      <c s="32">
        <f>0+M1117+M1121+M1125+M1129+M1133+M1137+M1141+M1145+M1149+M1153+M1157+M1161</f>
      </c>
    </row>
    <row r="1117" spans="1:16" ht="12.75">
      <c r="A1117" t="s">
        <v>50</v>
      </c>
      <c s="34" t="s">
        <v>1290</v>
      </c>
      <c s="34" t="s">
        <v>1291</v>
      </c>
      <c s="35" t="s">
        <v>5</v>
      </c>
      <c s="6" t="s">
        <v>1292</v>
      </c>
      <c s="36" t="s">
        <v>84</v>
      </c>
      <c s="37">
        <v>32.51</v>
      </c>
      <c s="36">
        <v>0</v>
      </c>
      <c s="36">
        <f>ROUND(G1117*H1117,6)</f>
      </c>
      <c r="L1117" s="38">
        <v>0</v>
      </c>
      <c s="32">
        <f>ROUND(ROUND(L1117,2)*ROUND(G1117,3),2)</f>
      </c>
      <c s="36" t="s">
        <v>55</v>
      </c>
      <c>
        <f>(M1117*21)/100</f>
      </c>
      <c t="s">
        <v>28</v>
      </c>
    </row>
    <row r="1118" spans="1:5" ht="12.75">
      <c r="A1118" s="35" t="s">
        <v>56</v>
      </c>
      <c r="E1118" s="39" t="s">
        <v>1292</v>
      </c>
    </row>
    <row r="1119" spans="1:5" ht="25.5">
      <c r="A1119" s="35" t="s">
        <v>57</v>
      </c>
      <c r="E1119" s="40" t="s">
        <v>1293</v>
      </c>
    </row>
    <row r="1120" spans="1:5" ht="12.75">
      <c r="A1120" t="s">
        <v>58</v>
      </c>
      <c r="E1120" s="39" t="s">
        <v>5</v>
      </c>
    </row>
    <row r="1121" spans="1:16" ht="25.5">
      <c r="A1121" t="s">
        <v>50</v>
      </c>
      <c s="34" t="s">
        <v>1294</v>
      </c>
      <c s="34" t="s">
        <v>1295</v>
      </c>
      <c s="35" t="s">
        <v>5</v>
      </c>
      <c s="6" t="s">
        <v>1296</v>
      </c>
      <c s="36" t="s">
        <v>84</v>
      </c>
      <c s="37">
        <v>32.51</v>
      </c>
      <c s="36">
        <v>0.009</v>
      </c>
      <c s="36">
        <f>ROUND(G1121*H1121,6)</f>
      </c>
      <c r="L1121" s="38">
        <v>0</v>
      </c>
      <c s="32">
        <f>ROUND(ROUND(L1121,2)*ROUND(G1121,3),2)</f>
      </c>
      <c s="36" t="s">
        <v>55</v>
      </c>
      <c>
        <f>(M1121*21)/100</f>
      </c>
      <c t="s">
        <v>28</v>
      </c>
    </row>
    <row r="1122" spans="1:5" ht="25.5">
      <c r="A1122" s="35" t="s">
        <v>56</v>
      </c>
      <c r="E1122" s="39" t="s">
        <v>1296</v>
      </c>
    </row>
    <row r="1123" spans="1:5" ht="12.75">
      <c r="A1123" s="35" t="s">
        <v>57</v>
      </c>
      <c r="E1123" s="40" t="s">
        <v>5</v>
      </c>
    </row>
    <row r="1124" spans="1:5" ht="12.75">
      <c r="A1124" t="s">
        <v>58</v>
      </c>
      <c r="E1124" s="39" t="s">
        <v>5</v>
      </c>
    </row>
    <row r="1125" spans="1:16" ht="25.5">
      <c r="A1125" t="s">
        <v>50</v>
      </c>
      <c s="34" t="s">
        <v>1297</v>
      </c>
      <c s="34" t="s">
        <v>1298</v>
      </c>
      <c s="35" t="s">
        <v>5</v>
      </c>
      <c s="6" t="s">
        <v>1299</v>
      </c>
      <c s="36" t="s">
        <v>84</v>
      </c>
      <c s="37">
        <v>97.53</v>
      </c>
      <c s="36">
        <v>0.0018</v>
      </c>
      <c s="36">
        <f>ROUND(G1125*H1125,6)</f>
      </c>
      <c r="L1125" s="38">
        <v>0</v>
      </c>
      <c s="32">
        <f>ROUND(ROUND(L1125,2)*ROUND(G1125,3),2)</f>
      </c>
      <c s="36" t="s">
        <v>55</v>
      </c>
      <c>
        <f>(M1125*21)/100</f>
      </c>
      <c t="s">
        <v>28</v>
      </c>
    </row>
    <row r="1126" spans="1:5" ht="25.5">
      <c r="A1126" s="35" t="s">
        <v>56</v>
      </c>
      <c r="E1126" s="39" t="s">
        <v>1299</v>
      </c>
    </row>
    <row r="1127" spans="1:5" ht="25.5">
      <c r="A1127" s="35" t="s">
        <v>57</v>
      </c>
      <c r="E1127" s="40" t="s">
        <v>1300</v>
      </c>
    </row>
    <row r="1128" spans="1:5" ht="12.75">
      <c r="A1128" t="s">
        <v>58</v>
      </c>
      <c r="E1128" s="39" t="s">
        <v>5</v>
      </c>
    </row>
    <row r="1129" spans="1:16" ht="12.75">
      <c r="A1129" t="s">
        <v>50</v>
      </c>
      <c s="34" t="s">
        <v>1301</v>
      </c>
      <c s="34" t="s">
        <v>1302</v>
      </c>
      <c s="35" t="s">
        <v>5</v>
      </c>
      <c s="6" t="s">
        <v>1303</v>
      </c>
      <c s="36" t="s">
        <v>84</v>
      </c>
      <c s="37">
        <v>35.863</v>
      </c>
      <c s="36">
        <v>0.00054</v>
      </c>
      <c s="36">
        <f>ROUND(G1129*H1129,6)</f>
      </c>
      <c r="L1129" s="38">
        <v>0</v>
      </c>
      <c s="32">
        <f>ROUND(ROUND(L1129,2)*ROUND(G1129,3),2)</f>
      </c>
      <c s="36" t="s">
        <v>55</v>
      </c>
      <c>
        <f>(M1129*21)/100</f>
      </c>
      <c t="s">
        <v>28</v>
      </c>
    </row>
    <row r="1130" spans="1:5" ht="12.75">
      <c r="A1130" s="35" t="s">
        <v>56</v>
      </c>
      <c r="E1130" s="39" t="s">
        <v>1303</v>
      </c>
    </row>
    <row r="1131" spans="1:5" ht="51">
      <c r="A1131" s="35" t="s">
        <v>57</v>
      </c>
      <c r="E1131" s="40" t="s">
        <v>1304</v>
      </c>
    </row>
    <row r="1132" spans="1:5" ht="12.75">
      <c r="A1132" t="s">
        <v>58</v>
      </c>
      <c r="E1132" s="39" t="s">
        <v>5</v>
      </c>
    </row>
    <row r="1133" spans="1:16" ht="25.5">
      <c r="A1133" t="s">
        <v>50</v>
      </c>
      <c s="34" t="s">
        <v>1305</v>
      </c>
      <c s="34" t="s">
        <v>1306</v>
      </c>
      <c s="35" t="s">
        <v>5</v>
      </c>
      <c s="6" t="s">
        <v>1307</v>
      </c>
      <c s="36" t="s">
        <v>84</v>
      </c>
      <c s="37">
        <v>3.353</v>
      </c>
      <c s="36">
        <v>0</v>
      </c>
      <c s="36">
        <f>ROUND(G1133*H1133,6)</f>
      </c>
      <c r="L1133" s="38">
        <v>0</v>
      </c>
      <c s="32">
        <f>ROUND(ROUND(L1133,2)*ROUND(G1133,3),2)</f>
      </c>
      <c s="36" t="s">
        <v>55</v>
      </c>
      <c>
        <f>(M1133*21)/100</f>
      </c>
      <c t="s">
        <v>28</v>
      </c>
    </row>
    <row r="1134" spans="1:5" ht="25.5">
      <c r="A1134" s="35" t="s">
        <v>56</v>
      </c>
      <c r="E1134" s="39" t="s">
        <v>1307</v>
      </c>
    </row>
    <row r="1135" spans="1:5" ht="38.25">
      <c r="A1135" s="35" t="s">
        <v>57</v>
      </c>
      <c r="E1135" s="40" t="s">
        <v>1308</v>
      </c>
    </row>
    <row r="1136" spans="1:5" ht="12.75">
      <c r="A1136" t="s">
        <v>58</v>
      </c>
      <c r="E1136" s="39" t="s">
        <v>5</v>
      </c>
    </row>
    <row r="1137" spans="1:16" ht="12.75">
      <c r="A1137" t="s">
        <v>50</v>
      </c>
      <c s="34" t="s">
        <v>1309</v>
      </c>
      <c s="34" t="s">
        <v>1310</v>
      </c>
      <c s="35" t="s">
        <v>5</v>
      </c>
      <c s="6" t="s">
        <v>1311</v>
      </c>
      <c s="36" t="s">
        <v>84</v>
      </c>
      <c s="37">
        <v>15.835</v>
      </c>
      <c s="36">
        <v>0.0023</v>
      </c>
      <c s="36">
        <f>ROUND(G1137*H1137,6)</f>
      </c>
      <c r="L1137" s="38">
        <v>0</v>
      </c>
      <c s="32">
        <f>ROUND(ROUND(L1137,2)*ROUND(G1137,3),2)</f>
      </c>
      <c s="36" t="s">
        <v>55</v>
      </c>
      <c>
        <f>(M1137*21)/100</f>
      </c>
      <c t="s">
        <v>28</v>
      </c>
    </row>
    <row r="1138" spans="1:5" ht="12.75">
      <c r="A1138" s="35" t="s">
        <v>56</v>
      </c>
      <c r="E1138" s="39" t="s">
        <v>1311</v>
      </c>
    </row>
    <row r="1139" spans="1:5" ht="51">
      <c r="A1139" s="35" t="s">
        <v>57</v>
      </c>
      <c r="E1139" s="40" t="s">
        <v>1312</v>
      </c>
    </row>
    <row r="1140" spans="1:5" ht="12.75">
      <c r="A1140" t="s">
        <v>58</v>
      </c>
      <c r="E1140" s="39" t="s">
        <v>5</v>
      </c>
    </row>
    <row r="1141" spans="1:16" ht="25.5">
      <c r="A1141" t="s">
        <v>50</v>
      </c>
      <c s="34" t="s">
        <v>1313</v>
      </c>
      <c s="34" t="s">
        <v>1314</v>
      </c>
      <c s="35" t="s">
        <v>5</v>
      </c>
      <c s="6" t="s">
        <v>1315</v>
      </c>
      <c s="36" t="s">
        <v>84</v>
      </c>
      <c s="37">
        <v>1.395</v>
      </c>
      <c s="36">
        <v>0</v>
      </c>
      <c s="36">
        <f>ROUND(G1141*H1141,6)</f>
      </c>
      <c r="L1141" s="38">
        <v>0</v>
      </c>
      <c s="32">
        <f>ROUND(ROUND(L1141,2)*ROUND(G1141,3),2)</f>
      </c>
      <c s="36" t="s">
        <v>55</v>
      </c>
      <c>
        <f>(M1141*21)/100</f>
      </c>
      <c t="s">
        <v>28</v>
      </c>
    </row>
    <row r="1142" spans="1:5" ht="25.5">
      <c r="A1142" s="35" t="s">
        <v>56</v>
      </c>
      <c r="E1142" s="39" t="s">
        <v>1315</v>
      </c>
    </row>
    <row r="1143" spans="1:5" ht="38.25">
      <c r="A1143" s="35" t="s">
        <v>57</v>
      </c>
      <c r="E1143" s="40" t="s">
        <v>1316</v>
      </c>
    </row>
    <row r="1144" spans="1:5" ht="12.75">
      <c r="A1144" t="s">
        <v>58</v>
      </c>
      <c r="E1144" s="39" t="s">
        <v>5</v>
      </c>
    </row>
    <row r="1145" spans="1:16" ht="12.75">
      <c r="A1145" t="s">
        <v>50</v>
      </c>
      <c s="34" t="s">
        <v>1317</v>
      </c>
      <c s="34" t="s">
        <v>1318</v>
      </c>
      <c s="35" t="s">
        <v>5</v>
      </c>
      <c s="6" t="s">
        <v>1319</v>
      </c>
      <c s="36" t="s">
        <v>84</v>
      </c>
      <c s="37">
        <v>35.863</v>
      </c>
      <c s="36">
        <v>8E-05</v>
      </c>
      <c s="36">
        <f>ROUND(G1145*H1145,6)</f>
      </c>
      <c r="L1145" s="38">
        <v>0</v>
      </c>
      <c s="32">
        <f>ROUND(ROUND(L1145,2)*ROUND(G1145,3),2)</f>
      </c>
      <c s="36" t="s">
        <v>55</v>
      </c>
      <c>
        <f>(M1145*21)/100</f>
      </c>
      <c t="s">
        <v>28</v>
      </c>
    </row>
    <row r="1146" spans="1:5" ht="12.75">
      <c r="A1146" s="35" t="s">
        <v>56</v>
      </c>
      <c r="E1146" s="39" t="s">
        <v>1319</v>
      </c>
    </row>
    <row r="1147" spans="1:5" ht="51">
      <c r="A1147" s="35" t="s">
        <v>57</v>
      </c>
      <c r="E1147" s="40" t="s">
        <v>1320</v>
      </c>
    </row>
    <row r="1148" spans="1:5" ht="12.75">
      <c r="A1148" t="s">
        <v>58</v>
      </c>
      <c r="E1148" s="39" t="s">
        <v>5</v>
      </c>
    </row>
    <row r="1149" spans="1:16" ht="25.5">
      <c r="A1149" t="s">
        <v>50</v>
      </c>
      <c s="34" t="s">
        <v>1321</v>
      </c>
      <c s="34" t="s">
        <v>1322</v>
      </c>
      <c s="35" t="s">
        <v>5</v>
      </c>
      <c s="6" t="s">
        <v>1323</v>
      </c>
      <c s="36" t="s">
        <v>84</v>
      </c>
      <c s="37">
        <v>3.353</v>
      </c>
      <c s="36">
        <v>0</v>
      </c>
      <c s="36">
        <f>ROUND(G1149*H1149,6)</f>
      </c>
      <c r="L1149" s="38">
        <v>0</v>
      </c>
      <c s="32">
        <f>ROUND(ROUND(L1149,2)*ROUND(G1149,3),2)</f>
      </c>
      <c s="36" t="s">
        <v>55</v>
      </c>
      <c>
        <f>(M1149*21)/100</f>
      </c>
      <c t="s">
        <v>28</v>
      </c>
    </row>
    <row r="1150" spans="1:5" ht="25.5">
      <c r="A1150" s="35" t="s">
        <v>56</v>
      </c>
      <c r="E1150" s="39" t="s">
        <v>1323</v>
      </c>
    </row>
    <row r="1151" spans="1:5" ht="38.25">
      <c r="A1151" s="35" t="s">
        <v>57</v>
      </c>
      <c r="E1151" s="40" t="s">
        <v>1308</v>
      </c>
    </row>
    <row r="1152" spans="1:5" ht="12.75">
      <c r="A1152" t="s">
        <v>58</v>
      </c>
      <c r="E1152" s="39" t="s">
        <v>5</v>
      </c>
    </row>
    <row r="1153" spans="1:16" ht="12.75">
      <c r="A1153" t="s">
        <v>50</v>
      </c>
      <c s="34" t="s">
        <v>1324</v>
      </c>
      <c s="34" t="s">
        <v>1325</v>
      </c>
      <c s="35" t="s">
        <v>5</v>
      </c>
      <c s="6" t="s">
        <v>1326</v>
      </c>
      <c s="36" t="s">
        <v>84</v>
      </c>
      <c s="37">
        <v>35.863</v>
      </c>
      <c s="36">
        <v>0.00065</v>
      </c>
      <c s="36">
        <f>ROUND(G1153*H1153,6)</f>
      </c>
      <c r="L1153" s="38">
        <v>0</v>
      </c>
      <c s="32">
        <f>ROUND(ROUND(L1153,2)*ROUND(G1153,3),2)</f>
      </c>
      <c s="36" t="s">
        <v>55</v>
      </c>
      <c>
        <f>(M1153*21)/100</f>
      </c>
      <c t="s">
        <v>28</v>
      </c>
    </row>
    <row r="1154" spans="1:5" ht="12.75">
      <c r="A1154" s="35" t="s">
        <v>56</v>
      </c>
      <c r="E1154" s="39" t="s">
        <v>1326</v>
      </c>
    </row>
    <row r="1155" spans="1:5" ht="51">
      <c r="A1155" s="35" t="s">
        <v>57</v>
      </c>
      <c r="E1155" s="40" t="s">
        <v>1320</v>
      </c>
    </row>
    <row r="1156" spans="1:5" ht="25.5">
      <c r="A1156" t="s">
        <v>58</v>
      </c>
      <c r="E1156" s="39" t="s">
        <v>1327</v>
      </c>
    </row>
    <row r="1157" spans="1:16" ht="25.5">
      <c r="A1157" t="s">
        <v>50</v>
      </c>
      <c s="34" t="s">
        <v>1328</v>
      </c>
      <c s="34" t="s">
        <v>1329</v>
      </c>
      <c s="35" t="s">
        <v>5</v>
      </c>
      <c s="6" t="s">
        <v>1330</v>
      </c>
      <c s="36" t="s">
        <v>84</v>
      </c>
      <c s="37">
        <v>3.353</v>
      </c>
      <c s="36">
        <v>0</v>
      </c>
      <c s="36">
        <f>ROUND(G1157*H1157,6)</f>
      </c>
      <c r="L1157" s="38">
        <v>0</v>
      </c>
      <c s="32">
        <f>ROUND(ROUND(L1157,2)*ROUND(G1157,3),2)</f>
      </c>
      <c s="36" t="s">
        <v>55</v>
      </c>
      <c>
        <f>(M1157*21)/100</f>
      </c>
      <c t="s">
        <v>28</v>
      </c>
    </row>
    <row r="1158" spans="1:5" ht="25.5">
      <c r="A1158" s="35" t="s">
        <v>56</v>
      </c>
      <c r="E1158" s="39" t="s">
        <v>1330</v>
      </c>
    </row>
    <row r="1159" spans="1:5" ht="38.25">
      <c r="A1159" s="35" t="s">
        <v>57</v>
      </c>
      <c r="E1159" s="40" t="s">
        <v>1331</v>
      </c>
    </row>
    <row r="1160" spans="1:5" ht="25.5">
      <c r="A1160" t="s">
        <v>58</v>
      </c>
      <c r="E1160" s="39" t="s">
        <v>1327</v>
      </c>
    </row>
    <row r="1161" spans="1:16" ht="25.5">
      <c r="A1161" t="s">
        <v>50</v>
      </c>
      <c s="34" t="s">
        <v>1332</v>
      </c>
      <c s="34" t="s">
        <v>1333</v>
      </c>
      <c s="35" t="s">
        <v>5</v>
      </c>
      <c s="6" t="s">
        <v>1334</v>
      </c>
      <c s="36" t="s">
        <v>121</v>
      </c>
      <c s="37">
        <v>0.55</v>
      </c>
      <c s="36">
        <v>0</v>
      </c>
      <c s="36">
        <f>ROUND(G1161*H1161,6)</f>
      </c>
      <c r="L1161" s="38">
        <v>0</v>
      </c>
      <c s="32">
        <f>ROUND(ROUND(L1161,2)*ROUND(G1161,3),2)</f>
      </c>
      <c s="36" t="s">
        <v>55</v>
      </c>
      <c>
        <f>(M1161*21)/100</f>
      </c>
      <c t="s">
        <v>28</v>
      </c>
    </row>
    <row r="1162" spans="1:5" ht="25.5">
      <c r="A1162" s="35" t="s">
        <v>56</v>
      </c>
      <c r="E1162" s="39" t="s">
        <v>1334</v>
      </c>
    </row>
    <row r="1163" spans="1:5" ht="12.75">
      <c r="A1163" s="35" t="s">
        <v>57</v>
      </c>
      <c r="E1163" s="40" t="s">
        <v>5</v>
      </c>
    </row>
    <row r="1164" spans="1:5" ht="114.75">
      <c r="A1164" t="s">
        <v>58</v>
      </c>
      <c r="E1164" s="39" t="s">
        <v>1207</v>
      </c>
    </row>
    <row r="1165" spans="1:13" ht="12.75">
      <c r="A1165" t="s">
        <v>47</v>
      </c>
      <c r="C1165" s="31" t="s">
        <v>1335</v>
      </c>
      <c r="E1165" s="33" t="s">
        <v>1336</v>
      </c>
      <c r="J1165" s="32">
        <f>0</f>
      </c>
      <c s="32">
        <f>0</f>
      </c>
      <c s="32">
        <f>0+L1166+L1170+L1174+L1178+L1182+L1186+L1190+L1194+L1198+L1202+L1206+L1210</f>
      </c>
      <c s="32">
        <f>0+M1166+M1170+M1174+M1178+M1182+M1186+M1190+M1194+M1198+M1202+M1206+M1210</f>
      </c>
    </row>
    <row r="1166" spans="1:16" ht="12.75">
      <c r="A1166" t="s">
        <v>50</v>
      </c>
      <c s="34" t="s">
        <v>1337</v>
      </c>
      <c s="34" t="s">
        <v>1338</v>
      </c>
      <c s="35" t="s">
        <v>5</v>
      </c>
      <c s="6" t="s">
        <v>1339</v>
      </c>
      <c s="36" t="s">
        <v>84</v>
      </c>
      <c s="37">
        <v>124.371</v>
      </c>
      <c s="36">
        <v>0.0003</v>
      </c>
      <c s="36">
        <f>ROUND(G1166*H1166,6)</f>
      </c>
      <c r="L1166" s="38">
        <v>0</v>
      </c>
      <c s="32">
        <f>ROUND(ROUND(L1166,2)*ROUND(G1166,3),2)</f>
      </c>
      <c s="36" t="s">
        <v>55</v>
      </c>
      <c>
        <f>(M1166*21)/100</f>
      </c>
      <c t="s">
        <v>28</v>
      </c>
    </row>
    <row r="1167" spans="1:5" ht="12.75">
      <c r="A1167" s="35" t="s">
        <v>56</v>
      </c>
      <c r="E1167" s="39" t="s">
        <v>1339</v>
      </c>
    </row>
    <row r="1168" spans="1:5" ht="153">
      <c r="A1168" s="35" t="s">
        <v>57</v>
      </c>
      <c r="E1168" s="42" t="s">
        <v>1340</v>
      </c>
    </row>
    <row r="1169" spans="1:5" ht="12.75">
      <c r="A1169" t="s">
        <v>58</v>
      </c>
      <c r="E1169" s="39" t="s">
        <v>5</v>
      </c>
    </row>
    <row r="1170" spans="1:16" ht="25.5">
      <c r="A1170" t="s">
        <v>50</v>
      </c>
      <c s="34" t="s">
        <v>1341</v>
      </c>
      <c s="34" t="s">
        <v>1342</v>
      </c>
      <c s="35" t="s">
        <v>5</v>
      </c>
      <c s="6" t="s">
        <v>1343</v>
      </c>
      <c s="36" t="s">
        <v>84</v>
      </c>
      <c s="37">
        <v>124.371</v>
      </c>
      <c s="36">
        <v>0.006</v>
      </c>
      <c s="36">
        <f>ROUND(G1170*H1170,6)</f>
      </c>
      <c r="L1170" s="38">
        <v>0</v>
      </c>
      <c s="32">
        <f>ROUND(ROUND(L1170,2)*ROUND(G1170,3),2)</f>
      </c>
      <c s="36" t="s">
        <v>55</v>
      </c>
      <c>
        <f>(M1170*21)/100</f>
      </c>
      <c t="s">
        <v>28</v>
      </c>
    </row>
    <row r="1171" spans="1:5" ht="25.5">
      <c r="A1171" s="35" t="s">
        <v>56</v>
      </c>
      <c r="E1171" s="39" t="s">
        <v>1343</v>
      </c>
    </row>
    <row r="1172" spans="1:5" ht="153">
      <c r="A1172" s="35" t="s">
        <v>57</v>
      </c>
      <c r="E1172" s="42" t="s">
        <v>1340</v>
      </c>
    </row>
    <row r="1173" spans="1:5" ht="12.75">
      <c r="A1173" t="s">
        <v>58</v>
      </c>
      <c r="E1173" s="39" t="s">
        <v>5</v>
      </c>
    </row>
    <row r="1174" spans="1:16" ht="12.75">
      <c r="A1174" t="s">
        <v>50</v>
      </c>
      <c s="34" t="s">
        <v>1344</v>
      </c>
      <c s="34" t="s">
        <v>1345</v>
      </c>
      <c s="35" t="s">
        <v>5</v>
      </c>
      <c s="6" t="s">
        <v>1346</v>
      </c>
      <c s="36" t="s">
        <v>84</v>
      </c>
      <c s="37">
        <v>136.808</v>
      </c>
      <c s="36">
        <v>0.0118</v>
      </c>
      <c s="36">
        <f>ROUND(G1174*H1174,6)</f>
      </c>
      <c r="L1174" s="38">
        <v>0</v>
      </c>
      <c s="32">
        <f>ROUND(ROUND(L1174,2)*ROUND(G1174,3),2)</f>
      </c>
      <c s="36" t="s">
        <v>55</v>
      </c>
      <c>
        <f>(M1174*21)/100</f>
      </c>
      <c t="s">
        <v>28</v>
      </c>
    </row>
    <row r="1175" spans="1:5" ht="12.75">
      <c r="A1175" s="35" t="s">
        <v>56</v>
      </c>
      <c r="E1175" s="39" t="s">
        <v>1346</v>
      </c>
    </row>
    <row r="1176" spans="1:5" ht="12.75">
      <c r="A1176" s="35" t="s">
        <v>57</v>
      </c>
      <c r="E1176" s="40" t="s">
        <v>5</v>
      </c>
    </row>
    <row r="1177" spans="1:5" ht="12.75">
      <c r="A1177" t="s">
        <v>58</v>
      </c>
      <c r="E1177" s="39" t="s">
        <v>5</v>
      </c>
    </row>
    <row r="1178" spans="1:16" ht="25.5">
      <c r="A1178" t="s">
        <v>50</v>
      </c>
      <c s="34" t="s">
        <v>1347</v>
      </c>
      <c s="34" t="s">
        <v>1348</v>
      </c>
      <c s="35" t="s">
        <v>5</v>
      </c>
      <c s="6" t="s">
        <v>1349</v>
      </c>
      <c s="36" t="s">
        <v>84</v>
      </c>
      <c s="37">
        <v>11.63</v>
      </c>
      <c s="36">
        <v>0</v>
      </c>
      <c s="36">
        <f>ROUND(G1178*H1178,6)</f>
      </c>
      <c r="L1178" s="38">
        <v>0</v>
      </c>
      <c s="32">
        <f>ROUND(ROUND(L1178,2)*ROUND(G1178,3),2)</f>
      </c>
      <c s="36" t="s">
        <v>55</v>
      </c>
      <c>
        <f>(M1178*21)/100</f>
      </c>
      <c t="s">
        <v>28</v>
      </c>
    </row>
    <row r="1179" spans="1:5" ht="25.5">
      <c r="A1179" s="35" t="s">
        <v>56</v>
      </c>
      <c r="E1179" s="39" t="s">
        <v>1349</v>
      </c>
    </row>
    <row r="1180" spans="1:5" ht="76.5">
      <c r="A1180" s="35" t="s">
        <v>57</v>
      </c>
      <c r="E1180" s="40" t="s">
        <v>1350</v>
      </c>
    </row>
    <row r="1181" spans="1:5" ht="12.75">
      <c r="A1181" t="s">
        <v>58</v>
      </c>
      <c r="E1181" s="39" t="s">
        <v>5</v>
      </c>
    </row>
    <row r="1182" spans="1:16" ht="25.5">
      <c r="A1182" t="s">
        <v>50</v>
      </c>
      <c s="34" t="s">
        <v>1351</v>
      </c>
      <c s="34" t="s">
        <v>1352</v>
      </c>
      <c s="35" t="s">
        <v>5</v>
      </c>
      <c s="6" t="s">
        <v>1353</v>
      </c>
      <c s="36" t="s">
        <v>84</v>
      </c>
      <c s="37">
        <v>3.375</v>
      </c>
      <c s="36">
        <v>0.00057</v>
      </c>
      <c s="36">
        <f>ROUND(G1182*H1182,6)</f>
      </c>
      <c r="L1182" s="38">
        <v>0</v>
      </c>
      <c s="32">
        <f>ROUND(ROUND(L1182,2)*ROUND(G1182,3),2)</f>
      </c>
      <c s="36" t="s">
        <v>55</v>
      </c>
      <c>
        <f>(M1182*21)/100</f>
      </c>
      <c t="s">
        <v>28</v>
      </c>
    </row>
    <row r="1183" spans="1:5" ht="25.5">
      <c r="A1183" s="35" t="s">
        <v>56</v>
      </c>
      <c r="E1183" s="39" t="s">
        <v>1353</v>
      </c>
    </row>
    <row r="1184" spans="1:5" ht="38.25">
      <c r="A1184" s="35" t="s">
        <v>57</v>
      </c>
      <c r="E1184" s="42" t="s">
        <v>1354</v>
      </c>
    </row>
    <row r="1185" spans="1:5" ht="12.75">
      <c r="A1185" t="s">
        <v>58</v>
      </c>
      <c r="E1185" s="39" t="s">
        <v>5</v>
      </c>
    </row>
    <row r="1186" spans="1:16" ht="12.75">
      <c r="A1186" t="s">
        <v>50</v>
      </c>
      <c s="34" t="s">
        <v>1355</v>
      </c>
      <c s="34" t="s">
        <v>1356</v>
      </c>
      <c s="35" t="s">
        <v>5</v>
      </c>
      <c s="6" t="s">
        <v>1357</v>
      </c>
      <c s="36" t="s">
        <v>84</v>
      </c>
      <c s="37">
        <v>3.713</v>
      </c>
      <c s="36">
        <v>0.01</v>
      </c>
      <c s="36">
        <f>ROUND(G1186*H1186,6)</f>
      </c>
      <c r="L1186" s="38">
        <v>0</v>
      </c>
      <c s="32">
        <f>ROUND(ROUND(L1186,2)*ROUND(G1186,3),2)</f>
      </c>
      <c s="36" t="s">
        <v>55</v>
      </c>
      <c>
        <f>(M1186*21)/100</f>
      </c>
      <c t="s">
        <v>28</v>
      </c>
    </row>
    <row r="1187" spans="1:5" ht="12.75">
      <c r="A1187" s="35" t="s">
        <v>56</v>
      </c>
      <c r="E1187" s="39" t="s">
        <v>1357</v>
      </c>
    </row>
    <row r="1188" spans="1:5" ht="12.75">
      <c r="A1188" s="35" t="s">
        <v>57</v>
      </c>
      <c r="E1188" s="40" t="s">
        <v>5</v>
      </c>
    </row>
    <row r="1189" spans="1:5" ht="12.75">
      <c r="A1189" t="s">
        <v>58</v>
      </c>
      <c r="E1189" s="39" t="s">
        <v>5</v>
      </c>
    </row>
    <row r="1190" spans="1:16" ht="12.75">
      <c r="A1190" t="s">
        <v>50</v>
      </c>
      <c s="34" t="s">
        <v>1358</v>
      </c>
      <c s="34" t="s">
        <v>1359</v>
      </c>
      <c s="35" t="s">
        <v>5</v>
      </c>
      <c s="6" t="s">
        <v>1360</v>
      </c>
      <c s="36" t="s">
        <v>162</v>
      </c>
      <c s="37">
        <v>13.497</v>
      </c>
      <c s="36">
        <v>0.00055</v>
      </c>
      <c s="36">
        <f>ROUND(G1190*H1190,6)</f>
      </c>
      <c r="L1190" s="38">
        <v>0</v>
      </c>
      <c s="32">
        <f>ROUND(ROUND(L1190,2)*ROUND(G1190,3),2)</f>
      </c>
      <c s="36" t="s">
        <v>55</v>
      </c>
      <c>
        <f>(M1190*21)/100</f>
      </c>
      <c t="s">
        <v>28</v>
      </c>
    </row>
    <row r="1191" spans="1:5" ht="12.75">
      <c r="A1191" s="35" t="s">
        <v>56</v>
      </c>
      <c r="E1191" s="39" t="s">
        <v>1360</v>
      </c>
    </row>
    <row r="1192" spans="1:5" ht="51">
      <c r="A1192" s="35" t="s">
        <v>57</v>
      </c>
      <c r="E1192" s="40" t="s">
        <v>1361</v>
      </c>
    </row>
    <row r="1193" spans="1:5" ht="12.75">
      <c r="A1193" t="s">
        <v>58</v>
      </c>
      <c r="E1193" s="39" t="s">
        <v>5</v>
      </c>
    </row>
    <row r="1194" spans="1:16" ht="12.75">
      <c r="A1194" t="s">
        <v>50</v>
      </c>
      <c s="34" t="s">
        <v>1362</v>
      </c>
      <c s="34" t="s">
        <v>1363</v>
      </c>
      <c s="35" t="s">
        <v>5</v>
      </c>
      <c s="6" t="s">
        <v>1364</v>
      </c>
      <c s="36" t="s">
        <v>162</v>
      </c>
      <c s="37">
        <v>17.27</v>
      </c>
      <c s="36">
        <v>0.0005</v>
      </c>
      <c s="36">
        <f>ROUND(G1194*H1194,6)</f>
      </c>
      <c r="L1194" s="38">
        <v>0</v>
      </c>
      <c s="32">
        <f>ROUND(ROUND(L1194,2)*ROUND(G1194,3),2)</f>
      </c>
      <c s="36" t="s">
        <v>55</v>
      </c>
      <c>
        <f>(M1194*21)/100</f>
      </c>
      <c t="s">
        <v>28</v>
      </c>
    </row>
    <row r="1195" spans="1:5" ht="12.75">
      <c r="A1195" s="35" t="s">
        <v>56</v>
      </c>
      <c r="E1195" s="39" t="s">
        <v>1364</v>
      </c>
    </row>
    <row r="1196" spans="1:5" ht="102">
      <c r="A1196" s="35" t="s">
        <v>57</v>
      </c>
      <c r="E1196" s="42" t="s">
        <v>1365</v>
      </c>
    </row>
    <row r="1197" spans="1:5" ht="12.75">
      <c r="A1197" t="s">
        <v>58</v>
      </c>
      <c r="E1197" s="39" t="s">
        <v>5</v>
      </c>
    </row>
    <row r="1198" spans="1:16" ht="12.75">
      <c r="A1198" t="s">
        <v>50</v>
      </c>
      <c s="34" t="s">
        <v>1366</v>
      </c>
      <c s="34" t="s">
        <v>1367</v>
      </c>
      <c s="35" t="s">
        <v>5</v>
      </c>
      <c s="6" t="s">
        <v>1368</v>
      </c>
      <c s="36" t="s">
        <v>139</v>
      </c>
      <c s="37">
        <v>10</v>
      </c>
      <c s="36">
        <v>0</v>
      </c>
      <c s="36">
        <f>ROUND(G1198*H1198,6)</f>
      </c>
      <c r="L1198" s="38">
        <v>0</v>
      </c>
      <c s="32">
        <f>ROUND(ROUND(L1198,2)*ROUND(G1198,3),2)</f>
      </c>
      <c s="36" t="s">
        <v>55</v>
      </c>
      <c>
        <f>(M1198*21)/100</f>
      </c>
      <c t="s">
        <v>28</v>
      </c>
    </row>
    <row r="1199" spans="1:5" ht="12.75">
      <c r="A1199" s="35" t="s">
        <v>56</v>
      </c>
      <c r="E1199" s="39" t="s">
        <v>1368</v>
      </c>
    </row>
    <row r="1200" spans="1:5" ht="38.25">
      <c r="A1200" s="35" t="s">
        <v>57</v>
      </c>
      <c r="E1200" s="40" t="s">
        <v>1369</v>
      </c>
    </row>
    <row r="1201" spans="1:5" ht="12.75">
      <c r="A1201" t="s">
        <v>58</v>
      </c>
      <c r="E1201" s="39" t="s">
        <v>5</v>
      </c>
    </row>
    <row r="1202" spans="1:16" ht="25.5">
      <c r="A1202" t="s">
        <v>50</v>
      </c>
      <c s="34" t="s">
        <v>1370</v>
      </c>
      <c s="34" t="s">
        <v>1371</v>
      </c>
      <c s="35" t="s">
        <v>5</v>
      </c>
      <c s="6" t="s">
        <v>1372</v>
      </c>
      <c s="36" t="s">
        <v>139</v>
      </c>
      <c s="37">
        <v>5</v>
      </c>
      <c s="36">
        <v>0</v>
      </c>
      <c s="36">
        <f>ROUND(G1202*H1202,6)</f>
      </c>
      <c r="L1202" s="38">
        <v>0</v>
      </c>
      <c s="32">
        <f>ROUND(ROUND(L1202,2)*ROUND(G1202,3),2)</f>
      </c>
      <c s="36" t="s">
        <v>55</v>
      </c>
      <c>
        <f>(M1202*21)/100</f>
      </c>
      <c t="s">
        <v>28</v>
      </c>
    </row>
    <row r="1203" spans="1:5" ht="25.5">
      <c r="A1203" s="35" t="s">
        <v>56</v>
      </c>
      <c r="E1203" s="39" t="s">
        <v>1372</v>
      </c>
    </row>
    <row r="1204" spans="1:5" ht="38.25">
      <c r="A1204" s="35" t="s">
        <v>57</v>
      </c>
      <c r="E1204" s="40" t="s">
        <v>1373</v>
      </c>
    </row>
    <row r="1205" spans="1:5" ht="12.75">
      <c r="A1205" t="s">
        <v>58</v>
      </c>
      <c r="E1205" s="39" t="s">
        <v>5</v>
      </c>
    </row>
    <row r="1206" spans="1:16" ht="12.75">
      <c r="A1206" t="s">
        <v>50</v>
      </c>
      <c s="34" t="s">
        <v>1374</v>
      </c>
      <c s="34" t="s">
        <v>1375</v>
      </c>
      <c s="35" t="s">
        <v>5</v>
      </c>
      <c s="6" t="s">
        <v>1376</v>
      </c>
      <c s="36" t="s">
        <v>139</v>
      </c>
      <c s="37">
        <v>9</v>
      </c>
      <c s="36">
        <v>0</v>
      </c>
      <c s="36">
        <f>ROUND(G1206*H1206,6)</f>
      </c>
      <c r="L1206" s="38">
        <v>0</v>
      </c>
      <c s="32">
        <f>ROUND(ROUND(L1206,2)*ROUND(G1206,3),2)</f>
      </c>
      <c s="36" t="s">
        <v>55</v>
      </c>
      <c>
        <f>(M1206*21)/100</f>
      </c>
      <c t="s">
        <v>28</v>
      </c>
    </row>
    <row r="1207" spans="1:5" ht="12.75">
      <c r="A1207" s="35" t="s">
        <v>56</v>
      </c>
      <c r="E1207" s="39" t="s">
        <v>1376</v>
      </c>
    </row>
    <row r="1208" spans="1:5" ht="38.25">
      <c r="A1208" s="35" t="s">
        <v>57</v>
      </c>
      <c r="E1208" s="40" t="s">
        <v>1377</v>
      </c>
    </row>
    <row r="1209" spans="1:5" ht="12.75">
      <c r="A1209" t="s">
        <v>58</v>
      </c>
      <c r="E1209" s="39" t="s">
        <v>5</v>
      </c>
    </row>
    <row r="1210" spans="1:16" ht="25.5">
      <c r="A1210" t="s">
        <v>50</v>
      </c>
      <c s="34" t="s">
        <v>1378</v>
      </c>
      <c s="34" t="s">
        <v>1379</v>
      </c>
      <c s="35" t="s">
        <v>5</v>
      </c>
      <c s="6" t="s">
        <v>1380</v>
      </c>
      <c s="36" t="s">
        <v>121</v>
      </c>
      <c s="37">
        <v>2.453</v>
      </c>
      <c s="36">
        <v>0</v>
      </c>
      <c s="36">
        <f>ROUND(G1210*H1210,6)</f>
      </c>
      <c r="L1210" s="38">
        <v>0</v>
      </c>
      <c s="32">
        <f>ROUND(ROUND(L1210,2)*ROUND(G1210,3),2)</f>
      </c>
      <c s="36" t="s">
        <v>55</v>
      </c>
      <c>
        <f>(M1210*21)/100</f>
      </c>
      <c t="s">
        <v>28</v>
      </c>
    </row>
    <row r="1211" spans="1:5" ht="25.5">
      <c r="A1211" s="35" t="s">
        <v>56</v>
      </c>
      <c r="E1211" s="39" t="s">
        <v>1380</v>
      </c>
    </row>
    <row r="1212" spans="1:5" ht="12.75">
      <c r="A1212" s="35" t="s">
        <v>57</v>
      </c>
      <c r="E1212" s="40" t="s">
        <v>5</v>
      </c>
    </row>
    <row r="1213" spans="1:5" ht="114.75">
      <c r="A1213" t="s">
        <v>58</v>
      </c>
      <c r="E1213" s="39" t="s">
        <v>652</v>
      </c>
    </row>
    <row r="1214" spans="1:13" ht="12.75">
      <c r="A1214" t="s">
        <v>47</v>
      </c>
      <c r="C1214" s="31" t="s">
        <v>1381</v>
      </c>
      <c r="E1214" s="33" t="s">
        <v>1382</v>
      </c>
      <c r="J1214" s="32">
        <f>0</f>
      </c>
      <c s="32">
        <f>0</f>
      </c>
      <c s="32">
        <f>0+L1215+L1219</f>
      </c>
      <c s="32">
        <f>0+M1215+M1219</f>
      </c>
    </row>
    <row r="1215" spans="1:16" ht="25.5">
      <c r="A1215" t="s">
        <v>50</v>
      </c>
      <c s="34" t="s">
        <v>1383</v>
      </c>
      <c s="34" t="s">
        <v>1384</v>
      </c>
      <c s="35" t="s">
        <v>5</v>
      </c>
      <c s="6" t="s">
        <v>1385</v>
      </c>
      <c s="36" t="s">
        <v>84</v>
      </c>
      <c s="37">
        <v>306.738</v>
      </c>
      <c s="36">
        <v>0.0002</v>
      </c>
      <c s="36">
        <f>ROUND(G1215*H1215,6)</f>
      </c>
      <c r="L1215" s="38">
        <v>0</v>
      </c>
      <c s="32">
        <f>ROUND(ROUND(L1215,2)*ROUND(G1215,3),2)</f>
      </c>
      <c s="36" t="s">
        <v>55</v>
      </c>
      <c>
        <f>(M1215*21)/100</f>
      </c>
      <c t="s">
        <v>28</v>
      </c>
    </row>
    <row r="1216" spans="1:5" ht="25.5">
      <c r="A1216" s="35" t="s">
        <v>56</v>
      </c>
      <c r="E1216" s="39" t="s">
        <v>1385</v>
      </c>
    </row>
    <row r="1217" spans="1:5" ht="216.75">
      <c r="A1217" s="35" t="s">
        <v>57</v>
      </c>
      <c r="E1217" s="40" t="s">
        <v>1386</v>
      </c>
    </row>
    <row r="1218" spans="1:5" ht="12.75">
      <c r="A1218" t="s">
        <v>58</v>
      </c>
      <c r="E1218" s="39" t="s">
        <v>5</v>
      </c>
    </row>
    <row r="1219" spans="1:16" ht="25.5">
      <c r="A1219" t="s">
        <v>50</v>
      </c>
      <c s="34" t="s">
        <v>1387</v>
      </c>
      <c s="34" t="s">
        <v>1388</v>
      </c>
      <c s="35" t="s">
        <v>5</v>
      </c>
      <c s="6" t="s">
        <v>1389</v>
      </c>
      <c s="36" t="s">
        <v>84</v>
      </c>
      <c s="37">
        <v>306.738</v>
      </c>
      <c s="36">
        <v>0.00026</v>
      </c>
      <c s="36">
        <f>ROUND(G1219*H1219,6)</f>
      </c>
      <c r="L1219" s="38">
        <v>0</v>
      </c>
      <c s="32">
        <f>ROUND(ROUND(L1219,2)*ROUND(G1219,3),2)</f>
      </c>
      <c s="36" t="s">
        <v>55</v>
      </c>
      <c>
        <f>(M1219*21)/100</f>
      </c>
      <c t="s">
        <v>28</v>
      </c>
    </row>
    <row r="1220" spans="1:5" ht="25.5">
      <c r="A1220" s="35" t="s">
        <v>56</v>
      </c>
      <c r="E1220" s="39" t="s">
        <v>1389</v>
      </c>
    </row>
    <row r="1221" spans="1:5" ht="12.75">
      <c r="A1221" s="35" t="s">
        <v>57</v>
      </c>
      <c r="E1221" s="40" t="s">
        <v>5</v>
      </c>
    </row>
    <row r="1222" spans="1:5" ht="12.75">
      <c r="A1222" t="s">
        <v>58</v>
      </c>
      <c r="E1222" s="39" t="s">
        <v>5</v>
      </c>
    </row>
    <row r="1223" spans="1:13" ht="12.75">
      <c r="A1223" t="s">
        <v>47</v>
      </c>
      <c r="C1223" s="31" t="s">
        <v>113</v>
      </c>
      <c r="E1223" s="33" t="s">
        <v>1390</v>
      </c>
      <c r="J1223" s="32">
        <f>0</f>
      </c>
      <c s="32">
        <f>0</f>
      </c>
      <c s="32">
        <f>0+L1224+L1228+L1232+L1236+L1240</f>
      </c>
      <c s="32">
        <f>0+M1224+M1228+M1232+M1236+M1240</f>
      </c>
    </row>
    <row r="1224" spans="1:16" ht="25.5">
      <c r="A1224" t="s">
        <v>50</v>
      </c>
      <c s="34" t="s">
        <v>1391</v>
      </c>
      <c s="34" t="s">
        <v>1392</v>
      </c>
      <c s="35" t="s">
        <v>5</v>
      </c>
      <c s="6" t="s">
        <v>1393</v>
      </c>
      <c s="36" t="s">
        <v>139</v>
      </c>
      <c s="37">
        <v>2</v>
      </c>
      <c s="36">
        <v>0</v>
      </c>
      <c s="36">
        <f>ROUND(G1224*H1224,6)</f>
      </c>
      <c r="L1224" s="38">
        <v>0</v>
      </c>
      <c s="32">
        <f>ROUND(ROUND(L1224,2)*ROUND(G1224,3),2)</f>
      </c>
      <c s="36" t="s">
        <v>55</v>
      </c>
      <c>
        <f>(M1224*21)/100</f>
      </c>
      <c t="s">
        <v>28</v>
      </c>
    </row>
    <row r="1225" spans="1:5" ht="25.5">
      <c r="A1225" s="35" t="s">
        <v>56</v>
      </c>
      <c r="E1225" s="39" t="s">
        <v>1393</v>
      </c>
    </row>
    <row r="1226" spans="1:5" ht="12.75">
      <c r="A1226" s="35" t="s">
        <v>57</v>
      </c>
      <c r="E1226" s="40" t="s">
        <v>5</v>
      </c>
    </row>
    <row r="1227" spans="1:5" ht="25.5">
      <c r="A1227" t="s">
        <v>58</v>
      </c>
      <c r="E1227" s="39" t="s">
        <v>1394</v>
      </c>
    </row>
    <row r="1228" spans="1:16" ht="12.75">
      <c r="A1228" t="s">
        <v>50</v>
      </c>
      <c s="34" t="s">
        <v>1395</v>
      </c>
      <c s="34" t="s">
        <v>1396</v>
      </c>
      <c s="35" t="s">
        <v>5</v>
      </c>
      <c s="6" t="s">
        <v>1397</v>
      </c>
      <c s="36" t="s">
        <v>139</v>
      </c>
      <c s="37">
        <v>2</v>
      </c>
      <c s="36">
        <v>0.0015</v>
      </c>
      <c s="36">
        <f>ROUND(G1228*H1228,6)</f>
      </c>
      <c r="L1228" s="38">
        <v>0</v>
      </c>
      <c s="32">
        <f>ROUND(ROUND(L1228,2)*ROUND(G1228,3),2)</f>
      </c>
      <c s="36" t="s">
        <v>55</v>
      </c>
      <c>
        <f>(M1228*21)/100</f>
      </c>
      <c t="s">
        <v>28</v>
      </c>
    </row>
    <row r="1229" spans="1:5" ht="12.75">
      <c r="A1229" s="35" t="s">
        <v>56</v>
      </c>
      <c r="E1229" s="39" t="s">
        <v>1397</v>
      </c>
    </row>
    <row r="1230" spans="1:5" ht="12.75">
      <c r="A1230" s="35" t="s">
        <v>57</v>
      </c>
      <c r="E1230" s="40" t="s">
        <v>5</v>
      </c>
    </row>
    <row r="1231" spans="1:5" ht="12.75">
      <c r="A1231" t="s">
        <v>58</v>
      </c>
      <c r="E1231" s="39" t="s">
        <v>5</v>
      </c>
    </row>
    <row r="1232" spans="1:16" ht="25.5">
      <c r="A1232" t="s">
        <v>50</v>
      </c>
      <c s="34" t="s">
        <v>1398</v>
      </c>
      <c s="34" t="s">
        <v>1399</v>
      </c>
      <c s="35" t="s">
        <v>5</v>
      </c>
      <c s="6" t="s">
        <v>1400</v>
      </c>
      <c s="36" t="s">
        <v>139</v>
      </c>
      <c s="37">
        <v>4</v>
      </c>
      <c s="36">
        <v>1E-05</v>
      </c>
      <c s="36">
        <f>ROUND(G1232*H1232,6)</f>
      </c>
      <c r="L1232" s="38">
        <v>0</v>
      </c>
      <c s="32">
        <f>ROUND(ROUND(L1232,2)*ROUND(G1232,3),2)</f>
      </c>
      <c s="36" t="s">
        <v>55</v>
      </c>
      <c>
        <f>(M1232*21)/100</f>
      </c>
      <c t="s">
        <v>28</v>
      </c>
    </row>
    <row r="1233" spans="1:5" ht="25.5">
      <c r="A1233" s="35" t="s">
        <v>56</v>
      </c>
      <c r="E1233" s="39" t="s">
        <v>1400</v>
      </c>
    </row>
    <row r="1234" spans="1:5" ht="25.5">
      <c r="A1234" s="35" t="s">
        <v>57</v>
      </c>
      <c r="E1234" s="40" t="s">
        <v>1401</v>
      </c>
    </row>
    <row r="1235" spans="1:5" ht="76.5">
      <c r="A1235" t="s">
        <v>58</v>
      </c>
      <c r="E1235" s="39" t="s">
        <v>1402</v>
      </c>
    </row>
    <row r="1236" spans="1:16" ht="25.5">
      <c r="A1236" t="s">
        <v>50</v>
      </c>
      <c s="34" t="s">
        <v>1403</v>
      </c>
      <c s="34" t="s">
        <v>1404</v>
      </c>
      <c s="35" t="s">
        <v>5</v>
      </c>
      <c s="6" t="s">
        <v>1405</v>
      </c>
      <c s="36" t="s">
        <v>139</v>
      </c>
      <c s="37">
        <v>2</v>
      </c>
      <c s="36">
        <v>1E-05</v>
      </c>
      <c s="36">
        <f>ROUND(G1236*H1236,6)</f>
      </c>
      <c r="L1236" s="38">
        <v>0</v>
      </c>
      <c s="32">
        <f>ROUND(ROUND(L1236,2)*ROUND(G1236,3),2)</f>
      </c>
      <c s="36" t="s">
        <v>55</v>
      </c>
      <c>
        <f>(M1236*21)/100</f>
      </c>
      <c t="s">
        <v>28</v>
      </c>
    </row>
    <row r="1237" spans="1:5" ht="25.5">
      <c r="A1237" s="35" t="s">
        <v>56</v>
      </c>
      <c r="E1237" s="39" t="s">
        <v>1405</v>
      </c>
    </row>
    <row r="1238" spans="1:5" ht="12.75">
      <c r="A1238" s="35" t="s">
        <v>57</v>
      </c>
      <c r="E1238" s="40" t="s">
        <v>5</v>
      </c>
    </row>
    <row r="1239" spans="1:5" ht="76.5">
      <c r="A1239" t="s">
        <v>58</v>
      </c>
      <c r="E1239" s="39" t="s">
        <v>1402</v>
      </c>
    </row>
    <row r="1240" spans="1:16" ht="25.5">
      <c r="A1240" t="s">
        <v>50</v>
      </c>
      <c s="34" t="s">
        <v>1406</v>
      </c>
      <c s="34" t="s">
        <v>1407</v>
      </c>
      <c s="35" t="s">
        <v>5</v>
      </c>
      <c s="6" t="s">
        <v>1408</v>
      </c>
      <c s="36" t="s">
        <v>139</v>
      </c>
      <c s="37">
        <v>4</v>
      </c>
      <c s="36">
        <v>0.24034</v>
      </c>
      <c s="36">
        <f>ROUND(G1240*H1240,6)</f>
      </c>
      <c r="L1240" s="38">
        <v>0</v>
      </c>
      <c s="32">
        <f>ROUND(ROUND(L1240,2)*ROUND(G1240,3),2)</f>
      </c>
      <c s="36" t="s">
        <v>55</v>
      </c>
      <c>
        <f>(M1240*21)/100</f>
      </c>
      <c t="s">
        <v>28</v>
      </c>
    </row>
    <row r="1241" spans="1:5" ht="25.5">
      <c r="A1241" s="35" t="s">
        <v>56</v>
      </c>
      <c r="E1241" s="39" t="s">
        <v>1408</v>
      </c>
    </row>
    <row r="1242" spans="1:5" ht="12.75">
      <c r="A1242" s="35" t="s">
        <v>57</v>
      </c>
      <c r="E1242" s="40" t="s">
        <v>5</v>
      </c>
    </row>
    <row r="1243" spans="1:5" ht="76.5">
      <c r="A1243" t="s">
        <v>58</v>
      </c>
      <c r="E1243" s="39" t="s">
        <v>1402</v>
      </c>
    </row>
    <row r="1244" spans="1:13" ht="12.75">
      <c r="A1244" t="s">
        <v>47</v>
      </c>
      <c r="C1244" s="31" t="s">
        <v>572</v>
      </c>
      <c r="E1244" s="33" t="s">
        <v>1409</v>
      </c>
      <c r="J1244" s="32">
        <f>0</f>
      </c>
      <c s="32">
        <f>0</f>
      </c>
      <c s="32">
        <f>0+L1245+L1249+L1253+L1257+L1261+L1265+L1269</f>
      </c>
      <c s="32">
        <f>0+M1245+M1249+M1253+M1257+M1261+M1265+M1269</f>
      </c>
    </row>
    <row r="1245" spans="1:16" ht="25.5">
      <c r="A1245" t="s">
        <v>50</v>
      </c>
      <c s="34" t="s">
        <v>1410</v>
      </c>
      <c s="34" t="s">
        <v>1411</v>
      </c>
      <c s="35" t="s">
        <v>5</v>
      </c>
      <c s="6" t="s">
        <v>1412</v>
      </c>
      <c s="36" t="s">
        <v>84</v>
      </c>
      <c s="37">
        <v>322</v>
      </c>
      <c s="36">
        <v>0</v>
      </c>
      <c s="36">
        <f>ROUND(G1245*H1245,6)</f>
      </c>
      <c r="L1245" s="38">
        <v>0</v>
      </c>
      <c s="32">
        <f>ROUND(ROUND(L1245,2)*ROUND(G1245,3),2)</f>
      </c>
      <c s="36" t="s">
        <v>55</v>
      </c>
      <c>
        <f>(M1245*21)/100</f>
      </c>
      <c t="s">
        <v>28</v>
      </c>
    </row>
    <row r="1246" spans="1:5" ht="25.5">
      <c r="A1246" s="35" t="s">
        <v>56</v>
      </c>
      <c r="E1246" s="39" t="s">
        <v>1412</v>
      </c>
    </row>
    <row r="1247" spans="1:5" ht="25.5">
      <c r="A1247" s="35" t="s">
        <v>57</v>
      </c>
      <c r="E1247" s="40" t="s">
        <v>1413</v>
      </c>
    </row>
    <row r="1248" spans="1:5" ht="63.75">
      <c r="A1248" t="s">
        <v>58</v>
      </c>
      <c r="E1248" s="39" t="s">
        <v>1414</v>
      </c>
    </row>
    <row r="1249" spans="1:16" ht="25.5">
      <c r="A1249" t="s">
        <v>50</v>
      </c>
      <c s="34" t="s">
        <v>1415</v>
      </c>
      <c s="34" t="s">
        <v>1416</v>
      </c>
      <c s="35" t="s">
        <v>5</v>
      </c>
      <c s="6" t="s">
        <v>1417</v>
      </c>
      <c s="36" t="s">
        <v>84</v>
      </c>
      <c s="37">
        <v>19320</v>
      </c>
      <c s="36">
        <v>0</v>
      </c>
      <c s="36">
        <f>ROUND(G1249*H1249,6)</f>
      </c>
      <c r="L1249" s="38">
        <v>0</v>
      </c>
      <c s="32">
        <f>ROUND(ROUND(L1249,2)*ROUND(G1249,3),2)</f>
      </c>
      <c s="36" t="s">
        <v>55</v>
      </c>
      <c>
        <f>(M1249*21)/100</f>
      </c>
      <c t="s">
        <v>28</v>
      </c>
    </row>
    <row r="1250" spans="1:5" ht="38.25">
      <c r="A1250" s="35" t="s">
        <v>56</v>
      </c>
      <c r="E1250" s="39" t="s">
        <v>1418</v>
      </c>
    </row>
    <row r="1251" spans="1:5" ht="12.75">
      <c r="A1251" s="35" t="s">
        <v>57</v>
      </c>
      <c r="E1251" s="40" t="s">
        <v>5</v>
      </c>
    </row>
    <row r="1252" spans="1:5" ht="63.75">
      <c r="A1252" t="s">
        <v>58</v>
      </c>
      <c r="E1252" s="39" t="s">
        <v>1414</v>
      </c>
    </row>
    <row r="1253" spans="1:16" ht="25.5">
      <c r="A1253" t="s">
        <v>50</v>
      </c>
      <c s="34" t="s">
        <v>1419</v>
      </c>
      <c s="34" t="s">
        <v>1420</v>
      </c>
      <c s="35" t="s">
        <v>5</v>
      </c>
      <c s="6" t="s">
        <v>1421</v>
      </c>
      <c s="36" t="s">
        <v>84</v>
      </c>
      <c s="37">
        <v>322</v>
      </c>
      <c s="36">
        <v>0</v>
      </c>
      <c s="36">
        <f>ROUND(G1253*H1253,6)</f>
      </c>
      <c r="L1253" s="38">
        <v>0</v>
      </c>
      <c s="32">
        <f>ROUND(ROUND(L1253,2)*ROUND(G1253,3),2)</f>
      </c>
      <c s="36" t="s">
        <v>55</v>
      </c>
      <c>
        <f>(M1253*21)/100</f>
      </c>
      <c t="s">
        <v>28</v>
      </c>
    </row>
    <row r="1254" spans="1:5" ht="25.5">
      <c r="A1254" s="35" t="s">
        <v>56</v>
      </c>
      <c r="E1254" s="39" t="s">
        <v>1421</v>
      </c>
    </row>
    <row r="1255" spans="1:5" ht="12.75">
      <c r="A1255" s="35" t="s">
        <v>57</v>
      </c>
      <c r="E1255" s="40" t="s">
        <v>5</v>
      </c>
    </row>
    <row r="1256" spans="1:5" ht="25.5">
      <c r="A1256" t="s">
        <v>58</v>
      </c>
      <c r="E1256" s="39" t="s">
        <v>1422</v>
      </c>
    </row>
    <row r="1257" spans="1:16" ht="12.75">
      <c r="A1257" t="s">
        <v>50</v>
      </c>
      <c s="34" t="s">
        <v>1423</v>
      </c>
      <c s="34" t="s">
        <v>1424</v>
      </c>
      <c s="35" t="s">
        <v>5</v>
      </c>
      <c s="6" t="s">
        <v>1425</v>
      </c>
      <c s="36" t="s">
        <v>84</v>
      </c>
      <c s="37">
        <v>322</v>
      </c>
      <c s="36">
        <v>0</v>
      </c>
      <c s="36">
        <f>ROUND(G1257*H1257,6)</f>
      </c>
      <c r="L1257" s="38">
        <v>0</v>
      </c>
      <c s="32">
        <f>ROUND(ROUND(L1257,2)*ROUND(G1257,3),2)</f>
      </c>
      <c s="36" t="s">
        <v>55</v>
      </c>
      <c>
        <f>(M1257*21)/100</f>
      </c>
      <c t="s">
        <v>28</v>
      </c>
    </row>
    <row r="1258" spans="1:5" ht="12.75">
      <c r="A1258" s="35" t="s">
        <v>56</v>
      </c>
      <c r="E1258" s="39" t="s">
        <v>1425</v>
      </c>
    </row>
    <row r="1259" spans="1:5" ht="12.75">
      <c r="A1259" s="35" t="s">
        <v>57</v>
      </c>
      <c r="E1259" s="40" t="s">
        <v>5</v>
      </c>
    </row>
    <row r="1260" spans="1:5" ht="25.5">
      <c r="A1260" t="s">
        <v>58</v>
      </c>
      <c r="E1260" s="39" t="s">
        <v>1426</v>
      </c>
    </row>
    <row r="1261" spans="1:16" ht="12.75">
      <c r="A1261" t="s">
        <v>50</v>
      </c>
      <c s="34" t="s">
        <v>1427</v>
      </c>
      <c s="34" t="s">
        <v>1428</v>
      </c>
      <c s="35" t="s">
        <v>5</v>
      </c>
      <c s="6" t="s">
        <v>1429</v>
      </c>
      <c s="36" t="s">
        <v>84</v>
      </c>
      <c s="37">
        <v>19320</v>
      </c>
      <c s="36">
        <v>0</v>
      </c>
      <c s="36">
        <f>ROUND(G1261*H1261,6)</f>
      </c>
      <c r="L1261" s="38">
        <v>0</v>
      </c>
      <c s="32">
        <f>ROUND(ROUND(L1261,2)*ROUND(G1261,3),2)</f>
      </c>
      <c s="36" t="s">
        <v>55</v>
      </c>
      <c>
        <f>(M1261*21)/100</f>
      </c>
      <c t="s">
        <v>28</v>
      </c>
    </row>
    <row r="1262" spans="1:5" ht="12.75">
      <c r="A1262" s="35" t="s">
        <v>56</v>
      </c>
      <c r="E1262" s="39" t="s">
        <v>1429</v>
      </c>
    </row>
    <row r="1263" spans="1:5" ht="12.75">
      <c r="A1263" s="35" t="s">
        <v>57</v>
      </c>
      <c r="E1263" s="40" t="s">
        <v>5</v>
      </c>
    </row>
    <row r="1264" spans="1:5" ht="25.5">
      <c r="A1264" t="s">
        <v>58</v>
      </c>
      <c r="E1264" s="39" t="s">
        <v>1426</v>
      </c>
    </row>
    <row r="1265" spans="1:16" ht="12.75">
      <c r="A1265" t="s">
        <v>50</v>
      </c>
      <c s="34" t="s">
        <v>1430</v>
      </c>
      <c s="34" t="s">
        <v>1431</v>
      </c>
      <c s="35" t="s">
        <v>5</v>
      </c>
      <c s="6" t="s">
        <v>1432</v>
      </c>
      <c s="36" t="s">
        <v>84</v>
      </c>
      <c s="37">
        <v>322</v>
      </c>
      <c s="36">
        <v>0</v>
      </c>
      <c s="36">
        <f>ROUND(G1265*H1265,6)</f>
      </c>
      <c r="L1265" s="38">
        <v>0</v>
      </c>
      <c s="32">
        <f>ROUND(ROUND(L1265,2)*ROUND(G1265,3),2)</f>
      </c>
      <c s="36" t="s">
        <v>55</v>
      </c>
      <c>
        <f>(M1265*21)/100</f>
      </c>
      <c t="s">
        <v>28</v>
      </c>
    </row>
    <row r="1266" spans="1:5" ht="12.75">
      <c r="A1266" s="35" t="s">
        <v>56</v>
      </c>
      <c r="E1266" s="39" t="s">
        <v>1432</v>
      </c>
    </row>
    <row r="1267" spans="1:5" ht="12.75">
      <c r="A1267" s="35" t="s">
        <v>57</v>
      </c>
      <c r="E1267" s="40" t="s">
        <v>5</v>
      </c>
    </row>
    <row r="1268" spans="1:5" ht="12.75">
      <c r="A1268" t="s">
        <v>58</v>
      </c>
      <c r="E1268" s="39" t="s">
        <v>5</v>
      </c>
    </row>
    <row r="1269" spans="1:16" ht="25.5">
      <c r="A1269" t="s">
        <v>50</v>
      </c>
      <c s="34" t="s">
        <v>1433</v>
      </c>
      <c s="34" t="s">
        <v>1434</v>
      </c>
      <c s="35" t="s">
        <v>5</v>
      </c>
      <c s="6" t="s">
        <v>1435</v>
      </c>
      <c s="36" t="s">
        <v>84</v>
      </c>
      <c s="37">
        <v>187.076</v>
      </c>
      <c s="36">
        <v>0.00013</v>
      </c>
      <c s="36">
        <f>ROUND(G1269*H1269,6)</f>
      </c>
      <c r="L1269" s="38">
        <v>0</v>
      </c>
      <c s="32">
        <f>ROUND(ROUND(L1269,2)*ROUND(G1269,3),2)</f>
      </c>
      <c s="36" t="s">
        <v>55</v>
      </c>
      <c>
        <f>(M1269*21)/100</f>
      </c>
      <c t="s">
        <v>28</v>
      </c>
    </row>
    <row r="1270" spans="1:5" ht="25.5">
      <c r="A1270" s="35" t="s">
        <v>56</v>
      </c>
      <c r="E1270" s="39" t="s">
        <v>1435</v>
      </c>
    </row>
    <row r="1271" spans="1:5" ht="63.75">
      <c r="A1271" s="35" t="s">
        <v>57</v>
      </c>
      <c r="E1271" s="40" t="s">
        <v>1436</v>
      </c>
    </row>
    <row r="1272" spans="1:5" ht="63.75">
      <c r="A1272" t="s">
        <v>58</v>
      </c>
      <c r="E1272" s="39" t="s">
        <v>1437</v>
      </c>
    </row>
    <row r="1273" spans="1:13" ht="12.75">
      <c r="A1273" t="s">
        <v>47</v>
      </c>
      <c r="C1273" s="31" t="s">
        <v>577</v>
      </c>
      <c r="E1273" s="33" t="s">
        <v>1438</v>
      </c>
      <c r="J1273" s="32">
        <f>0</f>
      </c>
      <c s="32">
        <f>0</f>
      </c>
      <c s="32">
        <f>0+L1274+L1278+L1282+L1286+L1290+L1294+L1298+L1302+L1306+L1310+L1314+L1318+L1322+L1326+L1330+L1334+L1338+L1342+L1346+L1350+L1354</f>
      </c>
      <c s="32">
        <f>0+M1274+M1278+M1282+M1286+M1290+M1294+M1298+M1302+M1306+M1310+M1314+M1318+M1322+M1326+M1330+M1334+M1338+M1342+M1346+M1350+M1354</f>
      </c>
    </row>
    <row r="1274" spans="1:16" ht="12.75">
      <c r="A1274" t="s">
        <v>50</v>
      </c>
      <c s="34" t="s">
        <v>1439</v>
      </c>
      <c s="34" t="s">
        <v>1440</v>
      </c>
      <c s="35" t="s">
        <v>5</v>
      </c>
      <c s="6" t="s">
        <v>1441</v>
      </c>
      <c s="36" t="s">
        <v>139</v>
      </c>
      <c s="37">
        <v>1</v>
      </c>
      <c s="36">
        <v>0</v>
      </c>
      <c s="36">
        <f>ROUND(G1274*H1274,6)</f>
      </c>
      <c r="L1274" s="38">
        <v>0</v>
      </c>
      <c s="32">
        <f>ROUND(ROUND(L1274,2)*ROUND(G1274,3),2)</f>
      </c>
      <c s="36" t="s">
        <v>55</v>
      </c>
      <c>
        <f>(M1274*21)/100</f>
      </c>
      <c t="s">
        <v>28</v>
      </c>
    </row>
    <row r="1275" spans="1:5" ht="12.75">
      <c r="A1275" s="35" t="s">
        <v>56</v>
      </c>
      <c r="E1275" s="39" t="s">
        <v>1442</v>
      </c>
    </row>
    <row r="1276" spans="1:5" ht="25.5">
      <c r="A1276" s="35" t="s">
        <v>57</v>
      </c>
      <c r="E1276" s="40" t="s">
        <v>1443</v>
      </c>
    </row>
    <row r="1277" spans="1:5" ht="12.75">
      <c r="A1277" t="s">
        <v>58</v>
      </c>
      <c r="E1277" s="39" t="s">
        <v>5</v>
      </c>
    </row>
    <row r="1278" spans="1:16" ht="12.75">
      <c r="A1278" t="s">
        <v>50</v>
      </c>
      <c s="34" t="s">
        <v>1444</v>
      </c>
      <c s="34" t="s">
        <v>1445</v>
      </c>
      <c s="35" t="s">
        <v>5</v>
      </c>
      <c s="6" t="s">
        <v>1446</v>
      </c>
      <c s="36" t="s">
        <v>139</v>
      </c>
      <c s="37">
        <v>1</v>
      </c>
      <c s="36">
        <v>0</v>
      </c>
      <c s="36">
        <f>ROUND(G1278*H1278,6)</f>
      </c>
      <c r="L1278" s="38">
        <v>0</v>
      </c>
      <c s="32">
        <f>ROUND(ROUND(L1278,2)*ROUND(G1278,3),2)</f>
      </c>
      <c s="36" t="s">
        <v>55</v>
      </c>
      <c>
        <f>(M1278*21)/100</f>
      </c>
      <c t="s">
        <v>28</v>
      </c>
    </row>
    <row r="1279" spans="1:5" ht="12.75">
      <c r="A1279" s="35" t="s">
        <v>56</v>
      </c>
      <c r="E1279" s="39" t="s">
        <v>1446</v>
      </c>
    </row>
    <row r="1280" spans="1:5" ht="25.5">
      <c r="A1280" s="35" t="s">
        <v>57</v>
      </c>
      <c r="E1280" s="40" t="s">
        <v>1447</v>
      </c>
    </row>
    <row r="1281" spans="1:5" ht="89.25">
      <c r="A1281" t="s">
        <v>58</v>
      </c>
      <c r="E1281" s="39" t="s">
        <v>1448</v>
      </c>
    </row>
    <row r="1282" spans="1:16" ht="12.75">
      <c r="A1282" t="s">
        <v>50</v>
      </c>
      <c s="34" t="s">
        <v>1449</v>
      </c>
      <c s="34" t="s">
        <v>1450</v>
      </c>
      <c s="35" t="s">
        <v>5</v>
      </c>
      <c s="6" t="s">
        <v>1451</v>
      </c>
      <c s="36" t="s">
        <v>139</v>
      </c>
      <c s="37">
        <v>2</v>
      </c>
      <c s="36">
        <v>0.0008</v>
      </c>
      <c s="36">
        <f>ROUND(G1282*H1282,6)</f>
      </c>
      <c r="L1282" s="38">
        <v>0</v>
      </c>
      <c s="32">
        <f>ROUND(ROUND(L1282,2)*ROUND(G1282,3),2)</f>
      </c>
      <c s="36" t="s">
        <v>55</v>
      </c>
      <c>
        <f>(M1282*21)/100</f>
      </c>
      <c t="s">
        <v>28</v>
      </c>
    </row>
    <row r="1283" spans="1:5" ht="12.75">
      <c r="A1283" s="35" t="s">
        <v>56</v>
      </c>
      <c r="E1283" s="39" t="s">
        <v>1451</v>
      </c>
    </row>
    <row r="1284" spans="1:5" ht="25.5">
      <c r="A1284" s="35" t="s">
        <v>57</v>
      </c>
      <c r="E1284" s="40" t="s">
        <v>1452</v>
      </c>
    </row>
    <row r="1285" spans="1:5" ht="153">
      <c r="A1285" t="s">
        <v>58</v>
      </c>
      <c r="E1285" s="39" t="s">
        <v>1453</v>
      </c>
    </row>
    <row r="1286" spans="1:16" ht="12.75">
      <c r="A1286" t="s">
        <v>50</v>
      </c>
      <c s="34" t="s">
        <v>1454</v>
      </c>
      <c s="34" t="s">
        <v>1455</v>
      </c>
      <c s="35" t="s">
        <v>5</v>
      </c>
      <c s="6" t="s">
        <v>1456</v>
      </c>
      <c s="36" t="s">
        <v>139</v>
      </c>
      <c s="37">
        <v>4</v>
      </c>
      <c s="36">
        <v>0.001</v>
      </c>
      <c s="36">
        <f>ROUND(G1286*H1286,6)</f>
      </c>
      <c r="L1286" s="38">
        <v>0</v>
      </c>
      <c s="32">
        <f>ROUND(ROUND(L1286,2)*ROUND(G1286,3),2)</f>
      </c>
      <c s="36" t="s">
        <v>55</v>
      </c>
      <c>
        <f>(M1286*21)/100</f>
      </c>
      <c t="s">
        <v>28</v>
      </c>
    </row>
    <row r="1287" spans="1:5" ht="12.75">
      <c r="A1287" s="35" t="s">
        <v>56</v>
      </c>
      <c r="E1287" s="39" t="s">
        <v>1456</v>
      </c>
    </row>
    <row r="1288" spans="1:5" ht="25.5">
      <c r="A1288" s="35" t="s">
        <v>57</v>
      </c>
      <c r="E1288" s="40" t="s">
        <v>1457</v>
      </c>
    </row>
    <row r="1289" spans="1:5" ht="89.25">
      <c r="A1289" t="s">
        <v>58</v>
      </c>
      <c r="E1289" s="39" t="s">
        <v>1458</v>
      </c>
    </row>
    <row r="1290" spans="1:16" ht="25.5">
      <c r="A1290" t="s">
        <v>50</v>
      </c>
      <c s="34" t="s">
        <v>1459</v>
      </c>
      <c s="34" t="s">
        <v>1460</v>
      </c>
      <c s="35" t="s">
        <v>5</v>
      </c>
      <c s="6" t="s">
        <v>1461</v>
      </c>
      <c s="36" t="s">
        <v>84</v>
      </c>
      <c s="37">
        <v>121.19</v>
      </c>
      <c s="36">
        <v>4E-05</v>
      </c>
      <c s="36">
        <f>ROUND(G1290*H1290,6)</f>
      </c>
      <c r="L1290" s="38">
        <v>0</v>
      </c>
      <c s="32">
        <f>ROUND(ROUND(L1290,2)*ROUND(G1290,3),2)</f>
      </c>
      <c s="36" t="s">
        <v>55</v>
      </c>
      <c>
        <f>(M1290*21)/100</f>
      </c>
      <c t="s">
        <v>28</v>
      </c>
    </row>
    <row r="1291" spans="1:5" ht="25.5">
      <c r="A1291" s="35" t="s">
        <v>56</v>
      </c>
      <c r="E1291" s="39" t="s">
        <v>1461</v>
      </c>
    </row>
    <row r="1292" spans="1:5" ht="38.25">
      <c r="A1292" s="35" t="s">
        <v>57</v>
      </c>
      <c r="E1292" s="40" t="s">
        <v>554</v>
      </c>
    </row>
    <row r="1293" spans="1:5" ht="242.25">
      <c r="A1293" t="s">
        <v>58</v>
      </c>
      <c r="E1293" s="39" t="s">
        <v>1462</v>
      </c>
    </row>
    <row r="1294" spans="1:16" ht="25.5">
      <c r="A1294" t="s">
        <v>50</v>
      </c>
      <c s="34" t="s">
        <v>1463</v>
      </c>
      <c s="34" t="s">
        <v>1464</v>
      </c>
      <c s="35" t="s">
        <v>5</v>
      </c>
      <c s="6" t="s">
        <v>1465</v>
      </c>
      <c s="36" t="s">
        <v>162</v>
      </c>
      <c s="37">
        <v>11.585</v>
      </c>
      <c s="36">
        <v>0.00183</v>
      </c>
      <c s="36">
        <f>ROUND(G1294*H1294,6)</f>
      </c>
      <c r="L1294" s="38">
        <v>0</v>
      </c>
      <c s="32">
        <f>ROUND(ROUND(L1294,2)*ROUND(G1294,3),2)</f>
      </c>
      <c s="36" t="s">
        <v>55</v>
      </c>
      <c>
        <f>(M1294*21)/100</f>
      </c>
      <c t="s">
        <v>28</v>
      </c>
    </row>
    <row r="1295" spans="1:5" ht="25.5">
      <c r="A1295" s="35" t="s">
        <v>56</v>
      </c>
      <c r="E1295" s="39" t="s">
        <v>1465</v>
      </c>
    </row>
    <row r="1296" spans="1:5" ht="76.5">
      <c r="A1296" s="35" t="s">
        <v>57</v>
      </c>
      <c r="E1296" s="42" t="s">
        <v>1466</v>
      </c>
    </row>
    <row r="1297" spans="1:5" ht="114.75">
      <c r="A1297" t="s">
        <v>58</v>
      </c>
      <c r="E1297" s="39" t="s">
        <v>1467</v>
      </c>
    </row>
    <row r="1298" spans="1:16" ht="25.5">
      <c r="A1298" t="s">
        <v>50</v>
      </c>
      <c s="34" t="s">
        <v>1468</v>
      </c>
      <c s="34" t="s">
        <v>1469</v>
      </c>
      <c s="35" t="s">
        <v>5</v>
      </c>
      <c s="6" t="s">
        <v>1470</v>
      </c>
      <c s="36" t="s">
        <v>162</v>
      </c>
      <c s="37">
        <v>19</v>
      </c>
      <c s="36">
        <v>0.00025</v>
      </c>
      <c s="36">
        <f>ROUND(G1298*H1298,6)</f>
      </c>
      <c r="L1298" s="38">
        <v>0</v>
      </c>
      <c s="32">
        <f>ROUND(ROUND(L1298,2)*ROUND(G1298,3),2)</f>
      </c>
      <c s="36" t="s">
        <v>55</v>
      </c>
      <c>
        <f>(M1298*21)/100</f>
      </c>
      <c t="s">
        <v>28</v>
      </c>
    </row>
    <row r="1299" spans="1:5" ht="38.25">
      <c r="A1299" s="35" t="s">
        <v>56</v>
      </c>
      <c r="E1299" s="39" t="s">
        <v>1471</v>
      </c>
    </row>
    <row r="1300" spans="1:5" ht="25.5">
      <c r="A1300" s="35" t="s">
        <v>57</v>
      </c>
      <c r="E1300" s="40" t="s">
        <v>1472</v>
      </c>
    </row>
    <row r="1301" spans="1:5" ht="114.75">
      <c r="A1301" t="s">
        <v>58</v>
      </c>
      <c r="E1301" s="39" t="s">
        <v>1467</v>
      </c>
    </row>
    <row r="1302" spans="1:16" ht="25.5">
      <c r="A1302" t="s">
        <v>50</v>
      </c>
      <c s="34" t="s">
        <v>1473</v>
      </c>
      <c s="34" t="s">
        <v>1474</v>
      </c>
      <c s="35" t="s">
        <v>5</v>
      </c>
      <c s="6" t="s">
        <v>1475</v>
      </c>
      <c s="36" t="s">
        <v>162</v>
      </c>
      <c s="37">
        <v>19</v>
      </c>
      <c s="36">
        <v>0.0033</v>
      </c>
      <c s="36">
        <f>ROUND(G1302*H1302,6)</f>
      </c>
      <c r="L1302" s="38">
        <v>0</v>
      </c>
      <c s="32">
        <f>ROUND(ROUND(L1302,2)*ROUND(G1302,3),2)</f>
      </c>
      <c s="36" t="s">
        <v>55</v>
      </c>
      <c>
        <f>(M1302*21)/100</f>
      </c>
      <c t="s">
        <v>28</v>
      </c>
    </row>
    <row r="1303" spans="1:5" ht="25.5">
      <c r="A1303" s="35" t="s">
        <v>56</v>
      </c>
      <c r="E1303" s="39" t="s">
        <v>1475</v>
      </c>
    </row>
    <row r="1304" spans="1:5" ht="12.75">
      <c r="A1304" s="35" t="s">
        <v>57</v>
      </c>
      <c r="E1304" s="40" t="s">
        <v>5</v>
      </c>
    </row>
    <row r="1305" spans="1:5" ht="114.75">
      <c r="A1305" t="s">
        <v>58</v>
      </c>
      <c r="E1305" s="39" t="s">
        <v>1467</v>
      </c>
    </row>
    <row r="1306" spans="1:16" ht="25.5">
      <c r="A1306" t="s">
        <v>50</v>
      </c>
      <c s="34" t="s">
        <v>1476</v>
      </c>
      <c s="34" t="s">
        <v>1477</v>
      </c>
      <c s="35" t="s">
        <v>5</v>
      </c>
      <c s="6" t="s">
        <v>1478</v>
      </c>
      <c s="36" t="s">
        <v>162</v>
      </c>
      <c s="37">
        <v>10</v>
      </c>
      <c s="36">
        <v>0.00123</v>
      </c>
      <c s="36">
        <f>ROUND(G1306*H1306,6)</f>
      </c>
      <c r="L1306" s="38">
        <v>0</v>
      </c>
      <c s="32">
        <f>ROUND(ROUND(L1306,2)*ROUND(G1306,3),2)</f>
      </c>
      <c s="36" t="s">
        <v>55</v>
      </c>
      <c>
        <f>(M1306*21)/100</f>
      </c>
      <c t="s">
        <v>28</v>
      </c>
    </row>
    <row r="1307" spans="1:5" ht="25.5">
      <c r="A1307" s="35" t="s">
        <v>56</v>
      </c>
      <c r="E1307" s="39" t="s">
        <v>1478</v>
      </c>
    </row>
    <row r="1308" spans="1:5" ht="25.5">
      <c r="A1308" s="35" t="s">
        <v>57</v>
      </c>
      <c r="E1308" s="40" t="s">
        <v>1479</v>
      </c>
    </row>
    <row r="1309" spans="1:5" ht="51">
      <c r="A1309" t="s">
        <v>58</v>
      </c>
      <c r="E1309" s="39" t="s">
        <v>1480</v>
      </c>
    </row>
    <row r="1310" spans="1:16" ht="25.5">
      <c r="A1310" t="s">
        <v>50</v>
      </c>
      <c s="34" t="s">
        <v>1481</v>
      </c>
      <c s="34" t="s">
        <v>1482</v>
      </c>
      <c s="35" t="s">
        <v>5</v>
      </c>
      <c s="6" t="s">
        <v>1483</v>
      </c>
      <c s="36" t="s">
        <v>139</v>
      </c>
      <c s="37">
        <v>9.6</v>
      </c>
      <c s="36">
        <v>0.005</v>
      </c>
      <c s="36">
        <f>ROUND(G1310*H1310,6)</f>
      </c>
      <c r="L1310" s="38">
        <v>0</v>
      </c>
      <c s="32">
        <f>ROUND(ROUND(L1310,2)*ROUND(G1310,3),2)</f>
      </c>
      <c s="36" t="s">
        <v>55</v>
      </c>
      <c>
        <f>(M1310*21)/100</f>
      </c>
      <c t="s">
        <v>28</v>
      </c>
    </row>
    <row r="1311" spans="1:5" ht="38.25">
      <c r="A1311" s="35" t="s">
        <v>56</v>
      </c>
      <c r="E1311" s="39" t="s">
        <v>1484</v>
      </c>
    </row>
    <row r="1312" spans="1:5" ht="38.25">
      <c r="A1312" s="35" t="s">
        <v>57</v>
      </c>
      <c r="E1312" s="42" t="s">
        <v>1485</v>
      </c>
    </row>
    <row r="1313" spans="1:5" ht="12.75">
      <c r="A1313" t="s">
        <v>58</v>
      </c>
      <c r="E1313" s="39" t="s">
        <v>1486</v>
      </c>
    </row>
    <row r="1314" spans="1:16" ht="12.75">
      <c r="A1314" t="s">
        <v>50</v>
      </c>
      <c s="34" t="s">
        <v>1487</v>
      </c>
      <c s="34" t="s">
        <v>1488</v>
      </c>
      <c s="35" t="s">
        <v>5</v>
      </c>
      <c s="6" t="s">
        <v>1489</v>
      </c>
      <c s="36" t="s">
        <v>139</v>
      </c>
      <c s="37">
        <v>167</v>
      </c>
      <c s="36">
        <v>0.0304</v>
      </c>
      <c s="36">
        <f>ROUND(G1314*H1314,6)</f>
      </c>
      <c r="L1314" s="38">
        <v>0</v>
      </c>
      <c s="32">
        <f>ROUND(ROUND(L1314,2)*ROUND(G1314,3),2)</f>
      </c>
      <c s="36" t="s">
        <v>122</v>
      </c>
      <c>
        <f>(M1314*21)/100</f>
      </c>
      <c t="s">
        <v>28</v>
      </c>
    </row>
    <row r="1315" spans="1:5" ht="12.75">
      <c r="A1315" s="35" t="s">
        <v>56</v>
      </c>
      <c r="E1315" s="39" t="s">
        <v>1489</v>
      </c>
    </row>
    <row r="1316" spans="1:5" ht="63.75">
      <c r="A1316" s="35" t="s">
        <v>57</v>
      </c>
      <c r="E1316" s="42" t="s">
        <v>1490</v>
      </c>
    </row>
    <row r="1317" spans="1:5" ht="63.75">
      <c r="A1317" t="s">
        <v>58</v>
      </c>
      <c r="E1317" s="39" t="s">
        <v>1491</v>
      </c>
    </row>
    <row r="1318" spans="1:16" ht="25.5">
      <c r="A1318" t="s">
        <v>50</v>
      </c>
      <c s="34" t="s">
        <v>1492</v>
      </c>
      <c s="34" t="s">
        <v>1493</v>
      </c>
      <c s="35" t="s">
        <v>5</v>
      </c>
      <c s="6" t="s">
        <v>1494</v>
      </c>
      <c s="36" t="s">
        <v>139</v>
      </c>
      <c s="37">
        <v>16</v>
      </c>
      <c s="36">
        <v>2E-05</v>
      </c>
      <c s="36">
        <f>ROUND(G1318*H1318,6)</f>
      </c>
      <c r="L1318" s="38">
        <v>0</v>
      </c>
      <c s="32">
        <f>ROUND(ROUND(L1318,2)*ROUND(G1318,3),2)</f>
      </c>
      <c s="36" t="s">
        <v>122</v>
      </c>
      <c>
        <f>(M1318*21)/100</f>
      </c>
      <c t="s">
        <v>28</v>
      </c>
    </row>
    <row r="1319" spans="1:5" ht="25.5">
      <c r="A1319" s="35" t="s">
        <v>56</v>
      </c>
      <c r="E1319" s="39" t="s">
        <v>1494</v>
      </c>
    </row>
    <row r="1320" spans="1:5" ht="38.25">
      <c r="A1320" s="35" t="s">
        <v>57</v>
      </c>
      <c r="E1320" s="42" t="s">
        <v>1495</v>
      </c>
    </row>
    <row r="1321" spans="1:5" ht="12.75">
      <c r="A1321" t="s">
        <v>58</v>
      </c>
      <c r="E1321" s="39" t="s">
        <v>5</v>
      </c>
    </row>
    <row r="1322" spans="1:16" ht="25.5">
      <c r="A1322" t="s">
        <v>50</v>
      </c>
      <c s="34" t="s">
        <v>1496</v>
      </c>
      <c s="34" t="s">
        <v>1497</v>
      </c>
      <c s="35" t="s">
        <v>5</v>
      </c>
      <c s="6" t="s">
        <v>1498</v>
      </c>
      <c s="36" t="s">
        <v>139</v>
      </c>
      <c s="37">
        <v>16</v>
      </c>
      <c s="36">
        <v>4E-05</v>
      </c>
      <c s="36">
        <f>ROUND(G1322*H1322,6)</f>
      </c>
      <c r="L1322" s="38">
        <v>0</v>
      </c>
      <c s="32">
        <f>ROUND(ROUND(L1322,2)*ROUND(G1322,3),2)</f>
      </c>
      <c s="36" t="s">
        <v>55</v>
      </c>
      <c>
        <f>(M1322*21)/100</f>
      </c>
      <c t="s">
        <v>28</v>
      </c>
    </row>
    <row r="1323" spans="1:5" ht="25.5">
      <c r="A1323" s="35" t="s">
        <v>56</v>
      </c>
      <c r="E1323" s="39" t="s">
        <v>1498</v>
      </c>
    </row>
    <row r="1324" spans="1:5" ht="38.25">
      <c r="A1324" s="35" t="s">
        <v>57</v>
      </c>
      <c r="E1324" s="42" t="s">
        <v>1495</v>
      </c>
    </row>
    <row r="1325" spans="1:5" ht="12.75">
      <c r="A1325" t="s">
        <v>58</v>
      </c>
      <c r="E1325" s="39" t="s">
        <v>5</v>
      </c>
    </row>
    <row r="1326" spans="1:16" ht="25.5">
      <c r="A1326" t="s">
        <v>50</v>
      </c>
      <c s="34" t="s">
        <v>1499</v>
      </c>
      <c s="34" t="s">
        <v>1500</v>
      </c>
      <c s="35" t="s">
        <v>5</v>
      </c>
      <c s="6" t="s">
        <v>1501</v>
      </c>
      <c s="36" t="s">
        <v>139</v>
      </c>
      <c s="37">
        <v>8</v>
      </c>
      <c s="36">
        <v>4E-05</v>
      </c>
      <c s="36">
        <f>ROUND(G1326*H1326,6)</f>
      </c>
      <c r="L1326" s="38">
        <v>0</v>
      </c>
      <c s="32">
        <f>ROUND(ROUND(L1326,2)*ROUND(G1326,3),2)</f>
      </c>
      <c s="36" t="s">
        <v>122</v>
      </c>
      <c>
        <f>(M1326*21)/100</f>
      </c>
      <c t="s">
        <v>28</v>
      </c>
    </row>
    <row r="1327" spans="1:5" ht="25.5">
      <c r="A1327" s="35" t="s">
        <v>56</v>
      </c>
      <c r="E1327" s="39" t="s">
        <v>1501</v>
      </c>
    </row>
    <row r="1328" spans="1:5" ht="38.25">
      <c r="A1328" s="35" t="s">
        <v>57</v>
      </c>
      <c r="E1328" s="42" t="s">
        <v>1502</v>
      </c>
    </row>
    <row r="1329" spans="1:5" ht="12.75">
      <c r="A1329" t="s">
        <v>58</v>
      </c>
      <c r="E1329" s="39" t="s">
        <v>5</v>
      </c>
    </row>
    <row r="1330" spans="1:16" ht="25.5">
      <c r="A1330" t="s">
        <v>50</v>
      </c>
      <c s="34" t="s">
        <v>1503</v>
      </c>
      <c s="34" t="s">
        <v>1504</v>
      </c>
      <c s="35" t="s">
        <v>5</v>
      </c>
      <c s="6" t="s">
        <v>1505</v>
      </c>
      <c s="36" t="s">
        <v>139</v>
      </c>
      <c s="37">
        <v>8</v>
      </c>
      <c s="36">
        <v>9E-05</v>
      </c>
      <c s="36">
        <f>ROUND(G1330*H1330,6)</f>
      </c>
      <c r="L1330" s="38">
        <v>0</v>
      </c>
      <c s="32">
        <f>ROUND(ROUND(L1330,2)*ROUND(G1330,3),2)</f>
      </c>
      <c s="36" t="s">
        <v>55</v>
      </c>
      <c>
        <f>(M1330*21)/100</f>
      </c>
      <c t="s">
        <v>28</v>
      </c>
    </row>
    <row r="1331" spans="1:5" ht="25.5">
      <c r="A1331" s="35" t="s">
        <v>56</v>
      </c>
      <c r="E1331" s="39" t="s">
        <v>1505</v>
      </c>
    </row>
    <row r="1332" spans="1:5" ht="38.25">
      <c r="A1332" s="35" t="s">
        <v>57</v>
      </c>
      <c r="E1332" s="42" t="s">
        <v>1502</v>
      </c>
    </row>
    <row r="1333" spans="1:5" ht="12.75">
      <c r="A1333" t="s">
        <v>58</v>
      </c>
      <c r="E1333" s="39" t="s">
        <v>5</v>
      </c>
    </row>
    <row r="1334" spans="1:16" ht="25.5">
      <c r="A1334" t="s">
        <v>50</v>
      </c>
      <c s="34" t="s">
        <v>1506</v>
      </c>
      <c s="34" t="s">
        <v>1507</v>
      </c>
      <c s="35" t="s">
        <v>5</v>
      </c>
      <c s="6" t="s">
        <v>1508</v>
      </c>
      <c s="36" t="s">
        <v>139</v>
      </c>
      <c s="37">
        <v>32</v>
      </c>
      <c s="36">
        <v>4E-05</v>
      </c>
      <c s="36">
        <f>ROUND(G1334*H1334,6)</f>
      </c>
      <c r="L1334" s="38">
        <v>0</v>
      </c>
      <c s="32">
        <f>ROUND(ROUND(L1334,2)*ROUND(G1334,3),2)</f>
      </c>
      <c s="36" t="s">
        <v>55</v>
      </c>
      <c>
        <f>(M1334*21)/100</f>
      </c>
      <c t="s">
        <v>28</v>
      </c>
    </row>
    <row r="1335" spans="1:5" ht="25.5">
      <c r="A1335" s="35" t="s">
        <v>56</v>
      </c>
      <c r="E1335" s="39" t="s">
        <v>1508</v>
      </c>
    </row>
    <row r="1336" spans="1:5" ht="51">
      <c r="A1336" s="35" t="s">
        <v>57</v>
      </c>
      <c r="E1336" s="42" t="s">
        <v>1509</v>
      </c>
    </row>
    <row r="1337" spans="1:5" ht="102">
      <c r="A1337" t="s">
        <v>58</v>
      </c>
      <c r="E1337" s="39" t="s">
        <v>1510</v>
      </c>
    </row>
    <row r="1338" spans="1:16" ht="25.5">
      <c r="A1338" t="s">
        <v>50</v>
      </c>
      <c s="34" t="s">
        <v>1511</v>
      </c>
      <c s="34" t="s">
        <v>1512</v>
      </c>
      <c s="35" t="s">
        <v>5</v>
      </c>
      <c s="6" t="s">
        <v>1513</v>
      </c>
      <c s="36" t="s">
        <v>139</v>
      </c>
      <c s="37">
        <v>32</v>
      </c>
      <c s="36">
        <v>0.00037</v>
      </c>
      <c s="36">
        <f>ROUND(G1338*H1338,6)</f>
      </c>
      <c r="L1338" s="38">
        <v>0</v>
      </c>
      <c s="32">
        <f>ROUND(ROUND(L1338,2)*ROUND(G1338,3),2)</f>
      </c>
      <c s="36" t="s">
        <v>55</v>
      </c>
      <c>
        <f>(M1338*21)/100</f>
      </c>
      <c t="s">
        <v>28</v>
      </c>
    </row>
    <row r="1339" spans="1:5" ht="25.5">
      <c r="A1339" s="35" t="s">
        <v>56</v>
      </c>
      <c r="E1339" s="39" t="s">
        <v>1513</v>
      </c>
    </row>
    <row r="1340" spans="1:5" ht="12.75">
      <c r="A1340" s="35" t="s">
        <v>57</v>
      </c>
      <c r="E1340" s="40" t="s">
        <v>5</v>
      </c>
    </row>
    <row r="1341" spans="1:5" ht="102">
      <c r="A1341" t="s">
        <v>58</v>
      </c>
      <c r="E1341" s="39" t="s">
        <v>1510</v>
      </c>
    </row>
    <row r="1342" spans="1:16" ht="12.75">
      <c r="A1342" t="s">
        <v>50</v>
      </c>
      <c s="34" t="s">
        <v>1514</v>
      </c>
      <c s="34" t="s">
        <v>1515</v>
      </c>
      <c s="35" t="s">
        <v>5</v>
      </c>
      <c s="6" t="s">
        <v>1516</v>
      </c>
      <c s="36" t="s">
        <v>92</v>
      </c>
      <c s="37">
        <v>1.013</v>
      </c>
      <c s="36">
        <v>2.25634</v>
      </c>
      <c s="36">
        <f>ROUND(G1342*H1342,6)</f>
      </c>
      <c r="L1342" s="38">
        <v>0</v>
      </c>
      <c s="32">
        <f>ROUND(ROUND(L1342,2)*ROUND(G1342,3),2)</f>
      </c>
      <c s="36" t="s">
        <v>55</v>
      </c>
      <c>
        <f>(M1342*21)/100</f>
      </c>
      <c t="s">
        <v>28</v>
      </c>
    </row>
    <row r="1343" spans="1:5" ht="12.75">
      <c r="A1343" s="35" t="s">
        <v>56</v>
      </c>
      <c r="E1343" s="39" t="s">
        <v>1516</v>
      </c>
    </row>
    <row r="1344" spans="1:5" ht="25.5">
      <c r="A1344" s="35" t="s">
        <v>57</v>
      </c>
      <c r="E1344" s="40" t="s">
        <v>1517</v>
      </c>
    </row>
    <row r="1345" spans="1:5" ht="12.75">
      <c r="A1345" t="s">
        <v>58</v>
      </c>
      <c r="E1345" s="39" t="s">
        <v>5</v>
      </c>
    </row>
    <row r="1346" spans="1:16" ht="38.25">
      <c r="A1346" t="s">
        <v>50</v>
      </c>
      <c s="34" t="s">
        <v>1518</v>
      </c>
      <c s="34" t="s">
        <v>1519</v>
      </c>
      <c s="35" t="s">
        <v>5</v>
      </c>
      <c s="6" t="s">
        <v>1520</v>
      </c>
      <c s="36" t="s">
        <v>139</v>
      </c>
      <c s="37">
        <v>2</v>
      </c>
      <c s="36">
        <v>0.00449</v>
      </c>
      <c s="36">
        <f>ROUND(G1346*H1346,6)</f>
      </c>
      <c r="L1346" s="38">
        <v>0</v>
      </c>
      <c s="32">
        <f>ROUND(ROUND(L1346,2)*ROUND(G1346,3),2)</f>
      </c>
      <c s="36" t="s">
        <v>55</v>
      </c>
      <c>
        <f>(M1346*21)/100</f>
      </c>
      <c t="s">
        <v>28</v>
      </c>
    </row>
    <row r="1347" spans="1:5" ht="38.25">
      <c r="A1347" s="35" t="s">
        <v>56</v>
      </c>
      <c r="E1347" s="39" t="s">
        <v>1521</v>
      </c>
    </row>
    <row r="1348" spans="1:5" ht="38.25">
      <c r="A1348" s="35" t="s">
        <v>57</v>
      </c>
      <c r="E1348" s="42" t="s">
        <v>1522</v>
      </c>
    </row>
    <row r="1349" spans="1:5" ht="102">
      <c r="A1349" t="s">
        <v>58</v>
      </c>
      <c r="E1349" s="39" t="s">
        <v>1523</v>
      </c>
    </row>
    <row r="1350" spans="1:16" ht="12.75">
      <c r="A1350" t="s">
        <v>50</v>
      </c>
      <c s="34" t="s">
        <v>1524</v>
      </c>
      <c s="34" t="s">
        <v>1525</v>
      </c>
      <c s="35" t="s">
        <v>5</v>
      </c>
      <c s="6" t="s">
        <v>1526</v>
      </c>
      <c s="36" t="s">
        <v>139</v>
      </c>
      <c s="37">
        <v>2</v>
      </c>
      <c s="36">
        <v>0.00016</v>
      </c>
      <c s="36">
        <f>ROUND(G1350*H1350,6)</f>
      </c>
      <c r="L1350" s="38">
        <v>0</v>
      </c>
      <c s="32">
        <f>ROUND(ROUND(L1350,2)*ROUND(G1350,3),2)</f>
      </c>
      <c s="36" t="s">
        <v>55</v>
      </c>
      <c>
        <f>(M1350*21)/100</f>
      </c>
      <c t="s">
        <v>28</v>
      </c>
    </row>
    <row r="1351" spans="1:5" ht="12.75">
      <c r="A1351" s="35" t="s">
        <v>56</v>
      </c>
      <c r="E1351" s="39" t="s">
        <v>1526</v>
      </c>
    </row>
    <row r="1352" spans="1:5" ht="38.25">
      <c r="A1352" s="35" t="s">
        <v>57</v>
      </c>
      <c r="E1352" s="42" t="s">
        <v>1522</v>
      </c>
    </row>
    <row r="1353" spans="1:5" ht="12.75">
      <c r="A1353" t="s">
        <v>58</v>
      </c>
      <c r="E1353" s="39" t="s">
        <v>5</v>
      </c>
    </row>
    <row r="1354" spans="1:16" ht="12.75">
      <c r="A1354" t="s">
        <v>50</v>
      </c>
      <c s="34" t="s">
        <v>1527</v>
      </c>
      <c s="34" t="s">
        <v>1528</v>
      </c>
      <c s="35" t="s">
        <v>5</v>
      </c>
      <c s="6" t="s">
        <v>1529</v>
      </c>
      <c s="36" t="s">
        <v>133</v>
      </c>
      <c s="37">
        <v>1</v>
      </c>
      <c s="36">
        <v>0.01</v>
      </c>
      <c s="36">
        <f>ROUND(G1354*H1354,6)</f>
      </c>
      <c r="L1354" s="38">
        <v>0</v>
      </c>
      <c s="32">
        <f>ROUND(ROUND(L1354,2)*ROUND(G1354,3),2)</f>
      </c>
      <c s="36" t="s">
        <v>122</v>
      </c>
      <c>
        <f>(M1354*21)/100</f>
      </c>
      <c t="s">
        <v>28</v>
      </c>
    </row>
    <row r="1355" spans="1:5" ht="12.75">
      <c r="A1355" s="35" t="s">
        <v>56</v>
      </c>
      <c r="E1355" s="39" t="s">
        <v>1529</v>
      </c>
    </row>
    <row r="1356" spans="1:5" ht="38.25">
      <c r="A1356" s="35" t="s">
        <v>57</v>
      </c>
      <c r="E1356" s="42" t="s">
        <v>1530</v>
      </c>
    </row>
    <row r="1357" spans="1:5" ht="12.75">
      <c r="A1357" t="s">
        <v>58</v>
      </c>
      <c r="E1357" s="39" t="s">
        <v>5</v>
      </c>
    </row>
    <row r="1358" spans="1:13" ht="12.75">
      <c r="A1358" t="s">
        <v>47</v>
      </c>
      <c r="C1358" s="31" t="s">
        <v>1531</v>
      </c>
      <c r="E1358" s="33" t="s">
        <v>1532</v>
      </c>
      <c r="J1358" s="32">
        <f>0</f>
      </c>
      <c s="32">
        <f>0</f>
      </c>
      <c s="32">
        <f>0+L1359</f>
      </c>
      <c s="32">
        <f>0+M1359</f>
      </c>
    </row>
    <row r="1359" spans="1:16" ht="38.25">
      <c r="A1359" t="s">
        <v>50</v>
      </c>
      <c s="34" t="s">
        <v>1533</v>
      </c>
      <c s="34" t="s">
        <v>1534</v>
      </c>
      <c s="35" t="s">
        <v>5</v>
      </c>
      <c s="6" t="s">
        <v>1535</v>
      </c>
      <c s="36" t="s">
        <v>121</v>
      </c>
      <c s="37">
        <v>605.2</v>
      </c>
      <c s="36">
        <v>0</v>
      </c>
      <c s="36">
        <f>ROUND(G1359*H1359,6)</f>
      </c>
      <c r="L1359" s="38">
        <v>0</v>
      </c>
      <c s="32">
        <f>ROUND(ROUND(L1359,2)*ROUND(G1359,3),2)</f>
      </c>
      <c s="36" t="s">
        <v>55</v>
      </c>
      <c>
        <f>(M1359*21)/100</f>
      </c>
      <c t="s">
        <v>28</v>
      </c>
    </row>
    <row r="1360" spans="1:5" ht="38.25">
      <c r="A1360" s="35" t="s">
        <v>56</v>
      </c>
      <c r="E1360" s="39" t="s">
        <v>1536</v>
      </c>
    </row>
    <row r="1361" spans="1:5" ht="12.75">
      <c r="A1361" s="35" t="s">
        <v>57</v>
      </c>
      <c r="E1361" s="40" t="s">
        <v>5</v>
      </c>
    </row>
    <row r="1362" spans="1:5" ht="76.5">
      <c r="A1362" t="s">
        <v>58</v>
      </c>
      <c r="E1362" s="39" t="s">
        <v>1537</v>
      </c>
    </row>
    <row r="1363" spans="1:13" ht="12.75">
      <c r="A1363" t="s">
        <v>47</v>
      </c>
      <c r="C1363" s="31" t="s">
        <v>1538</v>
      </c>
      <c r="E1363" s="33" t="s">
        <v>17</v>
      </c>
      <c r="J1363" s="32">
        <f>0</f>
      </c>
      <c s="32">
        <f>0</f>
      </c>
      <c s="32">
        <f>0+L1364</f>
      </c>
      <c s="32">
        <f>0+M1364</f>
      </c>
    </row>
    <row r="1364" spans="1:16" ht="12.75">
      <c r="A1364" t="s">
        <v>50</v>
      </c>
      <c s="34" t="s">
        <v>1539</v>
      </c>
      <c s="34" t="s">
        <v>1540</v>
      </c>
      <c s="35" t="s">
        <v>5</v>
      </c>
      <c s="6" t="s">
        <v>1541</v>
      </c>
      <c s="36" t="s">
        <v>54</v>
      </c>
      <c s="37">
        <v>1</v>
      </c>
      <c s="36">
        <v>0</v>
      </c>
      <c s="36">
        <f>ROUND(G1364*H1364,6)</f>
      </c>
      <c r="L1364" s="38">
        <v>0</v>
      </c>
      <c s="32">
        <f>ROUND(ROUND(L1364,2)*ROUND(G1364,3),2)</f>
      </c>
      <c s="36" t="s">
        <v>122</v>
      </c>
      <c>
        <f>(M1364*21)/100</f>
      </c>
      <c t="s">
        <v>28</v>
      </c>
    </row>
    <row r="1365" spans="1:5" ht="76.5">
      <c r="A1365" s="35" t="s">
        <v>56</v>
      </c>
      <c r="E1365" s="39" t="s">
        <v>1542</v>
      </c>
    </row>
    <row r="1366" spans="1:5" ht="12.75">
      <c r="A1366" s="35" t="s">
        <v>57</v>
      </c>
      <c r="E1366" s="40" t="s">
        <v>5</v>
      </c>
    </row>
    <row r="1367" spans="1:5" ht="12.75">
      <c r="A1367" t="s">
        <v>58</v>
      </c>
      <c r="E136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1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COUNTIFS(L8:L121,"=0",A8:A121,"P")+COUNTIFS(L8:L121,"",A8:A121,"P")+SUM(Q8:Q121)</f>
      </c>
    </row>
    <row r="8" spans="1:13" ht="12.75">
      <c r="A8" t="s">
        <v>45</v>
      </c>
      <c r="C8" s="28" t="s">
        <v>1545</v>
      </c>
      <c r="E8" s="30" t="s">
        <v>1544</v>
      </c>
      <c r="J8" s="29">
        <f>0+J9+J22+J39+J48+J65+J86+J111+J120</f>
      </c>
      <c s="29">
        <f>0+K9+K22+K39+K48+K65+K86+K111+K120</f>
      </c>
      <c s="29">
        <f>0+L9+L22+L39+L48+L65+L86+L111+L120</f>
      </c>
      <c s="29">
        <f>0+M9+M22+M39+M48+M65+M86+M111+M120</f>
      </c>
    </row>
    <row r="9" spans="1:13" ht="12.75">
      <c r="A9" t="s">
        <v>47</v>
      </c>
      <c r="C9" s="31" t="s">
        <v>51</v>
      </c>
      <c r="E9" s="33" t="s">
        <v>81</v>
      </c>
      <c r="J9" s="32">
        <f>0</f>
      </c>
      <c s="32">
        <f>0</f>
      </c>
      <c s="32">
        <f>0+L10+L14+L18</f>
      </c>
      <c s="32">
        <f>0+M10+M14+M18</f>
      </c>
    </row>
    <row r="10" spans="1:16" ht="25.5">
      <c r="A10" t="s">
        <v>50</v>
      </c>
      <c s="34" t="s">
        <v>51</v>
      </c>
      <c s="34" t="s">
        <v>1546</v>
      </c>
      <c s="35" t="s">
        <v>5</v>
      </c>
      <c s="6" t="s">
        <v>1547</v>
      </c>
      <c s="36" t="s">
        <v>92</v>
      </c>
      <c s="37">
        <v>3.184</v>
      </c>
      <c s="36">
        <v>0</v>
      </c>
      <c s="36">
        <f>ROUND(G10*H10,6)</f>
      </c>
      <c r="L10" s="38">
        <v>0</v>
      </c>
      <c s="32">
        <f>ROUND(ROUND(L10,2)*ROUND(G10,3),2)</f>
      </c>
      <c s="36" t="s">
        <v>55</v>
      </c>
      <c>
        <f>(M10*21)/100</f>
      </c>
      <c t="s">
        <v>28</v>
      </c>
    </row>
    <row r="11" spans="1:5" ht="25.5">
      <c r="A11" s="35" t="s">
        <v>56</v>
      </c>
      <c r="E11" s="39" t="s">
        <v>1547</v>
      </c>
    </row>
    <row r="12" spans="1:5" ht="63.75">
      <c r="A12" s="35" t="s">
        <v>57</v>
      </c>
      <c r="E12" s="42" t="s">
        <v>1548</v>
      </c>
    </row>
    <row r="13" spans="1:5" ht="25.5">
      <c r="A13" t="s">
        <v>58</v>
      </c>
      <c r="E13" s="39" t="s">
        <v>1549</v>
      </c>
    </row>
    <row r="14" spans="1:16" ht="25.5">
      <c r="A14" t="s">
        <v>50</v>
      </c>
      <c s="34" t="s">
        <v>28</v>
      </c>
      <c s="34" t="s">
        <v>90</v>
      </c>
      <c s="35" t="s">
        <v>5</v>
      </c>
      <c s="6" t="s">
        <v>91</v>
      </c>
      <c s="36" t="s">
        <v>92</v>
      </c>
      <c s="37">
        <v>2.22</v>
      </c>
      <c s="36">
        <v>0</v>
      </c>
      <c s="36">
        <f>ROUND(G14*H14,6)</f>
      </c>
      <c r="L14" s="38">
        <v>0</v>
      </c>
      <c s="32">
        <f>ROUND(ROUND(L14,2)*ROUND(G14,3),2)</f>
      </c>
      <c s="36" t="s">
        <v>55</v>
      </c>
      <c>
        <f>(M14*21)/100</f>
      </c>
      <c t="s">
        <v>28</v>
      </c>
    </row>
    <row r="15" spans="1:5" ht="25.5">
      <c r="A15" s="35" t="s">
        <v>56</v>
      </c>
      <c r="E15" s="39" t="s">
        <v>91</v>
      </c>
    </row>
    <row r="16" spans="1:5" ht="63.75">
      <c r="A16" s="35" t="s">
        <v>57</v>
      </c>
      <c r="E16" s="42" t="s">
        <v>1550</v>
      </c>
    </row>
    <row r="17" spans="1:5" ht="25.5">
      <c r="A17" t="s">
        <v>58</v>
      </c>
      <c r="E17" s="39" t="s">
        <v>94</v>
      </c>
    </row>
    <row r="18" spans="1:16" ht="25.5">
      <c r="A18" t="s">
        <v>50</v>
      </c>
      <c s="34" t="s">
        <v>26</v>
      </c>
      <c s="34" t="s">
        <v>253</v>
      </c>
      <c s="35" t="s">
        <v>254</v>
      </c>
      <c s="6" t="s">
        <v>255</v>
      </c>
      <c s="36" t="s">
        <v>121</v>
      </c>
      <c s="37">
        <v>9.727</v>
      </c>
      <c s="36">
        <v>0</v>
      </c>
      <c s="36">
        <f>ROUND(G18*H18,6)</f>
      </c>
      <c r="L18" s="38">
        <v>0</v>
      </c>
      <c s="32">
        <f>ROUND(ROUND(L18,2)*ROUND(G18,3),2)</f>
      </c>
      <c s="36" t="s">
        <v>122</v>
      </c>
      <c>
        <f>(M18*21)/100</f>
      </c>
      <c t="s">
        <v>28</v>
      </c>
    </row>
    <row r="19" spans="1:5" ht="51">
      <c r="A19" s="35" t="s">
        <v>56</v>
      </c>
      <c r="E19" s="39" t="s">
        <v>256</v>
      </c>
    </row>
    <row r="20" spans="1:5" ht="127.5">
      <c r="A20" s="35" t="s">
        <v>57</v>
      </c>
      <c r="E20" s="42" t="s">
        <v>1551</v>
      </c>
    </row>
    <row r="21" spans="1:5" ht="409.5">
      <c r="A21" t="s">
        <v>58</v>
      </c>
      <c r="E21" s="39" t="s">
        <v>211</v>
      </c>
    </row>
    <row r="22" spans="1:13" ht="12.75">
      <c r="A22" t="s">
        <v>47</v>
      </c>
      <c r="C22" s="31" t="s">
        <v>28</v>
      </c>
      <c r="E22" s="33" t="s">
        <v>261</v>
      </c>
      <c r="J22" s="32">
        <f>0</f>
      </c>
      <c s="32">
        <f>0</f>
      </c>
      <c s="32">
        <f>0+L23+L27+L31+L35</f>
      </c>
      <c s="32">
        <f>0+M23+M27+M31+M35</f>
      </c>
    </row>
    <row r="23" spans="1:16" ht="25.5">
      <c r="A23" t="s">
        <v>50</v>
      </c>
      <c s="34" t="s">
        <v>66</v>
      </c>
      <c s="34" t="s">
        <v>1552</v>
      </c>
      <c s="35" t="s">
        <v>5</v>
      </c>
      <c s="6" t="s">
        <v>1553</v>
      </c>
      <c s="36" t="s">
        <v>92</v>
      </c>
      <c s="37">
        <v>2.454</v>
      </c>
      <c s="36">
        <v>2.16</v>
      </c>
      <c s="36">
        <f>ROUND(G23*H23,6)</f>
      </c>
      <c r="L23" s="38">
        <v>0</v>
      </c>
      <c s="32">
        <f>ROUND(ROUND(L23,2)*ROUND(G23,3),2)</f>
      </c>
      <c s="36" t="s">
        <v>55</v>
      </c>
      <c>
        <f>(M23*21)/100</f>
      </c>
      <c t="s">
        <v>28</v>
      </c>
    </row>
    <row r="24" spans="1:5" ht="25.5">
      <c r="A24" s="35" t="s">
        <v>56</v>
      </c>
      <c r="E24" s="39" t="s">
        <v>1553</v>
      </c>
    </row>
    <row r="25" spans="1:5" ht="76.5">
      <c r="A25" s="35" t="s">
        <v>57</v>
      </c>
      <c r="E25" s="42" t="s">
        <v>1554</v>
      </c>
    </row>
    <row r="26" spans="1:5" ht="51">
      <c r="A26" t="s">
        <v>58</v>
      </c>
      <c r="E26" s="39" t="s">
        <v>1555</v>
      </c>
    </row>
    <row r="27" spans="1:16" ht="12.75">
      <c r="A27" t="s">
        <v>50</v>
      </c>
      <c s="34" t="s">
        <v>71</v>
      </c>
      <c s="34" t="s">
        <v>1556</v>
      </c>
      <c s="35" t="s">
        <v>5</v>
      </c>
      <c s="6" t="s">
        <v>1557</v>
      </c>
      <c s="36" t="s">
        <v>92</v>
      </c>
      <c s="37">
        <v>0.259</v>
      </c>
      <c s="36">
        <v>2.25634</v>
      </c>
      <c s="36">
        <f>ROUND(G27*H27,6)</f>
      </c>
      <c r="L27" s="38">
        <v>0</v>
      </c>
      <c s="32">
        <f>ROUND(ROUND(L27,2)*ROUND(G27,3),2)</f>
      </c>
      <c s="36" t="s">
        <v>55</v>
      </c>
      <c>
        <f>(M27*21)/100</f>
      </c>
      <c t="s">
        <v>28</v>
      </c>
    </row>
    <row r="28" spans="1:5" ht="12.75">
      <c r="A28" s="35" t="s">
        <v>56</v>
      </c>
      <c r="E28" s="39" t="s">
        <v>1557</v>
      </c>
    </row>
    <row r="29" spans="1:5" ht="76.5">
      <c r="A29" s="35" t="s">
        <v>57</v>
      </c>
      <c r="E29" s="42" t="s">
        <v>1558</v>
      </c>
    </row>
    <row r="30" spans="1:5" ht="89.25">
      <c r="A30" t="s">
        <v>58</v>
      </c>
      <c r="E30" s="39" t="s">
        <v>293</v>
      </c>
    </row>
    <row r="31" spans="1:16" ht="25.5">
      <c r="A31" t="s">
        <v>50</v>
      </c>
      <c s="34" t="s">
        <v>27</v>
      </c>
      <c s="34" t="s">
        <v>1559</v>
      </c>
      <c s="35" t="s">
        <v>5</v>
      </c>
      <c s="6" t="s">
        <v>1560</v>
      </c>
      <c s="36" t="s">
        <v>84</v>
      </c>
      <c s="37">
        <v>10.115</v>
      </c>
      <c s="36">
        <v>0.45195</v>
      </c>
      <c s="36">
        <f>ROUND(G31*H31,6)</f>
      </c>
      <c r="L31" s="38">
        <v>0</v>
      </c>
      <c s="32">
        <f>ROUND(ROUND(L31,2)*ROUND(G31,3),2)</f>
      </c>
      <c s="36" t="s">
        <v>55</v>
      </c>
      <c>
        <f>(M31*21)/100</f>
      </c>
      <c t="s">
        <v>28</v>
      </c>
    </row>
    <row r="32" spans="1:5" ht="25.5">
      <c r="A32" s="35" t="s">
        <v>56</v>
      </c>
      <c r="E32" s="39" t="s">
        <v>1560</v>
      </c>
    </row>
    <row r="33" spans="1:5" ht="63.75">
      <c r="A33" s="35" t="s">
        <v>57</v>
      </c>
      <c r="E33" s="42" t="s">
        <v>1561</v>
      </c>
    </row>
    <row r="34" spans="1:5" ht="51">
      <c r="A34" t="s">
        <v>58</v>
      </c>
      <c r="E34" s="39" t="s">
        <v>1562</v>
      </c>
    </row>
    <row r="35" spans="1:16" ht="25.5">
      <c r="A35" t="s">
        <v>50</v>
      </c>
      <c s="34" t="s">
        <v>108</v>
      </c>
      <c s="34" t="s">
        <v>1563</v>
      </c>
      <c s="35" t="s">
        <v>5</v>
      </c>
      <c s="6" t="s">
        <v>1564</v>
      </c>
      <c s="36" t="s">
        <v>121</v>
      </c>
      <c s="37">
        <v>0.038</v>
      </c>
      <c s="36">
        <v>1.0594</v>
      </c>
      <c s="36">
        <f>ROUND(G35*H35,6)</f>
      </c>
      <c r="L35" s="38">
        <v>0</v>
      </c>
      <c s="32">
        <f>ROUND(ROUND(L35,2)*ROUND(G35,3),2)</f>
      </c>
      <c s="36" t="s">
        <v>55</v>
      </c>
      <c>
        <f>(M35*21)/100</f>
      </c>
      <c t="s">
        <v>28</v>
      </c>
    </row>
    <row r="36" spans="1:5" ht="38.25">
      <c r="A36" s="35" t="s">
        <v>56</v>
      </c>
      <c r="E36" s="39" t="s">
        <v>1565</v>
      </c>
    </row>
    <row r="37" spans="1:5" ht="63.75">
      <c r="A37" s="35" t="s">
        <v>57</v>
      </c>
      <c r="E37" s="42" t="s">
        <v>1566</v>
      </c>
    </row>
    <row r="38" spans="1:5" ht="12.75">
      <c r="A38" t="s">
        <v>58</v>
      </c>
      <c r="E38" s="39" t="s">
        <v>5</v>
      </c>
    </row>
    <row r="39" spans="1:13" ht="12.75">
      <c r="A39" t="s">
        <v>47</v>
      </c>
      <c r="C39" s="31" t="s">
        <v>26</v>
      </c>
      <c r="E39" s="33" t="s">
        <v>321</v>
      </c>
      <c r="J39" s="32">
        <f>0</f>
      </c>
      <c s="32">
        <f>0</f>
      </c>
      <c s="32">
        <f>0+L40+L44</f>
      </c>
      <c s="32">
        <f>0+M40+M44</f>
      </c>
    </row>
    <row r="40" spans="1:16" ht="25.5">
      <c r="A40" t="s">
        <v>50</v>
      </c>
      <c s="34" t="s">
        <v>113</v>
      </c>
      <c s="34" t="s">
        <v>1567</v>
      </c>
      <c s="35" t="s">
        <v>5</v>
      </c>
      <c s="6" t="s">
        <v>1568</v>
      </c>
      <c s="36" t="s">
        <v>84</v>
      </c>
      <c s="37">
        <v>20.715</v>
      </c>
      <c s="36">
        <v>0.45195</v>
      </c>
      <c s="36">
        <f>ROUND(G40*H40,6)</f>
      </c>
      <c r="L40" s="38">
        <v>0</v>
      </c>
      <c s="32">
        <f>ROUND(ROUND(L40,2)*ROUND(G40,3),2)</f>
      </c>
      <c s="36" t="s">
        <v>55</v>
      </c>
      <c>
        <f>(M40*21)/100</f>
      </c>
      <c t="s">
        <v>28</v>
      </c>
    </row>
    <row r="41" spans="1:5" ht="25.5">
      <c r="A41" s="35" t="s">
        <v>56</v>
      </c>
      <c r="E41" s="39" t="s">
        <v>1568</v>
      </c>
    </row>
    <row r="42" spans="1:5" ht="63.75">
      <c r="A42" s="35" t="s">
        <v>57</v>
      </c>
      <c r="E42" s="42" t="s">
        <v>1569</v>
      </c>
    </row>
    <row r="43" spans="1:5" ht="76.5">
      <c r="A43" t="s">
        <v>58</v>
      </c>
      <c r="E43" s="39" t="s">
        <v>1570</v>
      </c>
    </row>
    <row r="44" spans="1:16" ht="25.5">
      <c r="A44" t="s">
        <v>50</v>
      </c>
      <c s="34" t="s">
        <v>118</v>
      </c>
      <c s="34" t="s">
        <v>1571</v>
      </c>
      <c s="35" t="s">
        <v>5</v>
      </c>
      <c s="6" t="s">
        <v>1572</v>
      </c>
      <c s="36" t="s">
        <v>121</v>
      </c>
      <c s="37">
        <v>0.094</v>
      </c>
      <c s="36">
        <v>1.04922</v>
      </c>
      <c s="36">
        <f>ROUND(G44*H44,6)</f>
      </c>
      <c r="L44" s="38">
        <v>0</v>
      </c>
      <c s="32">
        <f>ROUND(ROUND(L44,2)*ROUND(G44,3),2)</f>
      </c>
      <c s="36" t="s">
        <v>55</v>
      </c>
      <c>
        <f>(M44*21)/100</f>
      </c>
      <c t="s">
        <v>28</v>
      </c>
    </row>
    <row r="45" spans="1:5" ht="25.5">
      <c r="A45" s="35" t="s">
        <v>56</v>
      </c>
      <c r="E45" s="39" t="s">
        <v>1572</v>
      </c>
    </row>
    <row r="46" spans="1:5" ht="76.5">
      <c r="A46" s="35" t="s">
        <v>57</v>
      </c>
      <c r="E46" s="42" t="s">
        <v>1573</v>
      </c>
    </row>
    <row r="47" spans="1:5" ht="12.75">
      <c r="A47" t="s">
        <v>58</v>
      </c>
      <c r="E47" s="39" t="s">
        <v>5</v>
      </c>
    </row>
    <row r="48" spans="1:13" ht="12.75">
      <c r="A48" t="s">
        <v>47</v>
      </c>
      <c r="C48" s="31" t="s">
        <v>27</v>
      </c>
      <c r="E48" s="33" t="s">
        <v>441</v>
      </c>
      <c r="J48" s="32">
        <f>0</f>
      </c>
      <c s="32">
        <f>0</f>
      </c>
      <c s="32">
        <f>0+L49+L53+L57+L61</f>
      </c>
      <c s="32">
        <f>0+M49+M53+M57+M61</f>
      </c>
    </row>
    <row r="49" spans="1:16" ht="25.5">
      <c r="A49" t="s">
        <v>50</v>
      </c>
      <c s="34" t="s">
        <v>142</v>
      </c>
      <c s="34" t="s">
        <v>1574</v>
      </c>
      <c s="35" t="s">
        <v>5</v>
      </c>
      <c s="6" t="s">
        <v>1575</v>
      </c>
      <c s="36" t="s">
        <v>92</v>
      </c>
      <c s="37">
        <v>2.965</v>
      </c>
      <c s="36">
        <v>2.45329</v>
      </c>
      <c s="36">
        <f>ROUND(G49*H49,6)</f>
      </c>
      <c r="L49" s="38">
        <v>0</v>
      </c>
      <c s="32">
        <f>ROUND(ROUND(L49,2)*ROUND(G49,3),2)</f>
      </c>
      <c s="36" t="s">
        <v>55</v>
      </c>
      <c>
        <f>(M49*21)/100</f>
      </c>
      <c t="s">
        <v>28</v>
      </c>
    </row>
    <row r="50" spans="1:5" ht="25.5">
      <c r="A50" s="35" t="s">
        <v>56</v>
      </c>
      <c r="E50" s="39" t="s">
        <v>1575</v>
      </c>
    </row>
    <row r="51" spans="1:5" ht="76.5">
      <c r="A51" s="35" t="s">
        <v>57</v>
      </c>
      <c r="E51" s="42" t="s">
        <v>1576</v>
      </c>
    </row>
    <row r="52" spans="1:5" ht="229.5">
      <c r="A52" t="s">
        <v>58</v>
      </c>
      <c r="E52" s="39" t="s">
        <v>508</v>
      </c>
    </row>
    <row r="53" spans="1:16" ht="25.5">
      <c r="A53" t="s">
        <v>50</v>
      </c>
      <c s="34" t="s">
        <v>147</v>
      </c>
      <c s="34" t="s">
        <v>1577</v>
      </c>
      <c s="35" t="s">
        <v>5</v>
      </c>
      <c s="6" t="s">
        <v>1578</v>
      </c>
      <c s="36" t="s">
        <v>92</v>
      </c>
      <c s="37">
        <v>2.965</v>
      </c>
      <c s="36">
        <v>0</v>
      </c>
      <c s="36">
        <f>ROUND(G53*H53,6)</f>
      </c>
      <c r="L53" s="38">
        <v>0</v>
      </c>
      <c s="32">
        <f>ROUND(ROUND(L53,2)*ROUND(G53,3),2)</f>
      </c>
      <c s="36" t="s">
        <v>55</v>
      </c>
      <c>
        <f>(M53*21)/100</f>
      </c>
      <c t="s">
        <v>28</v>
      </c>
    </row>
    <row r="54" spans="1:5" ht="25.5">
      <c r="A54" s="35" t="s">
        <v>56</v>
      </c>
      <c r="E54" s="39" t="s">
        <v>1578</v>
      </c>
    </row>
    <row r="55" spans="1:5" ht="12.75">
      <c r="A55" s="35" t="s">
        <v>57</v>
      </c>
      <c r="E55" s="40" t="s">
        <v>5</v>
      </c>
    </row>
    <row r="56" spans="1:5" ht="76.5">
      <c r="A56" t="s">
        <v>58</v>
      </c>
      <c r="E56" s="39" t="s">
        <v>516</v>
      </c>
    </row>
    <row r="57" spans="1:16" ht="12.75">
      <c r="A57" t="s">
        <v>50</v>
      </c>
      <c s="34" t="s">
        <v>150</v>
      </c>
      <c s="34" t="s">
        <v>1579</v>
      </c>
      <c s="35" t="s">
        <v>5</v>
      </c>
      <c s="6" t="s">
        <v>1580</v>
      </c>
      <c s="36" t="s">
        <v>84</v>
      </c>
      <c s="37">
        <v>4.326</v>
      </c>
      <c s="36">
        <v>0.01352</v>
      </c>
      <c s="36">
        <f>ROUND(G57*H57,6)</f>
      </c>
      <c r="L57" s="38">
        <v>0</v>
      </c>
      <c s="32">
        <f>ROUND(ROUND(L57,2)*ROUND(G57,3),2)</f>
      </c>
      <c s="36" t="s">
        <v>55</v>
      </c>
      <c>
        <f>(M57*21)/100</f>
      </c>
      <c t="s">
        <v>28</v>
      </c>
    </row>
    <row r="58" spans="1:5" ht="12.75">
      <c r="A58" s="35" t="s">
        <v>56</v>
      </c>
      <c r="E58" s="39" t="s">
        <v>1580</v>
      </c>
    </row>
    <row r="59" spans="1:5" ht="63.75">
      <c r="A59" s="35" t="s">
        <v>57</v>
      </c>
      <c r="E59" s="42" t="s">
        <v>1581</v>
      </c>
    </row>
    <row r="60" spans="1:5" ht="12.75">
      <c r="A60" t="s">
        <v>58</v>
      </c>
      <c r="E60" s="39" t="s">
        <v>5</v>
      </c>
    </row>
    <row r="61" spans="1:16" ht="12.75">
      <c r="A61" t="s">
        <v>50</v>
      </c>
      <c s="34" t="s">
        <v>155</v>
      </c>
      <c s="34" t="s">
        <v>518</v>
      </c>
      <c s="35" t="s">
        <v>5</v>
      </c>
      <c s="6" t="s">
        <v>519</v>
      </c>
      <c s="36" t="s">
        <v>121</v>
      </c>
      <c s="37">
        <v>0.119</v>
      </c>
      <c s="36">
        <v>1.06277</v>
      </c>
      <c s="36">
        <f>ROUND(G61*H61,6)</f>
      </c>
      <c r="L61" s="38">
        <v>0</v>
      </c>
      <c s="32">
        <f>ROUND(ROUND(L61,2)*ROUND(G61,3),2)</f>
      </c>
      <c s="36" t="s">
        <v>55</v>
      </c>
      <c>
        <f>(M61*21)/100</f>
      </c>
      <c t="s">
        <v>28</v>
      </c>
    </row>
    <row r="62" spans="1:5" ht="12.75">
      <c r="A62" s="35" t="s">
        <v>56</v>
      </c>
      <c r="E62" s="39" t="s">
        <v>519</v>
      </c>
    </row>
    <row r="63" spans="1:5" ht="76.5">
      <c r="A63" s="35" t="s">
        <v>57</v>
      </c>
      <c r="E63" s="42" t="s">
        <v>1582</v>
      </c>
    </row>
    <row r="64" spans="1:5" ht="25.5">
      <c r="A64" t="s">
        <v>58</v>
      </c>
      <c r="E64" s="39" t="s">
        <v>521</v>
      </c>
    </row>
    <row r="65" spans="1:13" ht="12.75">
      <c r="A65" t="s">
        <v>47</v>
      </c>
      <c r="C65" s="31" t="s">
        <v>1034</v>
      </c>
      <c r="E65" s="33" t="s">
        <v>1035</v>
      </c>
      <c r="J65" s="32">
        <f>0</f>
      </c>
      <c s="32">
        <f>0</f>
      </c>
      <c s="32">
        <f>0+L66+L70+L74+L78+L82</f>
      </c>
      <c s="32">
        <f>0+M66+M70+M74+M78+M82</f>
      </c>
    </row>
    <row r="66" spans="1:16" ht="12.75">
      <c r="A66" t="s">
        <v>50</v>
      </c>
      <c s="34" t="s">
        <v>178</v>
      </c>
      <c s="34" t="s">
        <v>1583</v>
      </c>
      <c s="35" t="s">
        <v>5</v>
      </c>
      <c s="6" t="s">
        <v>1584</v>
      </c>
      <c s="36" t="s">
        <v>139</v>
      </c>
      <c s="37">
        <v>3</v>
      </c>
      <c s="36">
        <v>0</v>
      </c>
      <c s="36">
        <f>ROUND(G66*H66,6)</f>
      </c>
      <c r="L66" s="38">
        <v>0</v>
      </c>
      <c s="32">
        <f>ROUND(ROUND(L66,2)*ROUND(G66,3),2)</f>
      </c>
      <c s="36" t="s">
        <v>55</v>
      </c>
      <c>
        <f>(M66*21)/100</f>
      </c>
      <c t="s">
        <v>28</v>
      </c>
    </row>
    <row r="67" spans="1:5" ht="12.75">
      <c r="A67" s="35" t="s">
        <v>56</v>
      </c>
      <c r="E67" s="39" t="s">
        <v>1584</v>
      </c>
    </row>
    <row r="68" spans="1:5" ht="38.25">
      <c r="A68" s="35" t="s">
        <v>57</v>
      </c>
      <c r="E68" s="42" t="s">
        <v>1585</v>
      </c>
    </row>
    <row r="69" spans="1:5" ht="12.75">
      <c r="A69" t="s">
        <v>58</v>
      </c>
      <c r="E69" s="39" t="s">
        <v>5</v>
      </c>
    </row>
    <row r="70" spans="1:16" ht="12.75">
      <c r="A70" t="s">
        <v>50</v>
      </c>
      <c s="34" t="s">
        <v>181</v>
      </c>
      <c s="34" t="s">
        <v>1586</v>
      </c>
      <c s="35" t="s">
        <v>5</v>
      </c>
      <c s="6" t="s">
        <v>1587</v>
      </c>
      <c s="36" t="s">
        <v>139</v>
      </c>
      <c s="37">
        <v>3</v>
      </c>
      <c s="36">
        <v>0.00015</v>
      </c>
      <c s="36">
        <f>ROUND(G70*H70,6)</f>
      </c>
      <c r="L70" s="38">
        <v>0</v>
      </c>
      <c s="32">
        <f>ROUND(ROUND(L70,2)*ROUND(G70,3),2)</f>
      </c>
      <c s="36" t="s">
        <v>55</v>
      </c>
      <c>
        <f>(M70*21)/100</f>
      </c>
      <c t="s">
        <v>28</v>
      </c>
    </row>
    <row r="71" spans="1:5" ht="12.75">
      <c r="A71" s="35" t="s">
        <v>56</v>
      </c>
      <c r="E71" s="39" t="s">
        <v>1587</v>
      </c>
    </row>
    <row r="72" spans="1:5" ht="12.75">
      <c r="A72" s="35" t="s">
        <v>57</v>
      </c>
      <c r="E72" s="40" t="s">
        <v>5</v>
      </c>
    </row>
    <row r="73" spans="1:5" ht="12.75">
      <c r="A73" t="s">
        <v>58</v>
      </c>
      <c r="E73" s="39" t="s">
        <v>5</v>
      </c>
    </row>
    <row r="74" spans="1:16" ht="25.5">
      <c r="A74" t="s">
        <v>50</v>
      </c>
      <c s="34" t="s">
        <v>184</v>
      </c>
      <c s="34" t="s">
        <v>1588</v>
      </c>
      <c s="35" t="s">
        <v>5</v>
      </c>
      <c s="6" t="s">
        <v>1589</v>
      </c>
      <c s="36" t="s">
        <v>139</v>
      </c>
      <c s="37">
        <v>3</v>
      </c>
      <c s="36">
        <v>0</v>
      </c>
      <c s="36">
        <f>ROUND(G74*H74,6)</f>
      </c>
      <c r="L74" s="38">
        <v>0</v>
      </c>
      <c s="32">
        <f>ROUND(ROUND(L74,2)*ROUND(G74,3),2)</f>
      </c>
      <c s="36" t="s">
        <v>55</v>
      </c>
      <c>
        <f>(M74*21)/100</f>
      </c>
      <c t="s">
        <v>28</v>
      </c>
    </row>
    <row r="75" spans="1:5" ht="25.5">
      <c r="A75" s="35" t="s">
        <v>56</v>
      </c>
      <c r="E75" s="39" t="s">
        <v>1589</v>
      </c>
    </row>
    <row r="76" spans="1:5" ht="38.25">
      <c r="A76" s="35" t="s">
        <v>57</v>
      </c>
      <c r="E76" s="42" t="s">
        <v>1585</v>
      </c>
    </row>
    <row r="77" spans="1:5" ht="12.75">
      <c r="A77" t="s">
        <v>58</v>
      </c>
      <c r="E77" s="39" t="s">
        <v>5</v>
      </c>
    </row>
    <row r="78" spans="1:16" ht="12.75">
      <c r="A78" t="s">
        <v>50</v>
      </c>
      <c s="34" t="s">
        <v>191</v>
      </c>
      <c s="34" t="s">
        <v>1590</v>
      </c>
      <c s="35" t="s">
        <v>5</v>
      </c>
      <c s="6" t="s">
        <v>1591</v>
      </c>
      <c s="36" t="s">
        <v>139</v>
      </c>
      <c s="37">
        <v>9</v>
      </c>
      <c s="36">
        <v>0.00077</v>
      </c>
      <c s="36">
        <f>ROUND(G78*H78,6)</f>
      </c>
      <c r="L78" s="38">
        <v>0</v>
      </c>
      <c s="32">
        <f>ROUND(ROUND(L78,2)*ROUND(G78,3),2)</f>
      </c>
      <c s="36" t="s">
        <v>55</v>
      </c>
      <c>
        <f>(M78*21)/100</f>
      </c>
      <c t="s">
        <v>28</v>
      </c>
    </row>
    <row r="79" spans="1:5" ht="12.75">
      <c r="A79" s="35" t="s">
        <v>56</v>
      </c>
      <c r="E79" s="39" t="s">
        <v>1591</v>
      </c>
    </row>
    <row r="80" spans="1:5" ht="38.25">
      <c r="A80" s="35" t="s">
        <v>57</v>
      </c>
      <c r="E80" s="42" t="s">
        <v>1592</v>
      </c>
    </row>
    <row r="81" spans="1:5" ht="12.75">
      <c r="A81" t="s">
        <v>58</v>
      </c>
      <c r="E81" s="39" t="s">
        <v>5</v>
      </c>
    </row>
    <row r="82" spans="1:16" ht="25.5">
      <c r="A82" t="s">
        <v>50</v>
      </c>
      <c s="34" t="s">
        <v>196</v>
      </c>
      <c s="34" t="s">
        <v>1078</v>
      </c>
      <c s="35" t="s">
        <v>5</v>
      </c>
      <c s="6" t="s">
        <v>1079</v>
      </c>
      <c s="36" t="s">
        <v>121</v>
      </c>
      <c s="37">
        <v>0.007</v>
      </c>
      <c s="36">
        <v>0</v>
      </c>
      <c s="36">
        <f>ROUND(G82*H82,6)</f>
      </c>
      <c r="L82" s="38">
        <v>0</v>
      </c>
      <c s="32">
        <f>ROUND(ROUND(L82,2)*ROUND(G82,3),2)</f>
      </c>
      <c s="36" t="s">
        <v>55</v>
      </c>
      <c>
        <f>(M82*21)/100</f>
      </c>
      <c t="s">
        <v>28</v>
      </c>
    </row>
    <row r="83" spans="1:5" ht="25.5">
      <c r="A83" s="35" t="s">
        <v>56</v>
      </c>
      <c r="E83" s="39" t="s">
        <v>1079</v>
      </c>
    </row>
    <row r="84" spans="1:5" ht="12.75">
      <c r="A84" s="35" t="s">
        <v>57</v>
      </c>
      <c r="E84" s="40" t="s">
        <v>5</v>
      </c>
    </row>
    <row r="85" spans="1:5" ht="114.75">
      <c r="A85" t="s">
        <v>58</v>
      </c>
      <c r="E85" s="39" t="s">
        <v>1080</v>
      </c>
    </row>
    <row r="86" spans="1:13" ht="12.75">
      <c r="A86" t="s">
        <v>47</v>
      </c>
      <c r="C86" s="31" t="s">
        <v>1081</v>
      </c>
      <c r="E86" s="33" t="s">
        <v>1082</v>
      </c>
      <c r="J86" s="32">
        <f>0</f>
      </c>
      <c s="32">
        <f>0</f>
      </c>
      <c s="32">
        <f>0+L87+L91+L95+L99+L103+L107</f>
      </c>
      <c s="32">
        <f>0+M87+M91+M95+M99+M103+M107</f>
      </c>
    </row>
    <row r="87" spans="1:16" ht="25.5">
      <c r="A87" t="s">
        <v>50</v>
      </c>
      <c s="34" t="s">
        <v>201</v>
      </c>
      <c s="34" t="s">
        <v>1593</v>
      </c>
      <c s="35" t="s">
        <v>5</v>
      </c>
      <c s="6" t="s">
        <v>1594</v>
      </c>
      <c s="36" t="s">
        <v>84</v>
      </c>
      <c s="37">
        <v>14.28</v>
      </c>
      <c s="36">
        <v>0.00028</v>
      </c>
      <c s="36">
        <f>ROUND(G87*H87,6)</f>
      </c>
      <c r="L87" s="38">
        <v>0</v>
      </c>
      <c s="32">
        <f>ROUND(ROUND(L87,2)*ROUND(G87,3),2)</f>
      </c>
      <c s="36" t="s">
        <v>55</v>
      </c>
      <c>
        <f>(M87*21)/100</f>
      </c>
      <c t="s">
        <v>28</v>
      </c>
    </row>
    <row r="88" spans="1:5" ht="25.5">
      <c r="A88" s="35" t="s">
        <v>56</v>
      </c>
      <c r="E88" s="39" t="s">
        <v>1594</v>
      </c>
    </row>
    <row r="89" spans="1:5" ht="38.25">
      <c r="A89" s="35" t="s">
        <v>57</v>
      </c>
      <c r="E89" s="42" t="s">
        <v>1595</v>
      </c>
    </row>
    <row r="90" spans="1:5" ht="63.75">
      <c r="A90" t="s">
        <v>58</v>
      </c>
      <c r="E90" s="39" t="s">
        <v>1596</v>
      </c>
    </row>
    <row r="91" spans="1:16" ht="12.75">
      <c r="A91" t="s">
        <v>50</v>
      </c>
      <c s="34" t="s">
        <v>206</v>
      </c>
      <c s="34" t="s">
        <v>1597</v>
      </c>
      <c s="35" t="s">
        <v>5</v>
      </c>
      <c s="6" t="s">
        <v>1598</v>
      </c>
      <c s="36" t="s">
        <v>84</v>
      </c>
      <c s="37">
        <v>17.85</v>
      </c>
      <c s="36">
        <v>0.0078</v>
      </c>
      <c s="36">
        <f>ROUND(G91*H91,6)</f>
      </c>
      <c r="L91" s="38">
        <v>0</v>
      </c>
      <c s="32">
        <f>ROUND(ROUND(L91,2)*ROUND(G91,3),2)</f>
      </c>
      <c s="36" t="s">
        <v>55</v>
      </c>
      <c>
        <f>(M91*21)/100</f>
      </c>
      <c t="s">
        <v>28</v>
      </c>
    </row>
    <row r="92" spans="1:5" ht="12.75">
      <c r="A92" s="35" t="s">
        <v>56</v>
      </c>
      <c r="E92" s="39" t="s">
        <v>1598</v>
      </c>
    </row>
    <row r="93" spans="1:5" ht="12.75">
      <c r="A93" s="35" t="s">
        <v>57</v>
      </c>
      <c r="E93" s="40" t="s">
        <v>5</v>
      </c>
    </row>
    <row r="94" spans="1:5" ht="12.75">
      <c r="A94" t="s">
        <v>58</v>
      </c>
      <c r="E94" s="39" t="s">
        <v>5</v>
      </c>
    </row>
    <row r="95" spans="1:16" ht="12.75">
      <c r="A95" t="s">
        <v>50</v>
      </c>
      <c s="34" t="s">
        <v>212</v>
      </c>
      <c s="34" t="s">
        <v>1599</v>
      </c>
      <c s="35" t="s">
        <v>5</v>
      </c>
      <c s="6" t="s">
        <v>1600</v>
      </c>
      <c s="36" t="s">
        <v>885</v>
      </c>
      <c s="37">
        <v>471.309</v>
      </c>
      <c s="36">
        <v>5E-05</v>
      </c>
      <c s="36">
        <f>ROUND(G95*H95,6)</f>
      </c>
      <c r="L95" s="38">
        <v>0</v>
      </c>
      <c s="32">
        <f>ROUND(ROUND(L95,2)*ROUND(G95,3),2)</f>
      </c>
      <c s="36" t="s">
        <v>55</v>
      </c>
      <c>
        <f>(M95*21)/100</f>
      </c>
      <c t="s">
        <v>28</v>
      </c>
    </row>
    <row r="96" spans="1:5" ht="12.75">
      <c r="A96" s="35" t="s">
        <v>56</v>
      </c>
      <c r="E96" s="39" t="s">
        <v>1600</v>
      </c>
    </row>
    <row r="97" spans="1:5" ht="178.5">
      <c r="A97" s="35" t="s">
        <v>57</v>
      </c>
      <c r="E97" s="42" t="s">
        <v>1601</v>
      </c>
    </row>
    <row r="98" spans="1:5" ht="12.75">
      <c r="A98" t="s">
        <v>58</v>
      </c>
      <c r="E98" s="39" t="s">
        <v>1182</v>
      </c>
    </row>
    <row r="99" spans="1:16" ht="12.75">
      <c r="A99" t="s">
        <v>50</v>
      </c>
      <c s="34" t="s">
        <v>218</v>
      </c>
      <c s="34" t="s">
        <v>883</v>
      </c>
      <c s="35" t="s">
        <v>5</v>
      </c>
      <c s="6" t="s">
        <v>1602</v>
      </c>
      <c s="36" t="s">
        <v>885</v>
      </c>
      <c s="37">
        <v>284.21</v>
      </c>
      <c s="36">
        <v>0.001</v>
      </c>
      <c s="36">
        <f>ROUND(G99*H99,6)</f>
      </c>
      <c r="L99" s="38">
        <v>0</v>
      </c>
      <c s="32">
        <f>ROUND(ROUND(L99,2)*ROUND(G99,3),2)</f>
      </c>
      <c s="36" t="s">
        <v>122</v>
      </c>
      <c>
        <f>(M99*21)/100</f>
      </c>
      <c t="s">
        <v>28</v>
      </c>
    </row>
    <row r="100" spans="1:5" ht="12.75">
      <c r="A100" s="35" t="s">
        <v>56</v>
      </c>
      <c r="E100" s="39" t="s">
        <v>1602</v>
      </c>
    </row>
    <row r="101" spans="1:5" ht="140.25">
      <c r="A101" s="35" t="s">
        <v>57</v>
      </c>
      <c r="E101" s="42" t="s">
        <v>1603</v>
      </c>
    </row>
    <row r="102" spans="1:5" ht="12.75">
      <c r="A102" t="s">
        <v>58</v>
      </c>
      <c r="E102" s="39" t="s">
        <v>5</v>
      </c>
    </row>
    <row r="103" spans="1:16" ht="12.75">
      <c r="A103" t="s">
        <v>50</v>
      </c>
      <c s="34" t="s">
        <v>224</v>
      </c>
      <c s="34" t="s">
        <v>1194</v>
      </c>
      <c s="35" t="s">
        <v>5</v>
      </c>
      <c s="6" t="s">
        <v>1604</v>
      </c>
      <c s="36" t="s">
        <v>885</v>
      </c>
      <c s="37">
        <v>187.099</v>
      </c>
      <c s="36">
        <v>0.001</v>
      </c>
      <c s="36">
        <f>ROUND(G103*H103,6)</f>
      </c>
      <c r="L103" s="38">
        <v>0</v>
      </c>
      <c s="32">
        <f>ROUND(ROUND(L103,2)*ROUND(G103,3),2)</f>
      </c>
      <c s="36" t="s">
        <v>122</v>
      </c>
      <c>
        <f>(M103*21)/100</f>
      </c>
      <c t="s">
        <v>28</v>
      </c>
    </row>
    <row r="104" spans="1:5" ht="12.75">
      <c r="A104" s="35" t="s">
        <v>56</v>
      </c>
      <c r="E104" s="39" t="s">
        <v>1604</v>
      </c>
    </row>
    <row r="105" spans="1:5" ht="89.25">
      <c r="A105" s="35" t="s">
        <v>57</v>
      </c>
      <c r="E105" s="42" t="s">
        <v>1605</v>
      </c>
    </row>
    <row r="106" spans="1:5" ht="12.75">
      <c r="A106" t="s">
        <v>58</v>
      </c>
      <c r="E106" s="39" t="s">
        <v>5</v>
      </c>
    </row>
    <row r="107" spans="1:16" ht="25.5">
      <c r="A107" t="s">
        <v>50</v>
      </c>
      <c s="34" t="s">
        <v>126</v>
      </c>
      <c s="34" t="s">
        <v>1205</v>
      </c>
      <c s="35" t="s">
        <v>5</v>
      </c>
      <c s="6" t="s">
        <v>1206</v>
      </c>
      <c s="36" t="s">
        <v>121</v>
      </c>
      <c s="37">
        <v>0.638</v>
      </c>
      <c s="36">
        <v>0</v>
      </c>
      <c s="36">
        <f>ROUND(G107*H107,6)</f>
      </c>
      <c r="L107" s="38">
        <v>0</v>
      </c>
      <c s="32">
        <f>ROUND(ROUND(L107,2)*ROUND(G107,3),2)</f>
      </c>
      <c s="36" t="s">
        <v>55</v>
      </c>
      <c>
        <f>(M107*21)/100</f>
      </c>
      <c t="s">
        <v>28</v>
      </c>
    </row>
    <row r="108" spans="1:5" ht="25.5">
      <c r="A108" s="35" t="s">
        <v>56</v>
      </c>
      <c r="E108" s="39" t="s">
        <v>1206</v>
      </c>
    </row>
    <row r="109" spans="1:5" ht="12.75">
      <c r="A109" s="35" t="s">
        <v>57</v>
      </c>
      <c r="E109" s="40" t="s">
        <v>5</v>
      </c>
    </row>
    <row r="110" spans="1:5" ht="114.75">
      <c r="A110" t="s">
        <v>58</v>
      </c>
      <c r="E110" s="39" t="s">
        <v>1207</v>
      </c>
    </row>
    <row r="111" spans="1:13" ht="12.75">
      <c r="A111" t="s">
        <v>47</v>
      </c>
      <c r="C111" s="31" t="s">
        <v>118</v>
      </c>
      <c r="E111" s="33" t="s">
        <v>158</v>
      </c>
      <c r="J111" s="32">
        <f>0</f>
      </c>
      <c s="32">
        <f>0</f>
      </c>
      <c s="32">
        <f>0+L112+L116</f>
      </c>
      <c s="32">
        <f>0+M112+M116</f>
      </c>
    </row>
    <row r="112" spans="1:16" ht="25.5">
      <c r="A112" t="s">
        <v>50</v>
      </c>
      <c s="34" t="s">
        <v>159</v>
      </c>
      <c s="34" t="s">
        <v>1606</v>
      </c>
      <c s="35" t="s">
        <v>5</v>
      </c>
      <c s="6" t="s">
        <v>1607</v>
      </c>
      <c s="36" t="s">
        <v>139</v>
      </c>
      <c s="37">
        <v>30</v>
      </c>
      <c s="36">
        <v>1E-05</v>
      </c>
      <c s="36">
        <f>ROUND(G112*H112,6)</f>
      </c>
      <c r="L112" s="38">
        <v>0</v>
      </c>
      <c s="32">
        <f>ROUND(ROUND(L112,2)*ROUND(G112,3),2)</f>
      </c>
      <c s="36" t="s">
        <v>55</v>
      </c>
      <c>
        <f>(M112*21)/100</f>
      </c>
      <c t="s">
        <v>28</v>
      </c>
    </row>
    <row r="113" spans="1:5" ht="25.5">
      <c r="A113" s="35" t="s">
        <v>56</v>
      </c>
      <c r="E113" s="39" t="s">
        <v>1607</v>
      </c>
    </row>
    <row r="114" spans="1:5" ht="38.25">
      <c r="A114" s="35" t="s">
        <v>57</v>
      </c>
      <c r="E114" s="40" t="s">
        <v>1608</v>
      </c>
    </row>
    <row r="115" spans="1:5" ht="102">
      <c r="A115" t="s">
        <v>58</v>
      </c>
      <c r="E115" s="39" t="s">
        <v>1510</v>
      </c>
    </row>
    <row r="116" spans="1:16" ht="25.5">
      <c r="A116" t="s">
        <v>50</v>
      </c>
      <c s="34" t="s">
        <v>165</v>
      </c>
      <c s="34" t="s">
        <v>1609</v>
      </c>
      <c s="35" t="s">
        <v>5</v>
      </c>
      <c s="6" t="s">
        <v>1610</v>
      </c>
      <c s="36" t="s">
        <v>139</v>
      </c>
      <c s="37">
        <v>30</v>
      </c>
      <c s="36">
        <v>0.00017</v>
      </c>
      <c s="36">
        <f>ROUND(G116*H116,6)</f>
      </c>
      <c r="L116" s="38">
        <v>0</v>
      </c>
      <c s="32">
        <f>ROUND(ROUND(L116,2)*ROUND(G116,3),2)</f>
      </c>
      <c s="36" t="s">
        <v>55</v>
      </c>
      <c>
        <f>(M116*21)/100</f>
      </c>
      <c t="s">
        <v>28</v>
      </c>
    </row>
    <row r="117" spans="1:5" ht="25.5">
      <c r="A117" s="35" t="s">
        <v>56</v>
      </c>
      <c r="E117" s="39" t="s">
        <v>1610</v>
      </c>
    </row>
    <row r="118" spans="1:5" ht="12.75">
      <c r="A118" s="35" t="s">
        <v>57</v>
      </c>
      <c r="E118" s="40" t="s">
        <v>5</v>
      </c>
    </row>
    <row r="119" spans="1:5" ht="102">
      <c r="A119" t="s">
        <v>58</v>
      </c>
      <c r="E119" s="39" t="s">
        <v>1510</v>
      </c>
    </row>
    <row r="120" spans="1:13" ht="12.75">
      <c r="A120" t="s">
        <v>47</v>
      </c>
      <c r="C120" s="31" t="s">
        <v>1531</v>
      </c>
      <c r="E120" s="33" t="s">
        <v>1532</v>
      </c>
      <c r="J120" s="32">
        <f>0</f>
      </c>
      <c s="32">
        <f>0</f>
      </c>
      <c s="32">
        <f>0+L121</f>
      </c>
      <c s="32">
        <f>0+M121</f>
      </c>
    </row>
    <row r="121" spans="1:16" ht="38.25">
      <c r="A121" t="s">
        <v>50</v>
      </c>
      <c s="34" t="s">
        <v>173</v>
      </c>
      <c s="34" t="s">
        <v>1534</v>
      </c>
      <c s="35" t="s">
        <v>5</v>
      </c>
      <c s="6" t="s">
        <v>1535</v>
      </c>
      <c s="36" t="s">
        <v>121</v>
      </c>
      <c s="37">
        <v>27.422</v>
      </c>
      <c s="36">
        <v>0</v>
      </c>
      <c s="36">
        <f>ROUND(G121*H121,6)</f>
      </c>
      <c r="L121" s="38">
        <v>0</v>
      </c>
      <c s="32">
        <f>ROUND(ROUND(L121,2)*ROUND(G121,3),2)</f>
      </c>
      <c s="36" t="s">
        <v>55</v>
      </c>
      <c>
        <f>(M121*21)/100</f>
      </c>
      <c t="s">
        <v>28</v>
      </c>
    </row>
    <row r="122" spans="1:5" ht="38.25">
      <c r="A122" s="35" t="s">
        <v>56</v>
      </c>
      <c r="E122" s="39" t="s">
        <v>1536</v>
      </c>
    </row>
    <row r="123" spans="1:5" ht="12.75">
      <c r="A123" s="35" t="s">
        <v>57</v>
      </c>
      <c r="E123" s="40" t="s">
        <v>5</v>
      </c>
    </row>
    <row r="124" spans="1:5" ht="76.5">
      <c r="A124" t="s">
        <v>58</v>
      </c>
      <c r="E124" s="39" t="s">
        <v>1537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4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COUNTIFS(L8:L424,"=0",A8:A424,"P")+COUNTIFS(L8:L424,"",A8:A424,"P")+SUM(Q8:Q424)</f>
      </c>
    </row>
    <row r="8" spans="1:13" ht="12.75">
      <c r="A8" t="s">
        <v>45</v>
      </c>
      <c r="C8" s="28" t="s">
        <v>1613</v>
      </c>
      <c r="E8" s="30" t="s">
        <v>1612</v>
      </c>
      <c r="J8" s="29">
        <f>0+J9+J70+J87+J92+J137+J270+J279+J328+J341+J418+J423</f>
      </c>
      <c s="29">
        <f>0+K9+K70+K87+K92+K137+K270+K279+K328+K341+K418+K423</f>
      </c>
      <c s="29">
        <f>0+L9+L70+L87+L92+L137+L270+L279+L328+L341+L418+L423</f>
      </c>
      <c s="29">
        <f>0+M9+M70+M87+M92+M137+M270+M279+M328+M341+M418+M423</f>
      </c>
    </row>
    <row r="9" spans="1:13" ht="12.75">
      <c r="A9" t="s">
        <v>47</v>
      </c>
      <c r="C9" s="31" t="s">
        <v>51</v>
      </c>
      <c r="E9" s="33" t="s">
        <v>81</v>
      </c>
      <c r="J9" s="32">
        <f>0</f>
      </c>
      <c s="32">
        <f>0</f>
      </c>
      <c s="32">
        <f>0+L10+L14+L18+L22+L26+L30+L34+L38+L42+L46+L50+L54+L58+L62+L66</f>
      </c>
      <c s="32">
        <f>0+M10+M14+M18+M22+M26+M30+M34+M38+M42+M46+M50+M54+M58+M62+M66</f>
      </c>
    </row>
    <row r="10" spans="1:16" ht="25.5">
      <c r="A10" t="s">
        <v>50</v>
      </c>
      <c s="34" t="s">
        <v>51</v>
      </c>
      <c s="34" t="s">
        <v>1614</v>
      </c>
      <c s="35" t="s">
        <v>5</v>
      </c>
      <c s="6" t="s">
        <v>1615</v>
      </c>
      <c s="36" t="s">
        <v>1616</v>
      </c>
      <c s="37">
        <v>60</v>
      </c>
      <c s="36">
        <v>3E-05</v>
      </c>
      <c s="36">
        <f>ROUND(G10*H10,6)</f>
      </c>
      <c r="L10" s="38">
        <v>0</v>
      </c>
      <c s="32">
        <f>ROUND(ROUND(L10,2)*ROUND(G10,3),2)</f>
      </c>
      <c s="36" t="s">
        <v>55</v>
      </c>
      <c>
        <f>(M10*21)/100</f>
      </c>
      <c t="s">
        <v>28</v>
      </c>
    </row>
    <row r="11" spans="1:5" ht="25.5">
      <c r="A11" s="35" t="s">
        <v>56</v>
      </c>
      <c r="E11" s="39" t="s">
        <v>1615</v>
      </c>
    </row>
    <row r="12" spans="1:5" ht="12.75">
      <c r="A12" s="35" t="s">
        <v>57</v>
      </c>
      <c r="E12" s="40" t="s">
        <v>5</v>
      </c>
    </row>
    <row r="13" spans="1:5" ht="12.75">
      <c r="A13" t="s">
        <v>58</v>
      </c>
      <c r="E13" s="39" t="s">
        <v>5</v>
      </c>
    </row>
    <row r="14" spans="1:16" ht="25.5">
      <c r="A14" t="s">
        <v>50</v>
      </c>
      <c s="34" t="s">
        <v>28</v>
      </c>
      <c s="34" t="s">
        <v>1617</v>
      </c>
      <c s="35" t="s">
        <v>5</v>
      </c>
      <c s="6" t="s">
        <v>1618</v>
      </c>
      <c s="36" t="s">
        <v>1619</v>
      </c>
      <c s="37">
        <v>10</v>
      </c>
      <c s="36">
        <v>0</v>
      </c>
      <c s="36">
        <f>ROUND(G14*H14,6)</f>
      </c>
      <c r="L14" s="38">
        <v>0</v>
      </c>
      <c s="32">
        <f>ROUND(ROUND(L14,2)*ROUND(G14,3),2)</f>
      </c>
      <c s="36" t="s">
        <v>55</v>
      </c>
      <c>
        <f>(M14*21)/100</f>
      </c>
      <c t="s">
        <v>28</v>
      </c>
    </row>
    <row r="15" spans="1:5" ht="25.5">
      <c r="A15" s="35" t="s">
        <v>56</v>
      </c>
      <c r="E15" s="39" t="s">
        <v>1618</v>
      </c>
    </row>
    <row r="16" spans="1:5" ht="12.75">
      <c r="A16" s="35" t="s">
        <v>57</v>
      </c>
      <c r="E16" s="40" t="s">
        <v>5</v>
      </c>
    </row>
    <row r="17" spans="1:5" ht="12.75">
      <c r="A17" t="s">
        <v>58</v>
      </c>
      <c r="E17" s="39" t="s">
        <v>5</v>
      </c>
    </row>
    <row r="18" spans="1:16" ht="25.5">
      <c r="A18" t="s">
        <v>50</v>
      </c>
      <c s="34" t="s">
        <v>26</v>
      </c>
      <c s="34" t="s">
        <v>1620</v>
      </c>
      <c s="35" t="s">
        <v>5</v>
      </c>
      <c s="6" t="s">
        <v>1621</v>
      </c>
      <c s="36" t="s">
        <v>162</v>
      </c>
      <c s="37">
        <v>24</v>
      </c>
      <c s="36">
        <v>0.06053</v>
      </c>
      <c s="36">
        <f>ROUND(G18*H18,6)</f>
      </c>
      <c r="L18" s="38">
        <v>0</v>
      </c>
      <c s="32">
        <f>ROUND(ROUND(L18,2)*ROUND(G18,3),2)</f>
      </c>
      <c s="36" t="s">
        <v>55</v>
      </c>
      <c>
        <f>(M18*21)/100</f>
      </c>
      <c t="s">
        <v>28</v>
      </c>
    </row>
    <row r="19" spans="1:5" ht="63.75">
      <c r="A19" s="35" t="s">
        <v>56</v>
      </c>
      <c r="E19" s="39" t="s">
        <v>1622</v>
      </c>
    </row>
    <row r="20" spans="1:5" ht="51">
      <c r="A20" s="35" t="s">
        <v>57</v>
      </c>
      <c r="E20" s="42" t="s">
        <v>1623</v>
      </c>
    </row>
    <row r="21" spans="1:5" ht="12.75">
      <c r="A21" t="s">
        <v>58</v>
      </c>
      <c r="E21" s="39" t="s">
        <v>5</v>
      </c>
    </row>
    <row r="22" spans="1:16" ht="25.5">
      <c r="A22" t="s">
        <v>50</v>
      </c>
      <c s="34" t="s">
        <v>66</v>
      </c>
      <c s="34" t="s">
        <v>1624</v>
      </c>
      <c s="35" t="s">
        <v>5</v>
      </c>
      <c s="6" t="s">
        <v>1625</v>
      </c>
      <c s="36" t="s">
        <v>92</v>
      </c>
      <c s="37">
        <v>7.6</v>
      </c>
      <c s="36">
        <v>0</v>
      </c>
      <c s="36">
        <f>ROUND(G22*H22,6)</f>
      </c>
      <c r="L22" s="38">
        <v>0</v>
      </c>
      <c s="32">
        <f>ROUND(ROUND(L22,2)*ROUND(G22,3),2)</f>
      </c>
      <c s="36" t="s">
        <v>55</v>
      </c>
      <c>
        <f>(M22*21)/100</f>
      </c>
      <c t="s">
        <v>28</v>
      </c>
    </row>
    <row r="23" spans="1:5" ht="25.5">
      <c r="A23" s="35" t="s">
        <v>56</v>
      </c>
      <c r="E23" s="39" t="s">
        <v>1625</v>
      </c>
    </row>
    <row r="24" spans="1:5" ht="63.75">
      <c r="A24" s="35" t="s">
        <v>57</v>
      </c>
      <c r="E24" s="42" t="s">
        <v>1626</v>
      </c>
    </row>
    <row r="25" spans="1:5" ht="12.75">
      <c r="A25" t="s">
        <v>58</v>
      </c>
      <c r="E25" s="39" t="s">
        <v>5</v>
      </c>
    </row>
    <row r="26" spans="1:16" ht="25.5">
      <c r="A26" t="s">
        <v>50</v>
      </c>
      <c s="34" t="s">
        <v>71</v>
      </c>
      <c s="34" t="s">
        <v>1627</v>
      </c>
      <c s="35" t="s">
        <v>5</v>
      </c>
      <c s="6" t="s">
        <v>1628</v>
      </c>
      <c s="36" t="s">
        <v>92</v>
      </c>
      <c s="37">
        <v>282.24</v>
      </c>
      <c s="36">
        <v>0</v>
      </c>
      <c s="36">
        <f>ROUND(G26*H26,6)</f>
      </c>
      <c r="L26" s="38">
        <v>0</v>
      </c>
      <c s="32">
        <f>ROUND(ROUND(L26,2)*ROUND(G26,3),2)</f>
      </c>
      <c s="36" t="s">
        <v>55</v>
      </c>
      <c>
        <f>(M26*21)/100</f>
      </c>
      <c t="s">
        <v>28</v>
      </c>
    </row>
    <row r="27" spans="1:5" ht="38.25">
      <c r="A27" s="35" t="s">
        <v>56</v>
      </c>
      <c r="E27" s="39" t="s">
        <v>1629</v>
      </c>
    </row>
    <row r="28" spans="1:5" ht="51">
      <c r="A28" s="35" t="s">
        <v>57</v>
      </c>
      <c r="E28" s="42" t="s">
        <v>1630</v>
      </c>
    </row>
    <row r="29" spans="1:5" ht="38.25">
      <c r="A29" t="s">
        <v>58</v>
      </c>
      <c r="E29" s="39" t="s">
        <v>248</v>
      </c>
    </row>
    <row r="30" spans="1:16" ht="25.5">
      <c r="A30" t="s">
        <v>50</v>
      </c>
      <c s="34" t="s">
        <v>27</v>
      </c>
      <c s="34" t="s">
        <v>249</v>
      </c>
      <c s="35" t="s">
        <v>5</v>
      </c>
      <c s="6" t="s">
        <v>250</v>
      </c>
      <c s="36" t="s">
        <v>92</v>
      </c>
      <c s="37">
        <v>57.968</v>
      </c>
      <c s="36">
        <v>0</v>
      </c>
      <c s="36">
        <f>ROUND(G30*H30,6)</f>
      </c>
      <c r="L30" s="38">
        <v>0</v>
      </c>
      <c s="32">
        <f>ROUND(ROUND(L30,2)*ROUND(G30,3),2)</f>
      </c>
      <c s="36" t="s">
        <v>55</v>
      </c>
      <c>
        <f>(M30*21)/100</f>
      </c>
      <c t="s">
        <v>28</v>
      </c>
    </row>
    <row r="31" spans="1:5" ht="25.5">
      <c r="A31" s="35" t="s">
        <v>56</v>
      </c>
      <c r="E31" s="39" t="s">
        <v>250</v>
      </c>
    </row>
    <row r="32" spans="1:5" ht="38.25">
      <c r="A32" s="35" t="s">
        <v>57</v>
      </c>
      <c r="E32" s="42" t="s">
        <v>1631</v>
      </c>
    </row>
    <row r="33" spans="1:5" ht="12.75">
      <c r="A33" t="s">
        <v>58</v>
      </c>
      <c r="E33" s="39" t="s">
        <v>5</v>
      </c>
    </row>
    <row r="34" spans="1:16" ht="25.5">
      <c r="A34" t="s">
        <v>50</v>
      </c>
      <c s="34" t="s">
        <v>108</v>
      </c>
      <c s="34" t="s">
        <v>1632</v>
      </c>
      <c s="35" t="s">
        <v>5</v>
      </c>
      <c s="6" t="s">
        <v>1633</v>
      </c>
      <c s="36" t="s">
        <v>84</v>
      </c>
      <c s="37">
        <v>572.96</v>
      </c>
      <c s="36">
        <v>0.00084</v>
      </c>
      <c s="36">
        <f>ROUND(G34*H34,6)</f>
      </c>
      <c r="L34" s="38">
        <v>0</v>
      </c>
      <c s="32">
        <f>ROUND(ROUND(L34,2)*ROUND(G34,3),2)</f>
      </c>
      <c s="36" t="s">
        <v>55</v>
      </c>
      <c>
        <f>(M34*21)/100</f>
      </c>
      <c t="s">
        <v>28</v>
      </c>
    </row>
    <row r="35" spans="1:5" ht="25.5">
      <c r="A35" s="35" t="s">
        <v>56</v>
      </c>
      <c r="E35" s="39" t="s">
        <v>1633</v>
      </c>
    </row>
    <row r="36" spans="1:5" ht="76.5">
      <c r="A36" s="35" t="s">
        <v>57</v>
      </c>
      <c r="E36" s="42" t="s">
        <v>1634</v>
      </c>
    </row>
    <row r="37" spans="1:5" ht="12.75">
      <c r="A37" t="s">
        <v>58</v>
      </c>
      <c r="E37" s="39" t="s">
        <v>5</v>
      </c>
    </row>
    <row r="38" spans="1:16" ht="25.5">
      <c r="A38" t="s">
        <v>50</v>
      </c>
      <c s="34" t="s">
        <v>113</v>
      </c>
      <c s="34" t="s">
        <v>1635</v>
      </c>
      <c s="35" t="s">
        <v>5</v>
      </c>
      <c s="6" t="s">
        <v>1636</v>
      </c>
      <c s="36" t="s">
        <v>84</v>
      </c>
      <c s="37">
        <v>572.96</v>
      </c>
      <c s="36">
        <v>0</v>
      </c>
      <c s="36">
        <f>ROUND(G38*H38,6)</f>
      </c>
      <c r="L38" s="38">
        <v>0</v>
      </c>
      <c s="32">
        <f>ROUND(ROUND(L38,2)*ROUND(G38,3),2)</f>
      </c>
      <c s="36" t="s">
        <v>55</v>
      </c>
      <c>
        <f>(M38*21)/100</f>
      </c>
      <c t="s">
        <v>28</v>
      </c>
    </row>
    <row r="39" spans="1:5" ht="25.5">
      <c r="A39" s="35" t="s">
        <v>56</v>
      </c>
      <c r="E39" s="39" t="s">
        <v>1636</v>
      </c>
    </row>
    <row r="40" spans="1:5" ht="76.5">
      <c r="A40" s="35" t="s">
        <v>57</v>
      </c>
      <c r="E40" s="42" t="s">
        <v>1634</v>
      </c>
    </row>
    <row r="41" spans="1:5" ht="12.75">
      <c r="A41" t="s">
        <v>58</v>
      </c>
      <c r="E41" s="39" t="s">
        <v>5</v>
      </c>
    </row>
    <row r="42" spans="1:16" ht="25.5">
      <c r="A42" t="s">
        <v>50</v>
      </c>
      <c s="34" t="s">
        <v>118</v>
      </c>
      <c s="34" t="s">
        <v>253</v>
      </c>
      <c s="35" t="s">
        <v>254</v>
      </c>
      <c s="6" t="s">
        <v>255</v>
      </c>
      <c s="36" t="s">
        <v>121</v>
      </c>
      <c s="37">
        <v>142.193</v>
      </c>
      <c s="36">
        <v>0</v>
      </c>
      <c s="36">
        <f>ROUND(G42*H42,6)</f>
      </c>
      <c r="L42" s="38">
        <v>0</v>
      </c>
      <c s="32">
        <f>ROUND(ROUND(L42,2)*ROUND(G42,3),2)</f>
      </c>
      <c s="36" t="s">
        <v>122</v>
      </c>
      <c>
        <f>(M42*21)/100</f>
      </c>
      <c t="s">
        <v>28</v>
      </c>
    </row>
    <row r="43" spans="1:5" ht="51">
      <c r="A43" s="35" t="s">
        <v>56</v>
      </c>
      <c r="E43" s="39" t="s">
        <v>256</v>
      </c>
    </row>
    <row r="44" spans="1:5" ht="204">
      <c r="A44" s="35" t="s">
        <v>57</v>
      </c>
      <c r="E44" s="42" t="s">
        <v>1637</v>
      </c>
    </row>
    <row r="45" spans="1:5" ht="409.5">
      <c r="A45" t="s">
        <v>58</v>
      </c>
      <c r="E45" s="39" t="s">
        <v>211</v>
      </c>
    </row>
    <row r="46" spans="1:16" ht="38.25">
      <c r="A46" t="s">
        <v>50</v>
      </c>
      <c s="34" t="s">
        <v>142</v>
      </c>
      <c s="34" t="s">
        <v>1638</v>
      </c>
      <c s="35" t="s">
        <v>5</v>
      </c>
      <c s="6" t="s">
        <v>100</v>
      </c>
      <c s="36" t="s">
        <v>92</v>
      </c>
      <c s="37">
        <v>421.688</v>
      </c>
      <c s="36">
        <v>0</v>
      </c>
      <c s="36">
        <f>ROUND(G46*H46,6)</f>
      </c>
      <c r="L46" s="38">
        <v>0</v>
      </c>
      <c s="32">
        <f>ROUND(ROUND(L46,2)*ROUND(G46,3),2)</f>
      </c>
      <c s="36" t="s">
        <v>55</v>
      </c>
      <c>
        <f>(M46*21)/100</f>
      </c>
      <c t="s">
        <v>28</v>
      </c>
    </row>
    <row r="47" spans="1:5" ht="38.25">
      <c r="A47" s="35" t="s">
        <v>56</v>
      </c>
      <c r="E47" s="39" t="s">
        <v>1639</v>
      </c>
    </row>
    <row r="48" spans="1:5" ht="51">
      <c r="A48" s="35" t="s">
        <v>57</v>
      </c>
      <c r="E48" s="42" t="s">
        <v>1640</v>
      </c>
    </row>
    <row r="49" spans="1:5" ht="12.75">
      <c r="A49" t="s">
        <v>58</v>
      </c>
      <c r="E49" s="39" t="s">
        <v>5</v>
      </c>
    </row>
    <row r="50" spans="1:16" ht="25.5">
      <c r="A50" t="s">
        <v>50</v>
      </c>
      <c s="34" t="s">
        <v>147</v>
      </c>
      <c s="34" t="s">
        <v>1641</v>
      </c>
      <c s="35" t="s">
        <v>5</v>
      </c>
      <c s="6" t="s">
        <v>1642</v>
      </c>
      <c s="36" t="s">
        <v>92</v>
      </c>
      <c s="37">
        <v>210.844</v>
      </c>
      <c s="36">
        <v>0</v>
      </c>
      <c s="36">
        <f>ROUND(G50*H50,6)</f>
      </c>
      <c r="L50" s="38">
        <v>0</v>
      </c>
      <c s="32">
        <f>ROUND(ROUND(L50,2)*ROUND(G50,3),2)</f>
      </c>
      <c s="36" t="s">
        <v>55</v>
      </c>
      <c>
        <f>(M50*21)/100</f>
      </c>
      <c t="s">
        <v>28</v>
      </c>
    </row>
    <row r="51" spans="1:5" ht="25.5">
      <c r="A51" s="35" t="s">
        <v>56</v>
      </c>
      <c r="E51" s="39" t="s">
        <v>1642</v>
      </c>
    </row>
    <row r="52" spans="1:5" ht="216.75">
      <c r="A52" s="35" t="s">
        <v>57</v>
      </c>
      <c r="E52" s="42" t="s">
        <v>1643</v>
      </c>
    </row>
    <row r="53" spans="1:5" ht="12.75">
      <c r="A53" t="s">
        <v>58</v>
      </c>
      <c r="E53" s="39" t="s">
        <v>5</v>
      </c>
    </row>
    <row r="54" spans="1:16" ht="25.5">
      <c r="A54" t="s">
        <v>50</v>
      </c>
      <c s="34" t="s">
        <v>150</v>
      </c>
      <c s="34" t="s">
        <v>114</v>
      </c>
      <c s="35" t="s">
        <v>5</v>
      </c>
      <c s="6" t="s">
        <v>115</v>
      </c>
      <c s="36" t="s">
        <v>92</v>
      </c>
      <c s="37">
        <v>210.844</v>
      </c>
      <c s="36">
        <v>0</v>
      </c>
      <c s="36">
        <f>ROUND(G54*H54,6)</f>
      </c>
      <c r="L54" s="38">
        <v>0</v>
      </c>
      <c s="32">
        <f>ROUND(ROUND(L54,2)*ROUND(G54,3),2)</f>
      </c>
      <c s="36" t="s">
        <v>55</v>
      </c>
      <c>
        <f>(M54*21)/100</f>
      </c>
      <c t="s">
        <v>28</v>
      </c>
    </row>
    <row r="55" spans="1:5" ht="25.5">
      <c r="A55" s="35" t="s">
        <v>56</v>
      </c>
      <c r="E55" s="39" t="s">
        <v>115</v>
      </c>
    </row>
    <row r="56" spans="1:5" ht="216.75">
      <c r="A56" s="35" t="s">
        <v>57</v>
      </c>
      <c r="E56" s="42" t="s">
        <v>1643</v>
      </c>
    </row>
    <row r="57" spans="1:5" ht="12.75">
      <c r="A57" t="s">
        <v>58</v>
      </c>
      <c r="E57" s="39" t="s">
        <v>5</v>
      </c>
    </row>
    <row r="58" spans="1:16" ht="25.5">
      <c r="A58" t="s">
        <v>50</v>
      </c>
      <c s="34" t="s">
        <v>155</v>
      </c>
      <c s="34" t="s">
        <v>1644</v>
      </c>
      <c s="35" t="s">
        <v>5</v>
      </c>
      <c s="6" t="s">
        <v>1645</v>
      </c>
      <c s="36" t="s">
        <v>92</v>
      </c>
      <c s="37">
        <v>58.1</v>
      </c>
      <c s="36">
        <v>0</v>
      </c>
      <c s="36">
        <f>ROUND(G58*H58,6)</f>
      </c>
      <c r="L58" s="38">
        <v>0</v>
      </c>
      <c s="32">
        <f>ROUND(ROUND(L58,2)*ROUND(G58,3),2)</f>
      </c>
      <c s="36" t="s">
        <v>55</v>
      </c>
      <c>
        <f>(M58*21)/100</f>
      </c>
      <c t="s">
        <v>28</v>
      </c>
    </row>
    <row r="59" spans="1:5" ht="38.25">
      <c r="A59" s="35" t="s">
        <v>56</v>
      </c>
      <c r="E59" s="39" t="s">
        <v>1646</v>
      </c>
    </row>
    <row r="60" spans="1:5" ht="38.25">
      <c r="A60" s="35" t="s">
        <v>57</v>
      </c>
      <c r="E60" s="42" t="s">
        <v>1647</v>
      </c>
    </row>
    <row r="61" spans="1:5" ht="12.75">
      <c r="A61" t="s">
        <v>58</v>
      </c>
      <c r="E61" s="39" t="s">
        <v>5</v>
      </c>
    </row>
    <row r="62" spans="1:16" ht="12.75">
      <c r="A62" t="s">
        <v>50</v>
      </c>
      <c s="34" t="s">
        <v>159</v>
      </c>
      <c s="34" t="s">
        <v>1648</v>
      </c>
      <c s="35" t="s">
        <v>5</v>
      </c>
      <c s="6" t="s">
        <v>1649</v>
      </c>
      <c s="36" t="s">
        <v>121</v>
      </c>
      <c s="37">
        <v>122.01</v>
      </c>
      <c s="36">
        <v>1</v>
      </c>
      <c s="36">
        <f>ROUND(G62*H62,6)</f>
      </c>
      <c r="L62" s="38">
        <v>0</v>
      </c>
      <c s="32">
        <f>ROUND(ROUND(L62,2)*ROUND(G62,3),2)</f>
      </c>
      <c s="36" t="s">
        <v>55</v>
      </c>
      <c>
        <f>(M62*21)/100</f>
      </c>
      <c t="s">
        <v>28</v>
      </c>
    </row>
    <row r="63" spans="1:5" ht="12.75">
      <c r="A63" s="35" t="s">
        <v>56</v>
      </c>
      <c r="E63" s="39" t="s">
        <v>1649</v>
      </c>
    </row>
    <row r="64" spans="1:5" ht="51">
      <c r="A64" s="35" t="s">
        <v>57</v>
      </c>
      <c r="E64" s="42" t="s">
        <v>1650</v>
      </c>
    </row>
    <row r="65" spans="1:5" ht="12.75">
      <c r="A65" t="s">
        <v>58</v>
      </c>
      <c r="E65" s="39" t="s">
        <v>5</v>
      </c>
    </row>
    <row r="66" spans="1:16" ht="25.5">
      <c r="A66" t="s">
        <v>50</v>
      </c>
      <c s="34" t="s">
        <v>165</v>
      </c>
      <c s="34" t="s">
        <v>1651</v>
      </c>
      <c s="35" t="s">
        <v>5</v>
      </c>
      <c s="6" t="s">
        <v>1652</v>
      </c>
      <c s="36" t="s">
        <v>84</v>
      </c>
      <c s="37">
        <v>170</v>
      </c>
      <c s="36">
        <v>0</v>
      </c>
      <c s="36">
        <f>ROUND(G66*H66,6)</f>
      </c>
      <c r="L66" s="38">
        <v>0</v>
      </c>
      <c s="32">
        <f>ROUND(ROUND(L66,2)*ROUND(G66,3),2)</f>
      </c>
      <c s="36" t="s">
        <v>55</v>
      </c>
      <c>
        <f>(M66*21)/100</f>
      </c>
      <c t="s">
        <v>28</v>
      </c>
    </row>
    <row r="67" spans="1:5" ht="25.5">
      <c r="A67" s="35" t="s">
        <v>56</v>
      </c>
      <c r="E67" s="39" t="s">
        <v>1652</v>
      </c>
    </row>
    <row r="68" spans="1:5" ht="76.5">
      <c r="A68" s="35" t="s">
        <v>57</v>
      </c>
      <c r="E68" s="42" t="s">
        <v>1653</v>
      </c>
    </row>
    <row r="69" spans="1:5" ht="12.75">
      <c r="A69" t="s">
        <v>58</v>
      </c>
      <c r="E69" s="39" t="s">
        <v>5</v>
      </c>
    </row>
    <row r="70" spans="1:13" ht="12.75">
      <c r="A70" t="s">
        <v>47</v>
      </c>
      <c r="C70" s="31" t="s">
        <v>66</v>
      </c>
      <c r="E70" s="33" t="s">
        <v>405</v>
      </c>
      <c r="J70" s="32">
        <f>0</f>
      </c>
      <c s="32">
        <f>0</f>
      </c>
      <c s="32">
        <f>0+L71+L75+L79+L83</f>
      </c>
      <c s="32">
        <f>0+M71+M75+M79+M83</f>
      </c>
    </row>
    <row r="71" spans="1:16" ht="25.5">
      <c r="A71" t="s">
        <v>50</v>
      </c>
      <c s="34" t="s">
        <v>173</v>
      </c>
      <c s="34" t="s">
        <v>1654</v>
      </c>
      <c s="35" t="s">
        <v>5</v>
      </c>
      <c s="6" t="s">
        <v>1655</v>
      </c>
      <c s="36" t="s">
        <v>84</v>
      </c>
      <c s="37">
        <v>4</v>
      </c>
      <c s="36">
        <v>0.22798</v>
      </c>
      <c s="36">
        <f>ROUND(G71*H71,6)</f>
      </c>
      <c r="L71" s="38">
        <v>0</v>
      </c>
      <c s="32">
        <f>ROUND(ROUND(L71,2)*ROUND(G71,3),2)</f>
      </c>
      <c s="36" t="s">
        <v>55</v>
      </c>
      <c>
        <f>(M71*21)/100</f>
      </c>
      <c t="s">
        <v>28</v>
      </c>
    </row>
    <row r="72" spans="1:5" ht="25.5">
      <c r="A72" s="35" t="s">
        <v>56</v>
      </c>
      <c r="E72" s="39" t="s">
        <v>1655</v>
      </c>
    </row>
    <row r="73" spans="1:5" ht="63.75">
      <c r="A73" s="35" t="s">
        <v>57</v>
      </c>
      <c r="E73" s="42" t="s">
        <v>1656</v>
      </c>
    </row>
    <row r="74" spans="1:5" ht="12.75">
      <c r="A74" t="s">
        <v>58</v>
      </c>
      <c r="E74" s="39" t="s">
        <v>5</v>
      </c>
    </row>
    <row r="75" spans="1:16" ht="25.5">
      <c r="A75" t="s">
        <v>50</v>
      </c>
      <c s="34" t="s">
        <v>178</v>
      </c>
      <c s="34" t="s">
        <v>1657</v>
      </c>
      <c s="35" t="s">
        <v>5</v>
      </c>
      <c s="6" t="s">
        <v>1658</v>
      </c>
      <c s="36" t="s">
        <v>92</v>
      </c>
      <c s="37">
        <v>16.6</v>
      </c>
      <c s="36">
        <v>1.89077</v>
      </c>
      <c s="36">
        <f>ROUND(G75*H75,6)</f>
      </c>
      <c r="L75" s="38">
        <v>0</v>
      </c>
      <c s="32">
        <f>ROUND(ROUND(L75,2)*ROUND(G75,3),2)</f>
      </c>
      <c s="36" t="s">
        <v>55</v>
      </c>
      <c>
        <f>(M75*21)/100</f>
      </c>
      <c t="s">
        <v>28</v>
      </c>
    </row>
    <row r="76" spans="1:5" ht="25.5">
      <c r="A76" s="35" t="s">
        <v>56</v>
      </c>
      <c r="E76" s="39" t="s">
        <v>1658</v>
      </c>
    </row>
    <row r="77" spans="1:5" ht="38.25">
      <c r="A77" s="35" t="s">
        <v>57</v>
      </c>
      <c r="E77" s="42" t="s">
        <v>1659</v>
      </c>
    </row>
    <row r="78" spans="1:5" ht="12.75">
      <c r="A78" t="s">
        <v>58</v>
      </c>
      <c r="E78" s="39" t="s">
        <v>5</v>
      </c>
    </row>
    <row r="79" spans="1:16" ht="12.75">
      <c r="A79" t="s">
        <v>50</v>
      </c>
      <c s="34" t="s">
        <v>181</v>
      </c>
      <c s="34" t="s">
        <v>1660</v>
      </c>
      <c s="35" t="s">
        <v>5</v>
      </c>
      <c s="6" t="s">
        <v>1661</v>
      </c>
      <c s="36" t="s">
        <v>84</v>
      </c>
      <c s="37">
        <v>4</v>
      </c>
      <c s="36">
        <v>0.4</v>
      </c>
      <c s="36">
        <f>ROUND(G79*H79,6)</f>
      </c>
      <c r="L79" s="38">
        <v>0</v>
      </c>
      <c s="32">
        <f>ROUND(ROUND(L79,2)*ROUND(G79,3),2)</f>
      </c>
      <c s="36" t="s">
        <v>55</v>
      </c>
      <c>
        <f>(M79*21)/100</f>
      </c>
      <c t="s">
        <v>28</v>
      </c>
    </row>
    <row r="80" spans="1:5" ht="12.75">
      <c r="A80" s="35" t="s">
        <v>56</v>
      </c>
      <c r="E80" s="39" t="s">
        <v>1661</v>
      </c>
    </row>
    <row r="81" spans="1:5" ht="63.75">
      <c r="A81" s="35" t="s">
        <v>57</v>
      </c>
      <c r="E81" s="42" t="s">
        <v>1662</v>
      </c>
    </row>
    <row r="82" spans="1:5" ht="12.75">
      <c r="A82" t="s">
        <v>58</v>
      </c>
      <c r="E82" s="39" t="s">
        <v>5</v>
      </c>
    </row>
    <row r="83" spans="1:16" ht="25.5">
      <c r="A83" t="s">
        <v>50</v>
      </c>
      <c s="34" t="s">
        <v>184</v>
      </c>
      <c s="34" t="s">
        <v>1663</v>
      </c>
      <c s="35" t="s">
        <v>5</v>
      </c>
      <c s="6" t="s">
        <v>1664</v>
      </c>
      <c s="36" t="s">
        <v>92</v>
      </c>
      <c s="37">
        <v>1.44</v>
      </c>
      <c s="36">
        <v>2.234</v>
      </c>
      <c s="36">
        <f>ROUND(G83*H83,6)</f>
      </c>
      <c r="L83" s="38">
        <v>0</v>
      </c>
      <c s="32">
        <f>ROUND(ROUND(L83,2)*ROUND(G83,3),2)</f>
      </c>
      <c s="36" t="s">
        <v>55</v>
      </c>
      <c>
        <f>(M83*21)/100</f>
      </c>
      <c t="s">
        <v>28</v>
      </c>
    </row>
    <row r="84" spans="1:5" ht="25.5">
      <c r="A84" s="35" t="s">
        <v>56</v>
      </c>
      <c r="E84" s="39" t="s">
        <v>1664</v>
      </c>
    </row>
    <row r="85" spans="1:5" ht="38.25">
      <c r="A85" s="35" t="s">
        <v>57</v>
      </c>
      <c r="E85" s="42" t="s">
        <v>1665</v>
      </c>
    </row>
    <row r="86" spans="1:5" ht="12.75">
      <c r="A86" t="s">
        <v>58</v>
      </c>
      <c r="E86" s="39" t="s">
        <v>5</v>
      </c>
    </row>
    <row r="87" spans="1:13" ht="12.75">
      <c r="A87" t="s">
        <v>47</v>
      </c>
      <c r="C87" s="31" t="s">
        <v>1666</v>
      </c>
      <c r="E87" s="33" t="s">
        <v>1667</v>
      </c>
      <c r="J87" s="32">
        <f>0</f>
      </c>
      <c s="32">
        <f>0</f>
      </c>
      <c s="32">
        <f>0+L88</f>
      </c>
      <c s="32">
        <f>0+M88</f>
      </c>
    </row>
    <row r="88" spans="1:16" ht="12.75">
      <c r="A88" t="s">
        <v>50</v>
      </c>
      <c s="34" t="s">
        <v>191</v>
      </c>
      <c s="34" t="s">
        <v>1668</v>
      </c>
      <c s="35" t="s">
        <v>5</v>
      </c>
      <c s="6" t="s">
        <v>1669</v>
      </c>
      <c s="36" t="s">
        <v>1670</v>
      </c>
      <c s="37">
        <v>0.168</v>
      </c>
      <c s="36">
        <v>0.0099</v>
      </c>
      <c s="36">
        <f>ROUND(G88*H88,6)</f>
      </c>
      <c r="L88" s="38">
        <v>0</v>
      </c>
      <c s="32">
        <f>ROUND(ROUND(L88,2)*ROUND(G88,3),2)</f>
      </c>
      <c s="36" t="s">
        <v>55</v>
      </c>
      <c>
        <f>(M88*21)/100</f>
      </c>
      <c t="s">
        <v>28</v>
      </c>
    </row>
    <row r="89" spans="1:5" ht="12.75">
      <c r="A89" s="35" t="s">
        <v>56</v>
      </c>
      <c r="E89" s="39" t="s">
        <v>1669</v>
      </c>
    </row>
    <row r="90" spans="1:5" ht="38.25">
      <c r="A90" s="35" t="s">
        <v>57</v>
      </c>
      <c r="E90" s="42" t="s">
        <v>1671</v>
      </c>
    </row>
    <row r="91" spans="1:5" ht="12.75">
      <c r="A91" t="s">
        <v>58</v>
      </c>
      <c r="E91" s="39" t="s">
        <v>5</v>
      </c>
    </row>
    <row r="92" spans="1:13" ht="12.75">
      <c r="A92" t="s">
        <v>47</v>
      </c>
      <c r="C92" s="31" t="s">
        <v>805</v>
      </c>
      <c r="E92" s="33" t="s">
        <v>806</v>
      </c>
      <c r="J92" s="32">
        <f>0</f>
      </c>
      <c s="32">
        <f>0</f>
      </c>
      <c s="32">
        <f>0+L93+L97+L101+L105+L109+L113+L117+L121+L125+L129+L133</f>
      </c>
      <c s="32">
        <f>0+M93+M97+M101+M105+M109+M113+M117+M121+M125+M129+M133</f>
      </c>
    </row>
    <row r="93" spans="1:16" ht="25.5">
      <c r="A93" t="s">
        <v>50</v>
      </c>
      <c s="34" t="s">
        <v>196</v>
      </c>
      <c s="34" t="s">
        <v>1672</v>
      </c>
      <c s="35" t="s">
        <v>5</v>
      </c>
      <c s="6" t="s">
        <v>1673</v>
      </c>
      <c s="36" t="s">
        <v>162</v>
      </c>
      <c s="37">
        <v>75.3</v>
      </c>
      <c s="36">
        <v>0</v>
      </c>
      <c s="36">
        <f>ROUND(G93*H93,6)</f>
      </c>
      <c r="L93" s="38">
        <v>0</v>
      </c>
      <c s="32">
        <f>ROUND(ROUND(L93,2)*ROUND(G93,3),2)</f>
      </c>
      <c s="36" t="s">
        <v>55</v>
      </c>
      <c>
        <f>(M93*21)/100</f>
      </c>
      <c t="s">
        <v>28</v>
      </c>
    </row>
    <row r="94" spans="1:5" ht="25.5">
      <c r="A94" s="35" t="s">
        <v>56</v>
      </c>
      <c r="E94" s="39" t="s">
        <v>1673</v>
      </c>
    </row>
    <row r="95" spans="1:5" ht="38.25">
      <c r="A95" s="35" t="s">
        <v>57</v>
      </c>
      <c r="E95" s="42" t="s">
        <v>1674</v>
      </c>
    </row>
    <row r="96" spans="1:5" ht="12.75">
      <c r="A96" t="s">
        <v>58</v>
      </c>
      <c r="E96" s="39" t="s">
        <v>5</v>
      </c>
    </row>
    <row r="97" spans="1:16" ht="12.75">
      <c r="A97" t="s">
        <v>50</v>
      </c>
      <c s="34" t="s">
        <v>201</v>
      </c>
      <c s="34" t="s">
        <v>1675</v>
      </c>
      <c s="35" t="s">
        <v>5</v>
      </c>
      <c s="6" t="s">
        <v>1676</v>
      </c>
      <c s="36" t="s">
        <v>162</v>
      </c>
      <c s="37">
        <v>2.856</v>
      </c>
      <c s="36">
        <v>2E-05</v>
      </c>
      <c s="36">
        <f>ROUND(G97*H97,6)</f>
      </c>
      <c r="L97" s="38">
        <v>0</v>
      </c>
      <c s="32">
        <f>ROUND(ROUND(L97,2)*ROUND(G97,3),2)</f>
      </c>
      <c s="36" t="s">
        <v>55</v>
      </c>
      <c>
        <f>(M97*21)/100</f>
      </c>
      <c t="s">
        <v>28</v>
      </c>
    </row>
    <row r="98" spans="1:5" ht="12.75">
      <c r="A98" s="35" t="s">
        <v>56</v>
      </c>
      <c r="E98" s="39" t="s">
        <v>1676</v>
      </c>
    </row>
    <row r="99" spans="1:5" ht="51">
      <c r="A99" s="35" t="s">
        <v>57</v>
      </c>
      <c r="E99" s="42" t="s">
        <v>1677</v>
      </c>
    </row>
    <row r="100" spans="1:5" ht="12.75">
      <c r="A100" t="s">
        <v>58</v>
      </c>
      <c r="E100" s="39" t="s">
        <v>5</v>
      </c>
    </row>
    <row r="101" spans="1:16" ht="12.75">
      <c r="A101" t="s">
        <v>50</v>
      </c>
      <c s="34" t="s">
        <v>206</v>
      </c>
      <c s="34" t="s">
        <v>1678</v>
      </c>
      <c s="35" t="s">
        <v>5</v>
      </c>
      <c s="6" t="s">
        <v>1679</v>
      </c>
      <c s="36" t="s">
        <v>162</v>
      </c>
      <c s="37">
        <v>8.568</v>
      </c>
      <c s="36">
        <v>3E-05</v>
      </c>
      <c s="36">
        <f>ROUND(G101*H101,6)</f>
      </c>
      <c r="L101" s="38">
        <v>0</v>
      </c>
      <c s="32">
        <f>ROUND(ROUND(L101,2)*ROUND(G101,3),2)</f>
      </c>
      <c s="36" t="s">
        <v>55</v>
      </c>
      <c>
        <f>(M101*21)/100</f>
      </c>
      <c t="s">
        <v>28</v>
      </c>
    </row>
    <row r="102" spans="1:5" ht="12.75">
      <c r="A102" s="35" t="s">
        <v>56</v>
      </c>
      <c r="E102" s="39" t="s">
        <v>1679</v>
      </c>
    </row>
    <row r="103" spans="1:5" ht="51">
      <c r="A103" s="35" t="s">
        <v>57</v>
      </c>
      <c r="E103" s="42" t="s">
        <v>1680</v>
      </c>
    </row>
    <row r="104" spans="1:5" ht="12.75">
      <c r="A104" t="s">
        <v>58</v>
      </c>
      <c r="E104" s="39" t="s">
        <v>5</v>
      </c>
    </row>
    <row r="105" spans="1:16" ht="12.75">
      <c r="A105" t="s">
        <v>50</v>
      </c>
      <c s="34" t="s">
        <v>212</v>
      </c>
      <c s="34" t="s">
        <v>1681</v>
      </c>
      <c s="35" t="s">
        <v>5</v>
      </c>
      <c s="6" t="s">
        <v>1682</v>
      </c>
      <c s="36" t="s">
        <v>162</v>
      </c>
      <c s="37">
        <v>4.08</v>
      </c>
      <c s="36">
        <v>4E-05</v>
      </c>
      <c s="36">
        <f>ROUND(G105*H105,6)</f>
      </c>
      <c r="L105" s="38">
        <v>0</v>
      </c>
      <c s="32">
        <f>ROUND(ROUND(L105,2)*ROUND(G105,3),2)</f>
      </c>
      <c s="36" t="s">
        <v>55</v>
      </c>
      <c>
        <f>(M105*21)/100</f>
      </c>
      <c t="s">
        <v>28</v>
      </c>
    </row>
    <row r="106" spans="1:5" ht="12.75">
      <c r="A106" s="35" t="s">
        <v>56</v>
      </c>
      <c r="E106" s="39" t="s">
        <v>1682</v>
      </c>
    </row>
    <row r="107" spans="1:5" ht="51">
      <c r="A107" s="35" t="s">
        <v>57</v>
      </c>
      <c r="E107" s="42" t="s">
        <v>1683</v>
      </c>
    </row>
    <row r="108" spans="1:5" ht="12.75">
      <c r="A108" t="s">
        <v>58</v>
      </c>
      <c r="E108" s="39" t="s">
        <v>5</v>
      </c>
    </row>
    <row r="109" spans="1:16" ht="12.75">
      <c r="A109" t="s">
        <v>50</v>
      </c>
      <c s="34" t="s">
        <v>218</v>
      </c>
      <c s="34" t="s">
        <v>1684</v>
      </c>
      <c s="35" t="s">
        <v>5</v>
      </c>
      <c s="6" t="s">
        <v>1685</v>
      </c>
      <c s="36" t="s">
        <v>162</v>
      </c>
      <c s="37">
        <v>19.89</v>
      </c>
      <c s="36">
        <v>4E-05</v>
      </c>
      <c s="36">
        <f>ROUND(G109*H109,6)</f>
      </c>
      <c r="L109" s="38">
        <v>0</v>
      </c>
      <c s="32">
        <f>ROUND(ROUND(L109,2)*ROUND(G109,3),2)</f>
      </c>
      <c s="36" t="s">
        <v>55</v>
      </c>
      <c>
        <f>(M109*21)/100</f>
      </c>
      <c t="s">
        <v>28</v>
      </c>
    </row>
    <row r="110" spans="1:5" ht="12.75">
      <c r="A110" s="35" t="s">
        <v>56</v>
      </c>
      <c r="E110" s="39" t="s">
        <v>1685</v>
      </c>
    </row>
    <row r="111" spans="1:5" ht="51">
      <c r="A111" s="35" t="s">
        <v>57</v>
      </c>
      <c r="E111" s="42" t="s">
        <v>1686</v>
      </c>
    </row>
    <row r="112" spans="1:5" ht="12.75">
      <c r="A112" t="s">
        <v>58</v>
      </c>
      <c r="E112" s="39" t="s">
        <v>5</v>
      </c>
    </row>
    <row r="113" spans="1:16" ht="12.75">
      <c r="A113" t="s">
        <v>50</v>
      </c>
      <c s="34" t="s">
        <v>224</v>
      </c>
      <c s="34" t="s">
        <v>1687</v>
      </c>
      <c s="35" t="s">
        <v>5</v>
      </c>
      <c s="6" t="s">
        <v>1688</v>
      </c>
      <c s="36" t="s">
        <v>162</v>
      </c>
      <c s="37">
        <v>5.1</v>
      </c>
      <c s="36">
        <v>8E-05</v>
      </c>
      <c s="36">
        <f>ROUND(G113*H113,6)</f>
      </c>
      <c r="L113" s="38">
        <v>0</v>
      </c>
      <c s="32">
        <f>ROUND(ROUND(L113,2)*ROUND(G113,3),2)</f>
      </c>
      <c s="36" t="s">
        <v>55</v>
      </c>
      <c>
        <f>(M113*21)/100</f>
      </c>
      <c t="s">
        <v>28</v>
      </c>
    </row>
    <row r="114" spans="1:5" ht="12.75">
      <c r="A114" s="35" t="s">
        <v>56</v>
      </c>
      <c r="E114" s="39" t="s">
        <v>1688</v>
      </c>
    </row>
    <row r="115" spans="1:5" ht="51">
      <c r="A115" s="35" t="s">
        <v>57</v>
      </c>
      <c r="E115" s="42" t="s">
        <v>1689</v>
      </c>
    </row>
    <row r="116" spans="1:5" ht="12.75">
      <c r="A116" t="s">
        <v>58</v>
      </c>
      <c r="E116" s="39" t="s">
        <v>5</v>
      </c>
    </row>
    <row r="117" spans="1:16" ht="12.75">
      <c r="A117" t="s">
        <v>50</v>
      </c>
      <c s="34" t="s">
        <v>126</v>
      </c>
      <c s="34" t="s">
        <v>1690</v>
      </c>
      <c s="35" t="s">
        <v>5</v>
      </c>
      <c s="6" t="s">
        <v>1691</v>
      </c>
      <c s="36" t="s">
        <v>162</v>
      </c>
      <c s="37">
        <v>6.426</v>
      </c>
      <c s="36">
        <v>3E-05</v>
      </c>
      <c s="36">
        <f>ROUND(G117*H117,6)</f>
      </c>
      <c r="L117" s="38">
        <v>0</v>
      </c>
      <c s="32">
        <f>ROUND(ROUND(L117,2)*ROUND(G117,3),2)</f>
      </c>
      <c s="36" t="s">
        <v>55</v>
      </c>
      <c>
        <f>(M117*21)/100</f>
      </c>
      <c t="s">
        <v>28</v>
      </c>
    </row>
    <row r="118" spans="1:5" ht="12.75">
      <c r="A118" s="35" t="s">
        <v>56</v>
      </c>
      <c r="E118" s="39" t="s">
        <v>1691</v>
      </c>
    </row>
    <row r="119" spans="1:5" ht="51">
      <c r="A119" s="35" t="s">
        <v>57</v>
      </c>
      <c r="E119" s="42" t="s">
        <v>1692</v>
      </c>
    </row>
    <row r="120" spans="1:5" ht="12.75">
      <c r="A120" t="s">
        <v>58</v>
      </c>
      <c r="E120" s="39" t="s">
        <v>5</v>
      </c>
    </row>
    <row r="121" spans="1:16" ht="12.75">
      <c r="A121" t="s">
        <v>50</v>
      </c>
      <c s="34" t="s">
        <v>130</v>
      </c>
      <c s="34" t="s">
        <v>1693</v>
      </c>
      <c s="35" t="s">
        <v>5</v>
      </c>
      <c s="6" t="s">
        <v>1694</v>
      </c>
      <c s="36" t="s">
        <v>162</v>
      </c>
      <c s="37">
        <v>11.016</v>
      </c>
      <c s="36">
        <v>5E-05</v>
      </c>
      <c s="36">
        <f>ROUND(G121*H121,6)</f>
      </c>
      <c r="L121" s="38">
        <v>0</v>
      </c>
      <c s="32">
        <f>ROUND(ROUND(L121,2)*ROUND(G121,3),2)</f>
      </c>
      <c s="36" t="s">
        <v>55</v>
      </c>
      <c>
        <f>(M121*21)/100</f>
      </c>
      <c t="s">
        <v>28</v>
      </c>
    </row>
    <row r="122" spans="1:5" ht="12.75">
      <c r="A122" s="35" t="s">
        <v>56</v>
      </c>
      <c r="E122" s="39" t="s">
        <v>1694</v>
      </c>
    </row>
    <row r="123" spans="1:5" ht="51">
      <c r="A123" s="35" t="s">
        <v>57</v>
      </c>
      <c r="E123" s="42" t="s">
        <v>1695</v>
      </c>
    </row>
    <row r="124" spans="1:5" ht="12.75">
      <c r="A124" t="s">
        <v>58</v>
      </c>
      <c r="E124" s="39" t="s">
        <v>5</v>
      </c>
    </row>
    <row r="125" spans="1:16" ht="12.75">
      <c r="A125" t="s">
        <v>50</v>
      </c>
      <c s="34" t="s">
        <v>136</v>
      </c>
      <c s="34" t="s">
        <v>1696</v>
      </c>
      <c s="35" t="s">
        <v>5</v>
      </c>
      <c s="6" t="s">
        <v>1697</v>
      </c>
      <c s="36" t="s">
        <v>162</v>
      </c>
      <c s="37">
        <v>4.386</v>
      </c>
      <c s="36">
        <v>9E-05</v>
      </c>
      <c s="36">
        <f>ROUND(G125*H125,6)</f>
      </c>
      <c r="L125" s="38">
        <v>0</v>
      </c>
      <c s="32">
        <f>ROUND(ROUND(L125,2)*ROUND(G125,3),2)</f>
      </c>
      <c s="36" t="s">
        <v>55</v>
      </c>
      <c>
        <f>(M125*21)/100</f>
      </c>
      <c t="s">
        <v>28</v>
      </c>
    </row>
    <row r="126" spans="1:5" ht="12.75">
      <c r="A126" s="35" t="s">
        <v>56</v>
      </c>
      <c r="E126" s="39" t="s">
        <v>1697</v>
      </c>
    </row>
    <row r="127" spans="1:5" ht="51">
      <c r="A127" s="35" t="s">
        <v>57</v>
      </c>
      <c r="E127" s="42" t="s">
        <v>1698</v>
      </c>
    </row>
    <row r="128" spans="1:5" ht="12.75">
      <c r="A128" t="s">
        <v>58</v>
      </c>
      <c r="E128" s="39" t="s">
        <v>5</v>
      </c>
    </row>
    <row r="129" spans="1:16" ht="12.75">
      <c r="A129" t="s">
        <v>50</v>
      </c>
      <c s="34" t="s">
        <v>322</v>
      </c>
      <c s="34" t="s">
        <v>1699</v>
      </c>
      <c s="35" t="s">
        <v>5</v>
      </c>
      <c s="6" t="s">
        <v>1700</v>
      </c>
      <c s="36" t="s">
        <v>162</v>
      </c>
      <c s="37">
        <v>14.484</v>
      </c>
      <c s="36">
        <v>0.00055</v>
      </c>
      <c s="36">
        <f>ROUND(G129*H129,6)</f>
      </c>
      <c r="L129" s="38">
        <v>0</v>
      </c>
      <c s="32">
        <f>ROUND(ROUND(L129,2)*ROUND(G129,3),2)</f>
      </c>
      <c s="36" t="s">
        <v>55</v>
      </c>
      <c>
        <f>(M129*21)/100</f>
      </c>
      <c t="s">
        <v>28</v>
      </c>
    </row>
    <row r="130" spans="1:5" ht="12.75">
      <c r="A130" s="35" t="s">
        <v>56</v>
      </c>
      <c r="E130" s="39" t="s">
        <v>1700</v>
      </c>
    </row>
    <row r="131" spans="1:5" ht="51">
      <c r="A131" s="35" t="s">
        <v>57</v>
      </c>
      <c r="E131" s="42" t="s">
        <v>1701</v>
      </c>
    </row>
    <row r="132" spans="1:5" ht="12.75">
      <c r="A132" t="s">
        <v>58</v>
      </c>
      <c r="E132" s="39" t="s">
        <v>5</v>
      </c>
    </row>
    <row r="133" spans="1:16" ht="25.5">
      <c r="A133" t="s">
        <v>50</v>
      </c>
      <c s="34" t="s">
        <v>327</v>
      </c>
      <c s="34" t="s">
        <v>868</v>
      </c>
      <c s="35" t="s">
        <v>5</v>
      </c>
      <c s="6" t="s">
        <v>869</v>
      </c>
      <c s="36" t="s">
        <v>121</v>
      </c>
      <c s="37">
        <v>0.011</v>
      </c>
      <c s="36">
        <v>0</v>
      </c>
      <c s="36">
        <f>ROUND(G133*H133,6)</f>
      </c>
      <c r="L133" s="38">
        <v>0</v>
      </c>
      <c s="32">
        <f>ROUND(ROUND(L133,2)*ROUND(G133,3),2)</f>
      </c>
      <c s="36" t="s">
        <v>55</v>
      </c>
      <c>
        <f>(M133*21)/100</f>
      </c>
      <c t="s">
        <v>28</v>
      </c>
    </row>
    <row r="134" spans="1:5" ht="25.5">
      <c r="A134" s="35" t="s">
        <v>56</v>
      </c>
      <c r="E134" s="39" t="s">
        <v>869</v>
      </c>
    </row>
    <row r="135" spans="1:5" ht="12.75">
      <c r="A135" s="35" t="s">
        <v>57</v>
      </c>
      <c r="E135" s="40" t="s">
        <v>5</v>
      </c>
    </row>
    <row r="136" spans="1:5" ht="12.75">
      <c r="A136" t="s">
        <v>58</v>
      </c>
      <c r="E136" s="39" t="s">
        <v>5</v>
      </c>
    </row>
    <row r="137" spans="1:13" ht="12.75">
      <c r="A137" t="s">
        <v>47</v>
      </c>
      <c r="C137" s="31" t="s">
        <v>1702</v>
      </c>
      <c r="E137" s="33" t="s">
        <v>1703</v>
      </c>
      <c r="J137" s="32">
        <f>0</f>
      </c>
      <c s="32">
        <f>0</f>
      </c>
      <c s="32">
        <f>0+L138+L142+L146+L150+L154+L158+L162+L166+L170+L174+L178+L182+L186+L190+L194+L198+L202+L206+L210+L214+L218+L222+L226+L230+L234+L238+L242+L246+L250+L254+L258+L262+L266</f>
      </c>
      <c s="32">
        <f>0+M138+M142+M146+M150+M154+M158+M162+M166+M170+M174+M178+M182+M186+M190+M194+M198+M202+M206+M210+M214+M218+M222+M226+M230+M234+M238+M242+M246+M250+M254+M258+M262+M266</f>
      </c>
    </row>
    <row r="138" spans="1:16" ht="25.5">
      <c r="A138" t="s">
        <v>50</v>
      </c>
      <c s="34" t="s">
        <v>331</v>
      </c>
      <c s="34" t="s">
        <v>1704</v>
      </c>
      <c s="35" t="s">
        <v>5</v>
      </c>
      <c s="6" t="s">
        <v>1705</v>
      </c>
      <c s="36" t="s">
        <v>139</v>
      </c>
      <c s="37">
        <v>1</v>
      </c>
      <c s="36">
        <v>0.00062</v>
      </c>
      <c s="36">
        <f>ROUND(G138*H138,6)</f>
      </c>
      <c r="L138" s="38">
        <v>0</v>
      </c>
      <c s="32">
        <f>ROUND(ROUND(L138,2)*ROUND(G138,3),2)</f>
      </c>
      <c s="36" t="s">
        <v>55</v>
      </c>
      <c>
        <f>(M138*21)/100</f>
      </c>
      <c t="s">
        <v>28</v>
      </c>
    </row>
    <row r="139" spans="1:5" ht="25.5">
      <c r="A139" s="35" t="s">
        <v>56</v>
      </c>
      <c r="E139" s="39" t="s">
        <v>1705</v>
      </c>
    </row>
    <row r="140" spans="1:5" ht="38.25">
      <c r="A140" s="35" t="s">
        <v>57</v>
      </c>
      <c r="E140" s="42" t="s">
        <v>1706</v>
      </c>
    </row>
    <row r="141" spans="1:5" ht="12.75">
      <c r="A141" t="s">
        <v>58</v>
      </c>
      <c r="E141" s="39" t="s">
        <v>5</v>
      </c>
    </row>
    <row r="142" spans="1:16" ht="25.5">
      <c r="A142" t="s">
        <v>50</v>
      </c>
      <c s="34" t="s">
        <v>336</v>
      </c>
      <c s="34" t="s">
        <v>1707</v>
      </c>
      <c s="35" t="s">
        <v>5</v>
      </c>
      <c s="6" t="s">
        <v>1708</v>
      </c>
      <c s="36" t="s">
        <v>139</v>
      </c>
      <c s="37">
        <v>3</v>
      </c>
      <c s="36">
        <v>0.00078</v>
      </c>
      <c s="36">
        <f>ROUND(G142*H142,6)</f>
      </c>
      <c r="L142" s="38">
        <v>0</v>
      </c>
      <c s="32">
        <f>ROUND(ROUND(L142,2)*ROUND(G142,3),2)</f>
      </c>
      <c s="36" t="s">
        <v>55</v>
      </c>
      <c>
        <f>(M142*21)/100</f>
      </c>
      <c t="s">
        <v>28</v>
      </c>
    </row>
    <row r="143" spans="1:5" ht="25.5">
      <c r="A143" s="35" t="s">
        <v>56</v>
      </c>
      <c r="E143" s="39" t="s">
        <v>1708</v>
      </c>
    </row>
    <row r="144" spans="1:5" ht="38.25">
      <c r="A144" s="35" t="s">
        <v>57</v>
      </c>
      <c r="E144" s="42" t="s">
        <v>1709</v>
      </c>
    </row>
    <row r="145" spans="1:5" ht="12.75">
      <c r="A145" t="s">
        <v>58</v>
      </c>
      <c r="E145" s="39" t="s">
        <v>5</v>
      </c>
    </row>
    <row r="146" spans="1:16" ht="25.5">
      <c r="A146" t="s">
        <v>50</v>
      </c>
      <c s="34" t="s">
        <v>341</v>
      </c>
      <c s="34" t="s">
        <v>1710</v>
      </c>
      <c s="35" t="s">
        <v>5</v>
      </c>
      <c s="6" t="s">
        <v>1711</v>
      </c>
      <c s="36" t="s">
        <v>139</v>
      </c>
      <c s="37">
        <v>2</v>
      </c>
      <c s="36">
        <v>0.00147</v>
      </c>
      <c s="36">
        <f>ROUND(G146*H146,6)</f>
      </c>
      <c r="L146" s="38">
        <v>0</v>
      </c>
      <c s="32">
        <f>ROUND(ROUND(L146,2)*ROUND(G146,3),2)</f>
      </c>
      <c s="36" t="s">
        <v>55</v>
      </c>
      <c>
        <f>(M146*21)/100</f>
      </c>
      <c t="s">
        <v>28</v>
      </c>
    </row>
    <row r="147" spans="1:5" ht="25.5">
      <c r="A147" s="35" t="s">
        <v>56</v>
      </c>
      <c r="E147" s="39" t="s">
        <v>1711</v>
      </c>
    </row>
    <row r="148" spans="1:5" ht="38.25">
      <c r="A148" s="35" t="s">
        <v>57</v>
      </c>
      <c r="E148" s="42" t="s">
        <v>1712</v>
      </c>
    </row>
    <row r="149" spans="1:5" ht="12.75">
      <c r="A149" t="s">
        <v>58</v>
      </c>
      <c r="E149" s="39" t="s">
        <v>5</v>
      </c>
    </row>
    <row r="150" spans="1:16" ht="25.5">
      <c r="A150" t="s">
        <v>50</v>
      </c>
      <c s="34" t="s">
        <v>344</v>
      </c>
      <c s="34" t="s">
        <v>1713</v>
      </c>
      <c s="35" t="s">
        <v>5</v>
      </c>
      <c s="6" t="s">
        <v>1714</v>
      </c>
      <c s="36" t="s">
        <v>139</v>
      </c>
      <c s="37">
        <v>2</v>
      </c>
      <c s="36">
        <v>0.00203</v>
      </c>
      <c s="36">
        <f>ROUND(G150*H150,6)</f>
      </c>
      <c r="L150" s="38">
        <v>0</v>
      </c>
      <c s="32">
        <f>ROUND(ROUND(L150,2)*ROUND(G150,3),2)</f>
      </c>
      <c s="36" t="s">
        <v>55</v>
      </c>
      <c>
        <f>(M150*21)/100</f>
      </c>
      <c t="s">
        <v>28</v>
      </c>
    </row>
    <row r="151" spans="1:5" ht="25.5">
      <c r="A151" s="35" t="s">
        <v>56</v>
      </c>
      <c r="E151" s="39" t="s">
        <v>1714</v>
      </c>
    </row>
    <row r="152" spans="1:5" ht="38.25">
      <c r="A152" s="35" t="s">
        <v>57</v>
      </c>
      <c r="E152" s="42" t="s">
        <v>1712</v>
      </c>
    </row>
    <row r="153" spans="1:5" ht="12.75">
      <c r="A153" t="s">
        <v>58</v>
      </c>
      <c r="E153" s="39" t="s">
        <v>5</v>
      </c>
    </row>
    <row r="154" spans="1:16" ht="25.5">
      <c r="A154" t="s">
        <v>50</v>
      </c>
      <c s="34" t="s">
        <v>348</v>
      </c>
      <c s="34" t="s">
        <v>1715</v>
      </c>
      <c s="35" t="s">
        <v>5</v>
      </c>
      <c s="6" t="s">
        <v>1716</v>
      </c>
      <c s="36" t="s">
        <v>162</v>
      </c>
      <c s="37">
        <v>6.8</v>
      </c>
      <c s="36">
        <v>0.00044</v>
      </c>
      <c s="36">
        <f>ROUND(G154*H154,6)</f>
      </c>
      <c r="L154" s="38">
        <v>0</v>
      </c>
      <c s="32">
        <f>ROUND(ROUND(L154,2)*ROUND(G154,3),2)</f>
      </c>
      <c s="36" t="s">
        <v>55</v>
      </c>
      <c>
        <f>(M154*21)/100</f>
      </c>
      <c t="s">
        <v>28</v>
      </c>
    </row>
    <row r="155" spans="1:5" ht="25.5">
      <c r="A155" s="35" t="s">
        <v>56</v>
      </c>
      <c r="E155" s="39" t="s">
        <v>1716</v>
      </c>
    </row>
    <row r="156" spans="1:5" ht="38.25">
      <c r="A156" s="35" t="s">
        <v>57</v>
      </c>
      <c r="E156" s="42" t="s">
        <v>1717</v>
      </c>
    </row>
    <row r="157" spans="1:5" ht="12.75">
      <c r="A157" t="s">
        <v>58</v>
      </c>
      <c r="E157" s="39" t="s">
        <v>5</v>
      </c>
    </row>
    <row r="158" spans="1:16" ht="25.5">
      <c r="A158" t="s">
        <v>50</v>
      </c>
      <c s="34" t="s">
        <v>351</v>
      </c>
      <c s="34" t="s">
        <v>1718</v>
      </c>
      <c s="35" t="s">
        <v>5</v>
      </c>
      <c s="6" t="s">
        <v>1719</v>
      </c>
      <c s="36" t="s">
        <v>162</v>
      </c>
      <c s="37">
        <v>32.9</v>
      </c>
      <c s="36">
        <v>0.00073</v>
      </c>
      <c s="36">
        <f>ROUND(G158*H158,6)</f>
      </c>
      <c r="L158" s="38">
        <v>0</v>
      </c>
      <c s="32">
        <f>ROUND(ROUND(L158,2)*ROUND(G158,3),2)</f>
      </c>
      <c s="36" t="s">
        <v>55</v>
      </c>
      <c>
        <f>(M158*21)/100</f>
      </c>
      <c t="s">
        <v>28</v>
      </c>
    </row>
    <row r="159" spans="1:5" ht="25.5">
      <c r="A159" s="35" t="s">
        <v>56</v>
      </c>
      <c r="E159" s="39" t="s">
        <v>1719</v>
      </c>
    </row>
    <row r="160" spans="1:5" ht="38.25">
      <c r="A160" s="35" t="s">
        <v>57</v>
      </c>
      <c r="E160" s="42" t="s">
        <v>1720</v>
      </c>
    </row>
    <row r="161" spans="1:5" ht="12.75">
      <c r="A161" t="s">
        <v>58</v>
      </c>
      <c r="E161" s="39" t="s">
        <v>5</v>
      </c>
    </row>
    <row r="162" spans="1:16" ht="25.5">
      <c r="A162" t="s">
        <v>50</v>
      </c>
      <c s="34" t="s">
        <v>355</v>
      </c>
      <c s="34" t="s">
        <v>1721</v>
      </c>
      <c s="35" t="s">
        <v>5</v>
      </c>
      <c s="6" t="s">
        <v>1722</v>
      </c>
      <c s="36" t="s">
        <v>162</v>
      </c>
      <c s="37">
        <v>21.4</v>
      </c>
      <c s="36">
        <v>0.00098</v>
      </c>
      <c s="36">
        <f>ROUND(G162*H162,6)</f>
      </c>
      <c r="L162" s="38">
        <v>0</v>
      </c>
      <c s="32">
        <f>ROUND(ROUND(L162,2)*ROUND(G162,3),2)</f>
      </c>
      <c s="36" t="s">
        <v>55</v>
      </c>
      <c>
        <f>(M162*21)/100</f>
      </c>
      <c t="s">
        <v>28</v>
      </c>
    </row>
    <row r="163" spans="1:5" ht="25.5">
      <c r="A163" s="35" t="s">
        <v>56</v>
      </c>
      <c r="E163" s="39" t="s">
        <v>1722</v>
      </c>
    </row>
    <row r="164" spans="1:5" ht="38.25">
      <c r="A164" s="35" t="s">
        <v>57</v>
      </c>
      <c r="E164" s="42" t="s">
        <v>1723</v>
      </c>
    </row>
    <row r="165" spans="1:5" ht="12.75">
      <c r="A165" t="s">
        <v>58</v>
      </c>
      <c r="E165" s="39" t="s">
        <v>5</v>
      </c>
    </row>
    <row r="166" spans="1:16" ht="25.5">
      <c r="A166" t="s">
        <v>50</v>
      </c>
      <c s="34" t="s">
        <v>360</v>
      </c>
      <c s="34" t="s">
        <v>1724</v>
      </c>
      <c s="35" t="s">
        <v>5</v>
      </c>
      <c s="6" t="s">
        <v>1725</v>
      </c>
      <c s="36" t="s">
        <v>162</v>
      </c>
      <c s="37">
        <v>14.2</v>
      </c>
      <c s="36">
        <v>0.0013</v>
      </c>
      <c s="36">
        <f>ROUND(G166*H166,6)</f>
      </c>
      <c r="L166" s="38">
        <v>0</v>
      </c>
      <c s="32">
        <f>ROUND(ROUND(L166,2)*ROUND(G166,3),2)</f>
      </c>
      <c s="36" t="s">
        <v>55</v>
      </c>
      <c>
        <f>(M166*21)/100</f>
      </c>
      <c t="s">
        <v>28</v>
      </c>
    </row>
    <row r="167" spans="1:5" ht="25.5">
      <c r="A167" s="35" t="s">
        <v>56</v>
      </c>
      <c r="E167" s="39" t="s">
        <v>1725</v>
      </c>
    </row>
    <row r="168" spans="1:5" ht="38.25">
      <c r="A168" s="35" t="s">
        <v>57</v>
      </c>
      <c r="E168" s="42" t="s">
        <v>1726</v>
      </c>
    </row>
    <row r="169" spans="1:5" ht="12.75">
      <c r="A169" t="s">
        <v>58</v>
      </c>
      <c r="E169" s="39" t="s">
        <v>5</v>
      </c>
    </row>
    <row r="170" spans="1:16" ht="12.75">
      <c r="A170" t="s">
        <v>50</v>
      </c>
      <c s="34" t="s">
        <v>365</v>
      </c>
      <c s="34" t="s">
        <v>1727</v>
      </c>
      <c s="35" t="s">
        <v>5</v>
      </c>
      <c s="6" t="s">
        <v>1728</v>
      </c>
      <c s="36" t="s">
        <v>139</v>
      </c>
      <c s="37">
        <v>1</v>
      </c>
      <c s="36">
        <v>0.00013</v>
      </c>
      <c s="36">
        <f>ROUND(G170*H170,6)</f>
      </c>
      <c r="L170" s="38">
        <v>0</v>
      </c>
      <c s="32">
        <f>ROUND(ROUND(L170,2)*ROUND(G170,3),2)</f>
      </c>
      <c s="36" t="s">
        <v>55</v>
      </c>
      <c>
        <f>(M170*21)/100</f>
      </c>
      <c t="s">
        <v>28</v>
      </c>
    </row>
    <row r="171" spans="1:5" ht="12.75">
      <c r="A171" s="35" t="s">
        <v>56</v>
      </c>
      <c r="E171" s="39" t="s">
        <v>1728</v>
      </c>
    </row>
    <row r="172" spans="1:5" ht="38.25">
      <c r="A172" s="35" t="s">
        <v>57</v>
      </c>
      <c r="E172" s="42" t="s">
        <v>1706</v>
      </c>
    </row>
    <row r="173" spans="1:5" ht="12.75">
      <c r="A173" t="s">
        <v>58</v>
      </c>
      <c r="E173" s="39" t="s">
        <v>5</v>
      </c>
    </row>
    <row r="174" spans="1:16" ht="12.75">
      <c r="A174" t="s">
        <v>50</v>
      </c>
      <c s="34" t="s">
        <v>370</v>
      </c>
      <c s="34" t="s">
        <v>1729</v>
      </c>
      <c s="35" t="s">
        <v>5</v>
      </c>
      <c s="6" t="s">
        <v>1730</v>
      </c>
      <c s="36" t="s">
        <v>1731</v>
      </c>
      <c s="37">
        <v>6</v>
      </c>
      <c s="36">
        <v>0.00043</v>
      </c>
      <c s="36">
        <f>ROUND(G174*H174,6)</f>
      </c>
      <c r="L174" s="38">
        <v>0</v>
      </c>
      <c s="32">
        <f>ROUND(ROUND(L174,2)*ROUND(G174,3),2)</f>
      </c>
      <c s="36" t="s">
        <v>55</v>
      </c>
      <c>
        <f>(M174*21)/100</f>
      </c>
      <c t="s">
        <v>28</v>
      </c>
    </row>
    <row r="175" spans="1:5" ht="12.75">
      <c r="A175" s="35" t="s">
        <v>56</v>
      </c>
      <c r="E175" s="39" t="s">
        <v>1730</v>
      </c>
    </row>
    <row r="176" spans="1:5" ht="38.25">
      <c r="A176" s="35" t="s">
        <v>57</v>
      </c>
      <c r="E176" s="42" t="s">
        <v>1732</v>
      </c>
    </row>
    <row r="177" spans="1:5" ht="12.75">
      <c r="A177" t="s">
        <v>58</v>
      </c>
      <c r="E177" s="39" t="s">
        <v>5</v>
      </c>
    </row>
    <row r="178" spans="1:16" ht="12.75">
      <c r="A178" t="s">
        <v>50</v>
      </c>
      <c s="34" t="s">
        <v>374</v>
      </c>
      <c s="34" t="s">
        <v>1733</v>
      </c>
      <c s="35" t="s">
        <v>5</v>
      </c>
      <c s="6" t="s">
        <v>1734</v>
      </c>
      <c s="36" t="s">
        <v>139</v>
      </c>
      <c s="37">
        <v>3</v>
      </c>
      <c s="36">
        <v>0.00017</v>
      </c>
      <c s="36">
        <f>ROUND(G178*H178,6)</f>
      </c>
      <c r="L178" s="38">
        <v>0</v>
      </c>
      <c s="32">
        <f>ROUND(ROUND(L178,2)*ROUND(G178,3),2)</f>
      </c>
      <c s="36" t="s">
        <v>55</v>
      </c>
      <c>
        <f>(M178*21)/100</f>
      </c>
      <c t="s">
        <v>28</v>
      </c>
    </row>
    <row r="179" spans="1:5" ht="12.75">
      <c r="A179" s="35" t="s">
        <v>56</v>
      </c>
      <c r="E179" s="39" t="s">
        <v>1734</v>
      </c>
    </row>
    <row r="180" spans="1:5" ht="38.25">
      <c r="A180" s="35" t="s">
        <v>57</v>
      </c>
      <c r="E180" s="42" t="s">
        <v>1709</v>
      </c>
    </row>
    <row r="181" spans="1:5" ht="12.75">
      <c r="A181" t="s">
        <v>58</v>
      </c>
      <c r="E181" s="39" t="s">
        <v>5</v>
      </c>
    </row>
    <row r="182" spans="1:16" ht="12.75">
      <c r="A182" t="s">
        <v>50</v>
      </c>
      <c s="34" t="s">
        <v>377</v>
      </c>
      <c s="34" t="s">
        <v>1735</v>
      </c>
      <c s="35" t="s">
        <v>5</v>
      </c>
      <c s="6" t="s">
        <v>1736</v>
      </c>
      <c s="36" t="s">
        <v>139</v>
      </c>
      <c s="37">
        <v>1</v>
      </c>
      <c s="36">
        <v>0.00017</v>
      </c>
      <c s="36">
        <f>ROUND(G182*H182,6)</f>
      </c>
      <c r="L182" s="38">
        <v>0</v>
      </c>
      <c s="32">
        <f>ROUND(ROUND(L182,2)*ROUND(G182,3),2)</f>
      </c>
      <c s="36" t="s">
        <v>55</v>
      </c>
      <c>
        <f>(M182*21)/100</f>
      </c>
      <c t="s">
        <v>28</v>
      </c>
    </row>
    <row r="183" spans="1:5" ht="12.75">
      <c r="A183" s="35" t="s">
        <v>56</v>
      </c>
      <c r="E183" s="39" t="s">
        <v>1736</v>
      </c>
    </row>
    <row r="184" spans="1:5" ht="38.25">
      <c r="A184" s="35" t="s">
        <v>57</v>
      </c>
      <c r="E184" s="42" t="s">
        <v>1706</v>
      </c>
    </row>
    <row r="185" spans="1:5" ht="12.75">
      <c r="A185" t="s">
        <v>58</v>
      </c>
      <c r="E185" s="39" t="s">
        <v>5</v>
      </c>
    </row>
    <row r="186" spans="1:16" ht="12.75">
      <c r="A186" t="s">
        <v>50</v>
      </c>
      <c s="34" t="s">
        <v>380</v>
      </c>
      <c s="34" t="s">
        <v>1737</v>
      </c>
      <c s="35" t="s">
        <v>5</v>
      </c>
      <c s="6" t="s">
        <v>1738</v>
      </c>
      <c s="36" t="s">
        <v>139</v>
      </c>
      <c s="37">
        <v>4</v>
      </c>
      <c s="36">
        <v>0.0002</v>
      </c>
      <c s="36">
        <f>ROUND(G186*H186,6)</f>
      </c>
      <c r="L186" s="38">
        <v>0</v>
      </c>
      <c s="32">
        <f>ROUND(ROUND(L186,2)*ROUND(G186,3),2)</f>
      </c>
      <c s="36" t="s">
        <v>55</v>
      </c>
      <c>
        <f>(M186*21)/100</f>
      </c>
      <c t="s">
        <v>28</v>
      </c>
    </row>
    <row r="187" spans="1:5" ht="12.75">
      <c r="A187" s="35" t="s">
        <v>56</v>
      </c>
      <c r="E187" s="39" t="s">
        <v>1738</v>
      </c>
    </row>
    <row r="188" spans="1:5" ht="38.25">
      <c r="A188" s="35" t="s">
        <v>57</v>
      </c>
      <c r="E188" s="42" t="s">
        <v>1739</v>
      </c>
    </row>
    <row r="189" spans="1:5" ht="12.75">
      <c r="A189" t="s">
        <v>58</v>
      </c>
      <c r="E189" s="39" t="s">
        <v>5</v>
      </c>
    </row>
    <row r="190" spans="1:16" ht="12.75">
      <c r="A190" t="s">
        <v>50</v>
      </c>
      <c s="34" t="s">
        <v>385</v>
      </c>
      <c s="34" t="s">
        <v>1740</v>
      </c>
      <c s="35" t="s">
        <v>5</v>
      </c>
      <c s="6" t="s">
        <v>1741</v>
      </c>
      <c s="36" t="s">
        <v>139</v>
      </c>
      <c s="37">
        <v>2</v>
      </c>
      <c s="36">
        <v>0.00022</v>
      </c>
      <c s="36">
        <f>ROUND(G190*H190,6)</f>
      </c>
      <c r="L190" s="38">
        <v>0</v>
      </c>
      <c s="32">
        <f>ROUND(ROUND(L190,2)*ROUND(G190,3),2)</f>
      </c>
      <c s="36" t="s">
        <v>55</v>
      </c>
      <c>
        <f>(M190*21)/100</f>
      </c>
      <c t="s">
        <v>28</v>
      </c>
    </row>
    <row r="191" spans="1:5" ht="12.75">
      <c r="A191" s="35" t="s">
        <v>56</v>
      </c>
      <c r="E191" s="39" t="s">
        <v>1741</v>
      </c>
    </row>
    <row r="192" spans="1:5" ht="38.25">
      <c r="A192" s="35" t="s">
        <v>57</v>
      </c>
      <c r="E192" s="42" t="s">
        <v>1712</v>
      </c>
    </row>
    <row r="193" spans="1:5" ht="12.75">
      <c r="A193" t="s">
        <v>58</v>
      </c>
      <c r="E193" s="39" t="s">
        <v>5</v>
      </c>
    </row>
    <row r="194" spans="1:16" ht="25.5">
      <c r="A194" t="s">
        <v>50</v>
      </c>
      <c s="34" t="s">
        <v>389</v>
      </c>
      <c s="34" t="s">
        <v>1742</v>
      </c>
      <c s="35" t="s">
        <v>5</v>
      </c>
      <c s="6" t="s">
        <v>1743</v>
      </c>
      <c s="36" t="s">
        <v>139</v>
      </c>
      <c s="37">
        <v>1</v>
      </c>
      <c s="36">
        <v>0.00022</v>
      </c>
      <c s="36">
        <f>ROUND(G194*H194,6)</f>
      </c>
      <c r="L194" s="38">
        <v>0</v>
      </c>
      <c s="32">
        <f>ROUND(ROUND(L194,2)*ROUND(G194,3),2)</f>
      </c>
      <c s="36" t="s">
        <v>55</v>
      </c>
      <c>
        <f>(M194*21)/100</f>
      </c>
      <c t="s">
        <v>28</v>
      </c>
    </row>
    <row r="195" spans="1:5" ht="25.5">
      <c r="A195" s="35" t="s">
        <v>56</v>
      </c>
      <c r="E195" s="39" t="s">
        <v>1743</v>
      </c>
    </row>
    <row r="196" spans="1:5" ht="38.25">
      <c r="A196" s="35" t="s">
        <v>57</v>
      </c>
      <c r="E196" s="42" t="s">
        <v>1706</v>
      </c>
    </row>
    <row r="197" spans="1:5" ht="12.75">
      <c r="A197" t="s">
        <v>58</v>
      </c>
      <c r="E197" s="39" t="s">
        <v>5</v>
      </c>
    </row>
    <row r="198" spans="1:16" ht="12.75">
      <c r="A198" t="s">
        <v>50</v>
      </c>
      <c s="34" t="s">
        <v>393</v>
      </c>
      <c s="34" t="s">
        <v>1744</v>
      </c>
      <c s="35" t="s">
        <v>5</v>
      </c>
      <c s="6" t="s">
        <v>1745</v>
      </c>
      <c s="36" t="s">
        <v>139</v>
      </c>
      <c s="37">
        <v>1</v>
      </c>
      <c s="36">
        <v>0.00012</v>
      </c>
      <c s="36">
        <f>ROUND(G198*H198,6)</f>
      </c>
      <c r="L198" s="38">
        <v>0</v>
      </c>
      <c s="32">
        <f>ROUND(ROUND(L198,2)*ROUND(G198,3),2)</f>
      </c>
      <c s="36" t="s">
        <v>55</v>
      </c>
      <c>
        <f>(M198*21)/100</f>
      </c>
      <c t="s">
        <v>28</v>
      </c>
    </row>
    <row r="199" spans="1:5" ht="12.75">
      <c r="A199" s="35" t="s">
        <v>56</v>
      </c>
      <c r="E199" s="39" t="s">
        <v>1745</v>
      </c>
    </row>
    <row r="200" spans="1:5" ht="38.25">
      <c r="A200" s="35" t="s">
        <v>57</v>
      </c>
      <c r="E200" s="42" t="s">
        <v>1706</v>
      </c>
    </row>
    <row r="201" spans="1:5" ht="12.75">
      <c r="A201" t="s">
        <v>58</v>
      </c>
      <c r="E201" s="39" t="s">
        <v>5</v>
      </c>
    </row>
    <row r="202" spans="1:16" ht="25.5">
      <c r="A202" t="s">
        <v>50</v>
      </c>
      <c s="34" t="s">
        <v>395</v>
      </c>
      <c s="34" t="s">
        <v>1746</v>
      </c>
      <c s="35" t="s">
        <v>5</v>
      </c>
      <c s="6" t="s">
        <v>1747</v>
      </c>
      <c s="36" t="s">
        <v>139</v>
      </c>
      <c s="37">
        <v>3</v>
      </c>
      <c s="36">
        <v>0.00027</v>
      </c>
      <c s="36">
        <f>ROUND(G202*H202,6)</f>
      </c>
      <c r="L202" s="38">
        <v>0</v>
      </c>
      <c s="32">
        <f>ROUND(ROUND(L202,2)*ROUND(G202,3),2)</f>
      </c>
      <c s="36" t="s">
        <v>55</v>
      </c>
      <c>
        <f>(M202*21)/100</f>
      </c>
      <c t="s">
        <v>28</v>
      </c>
    </row>
    <row r="203" spans="1:5" ht="25.5">
      <c r="A203" s="35" t="s">
        <v>56</v>
      </c>
      <c r="E203" s="39" t="s">
        <v>1747</v>
      </c>
    </row>
    <row r="204" spans="1:5" ht="38.25">
      <c r="A204" s="35" t="s">
        <v>57</v>
      </c>
      <c r="E204" s="42" t="s">
        <v>1709</v>
      </c>
    </row>
    <row r="205" spans="1:5" ht="12.75">
      <c r="A205" t="s">
        <v>58</v>
      </c>
      <c r="E205" s="39" t="s">
        <v>5</v>
      </c>
    </row>
    <row r="206" spans="1:16" ht="25.5">
      <c r="A206" t="s">
        <v>50</v>
      </c>
      <c s="34" t="s">
        <v>396</v>
      </c>
      <c s="34" t="s">
        <v>1748</v>
      </c>
      <c s="35" t="s">
        <v>5</v>
      </c>
      <c s="6" t="s">
        <v>1749</v>
      </c>
      <c s="36" t="s">
        <v>139</v>
      </c>
      <c s="37">
        <v>2</v>
      </c>
      <c s="36">
        <v>0.0004</v>
      </c>
      <c s="36">
        <f>ROUND(G206*H206,6)</f>
      </c>
      <c r="L206" s="38">
        <v>0</v>
      </c>
      <c s="32">
        <f>ROUND(ROUND(L206,2)*ROUND(G206,3),2)</f>
      </c>
      <c s="36" t="s">
        <v>55</v>
      </c>
      <c>
        <f>(M206*21)/100</f>
      </c>
      <c t="s">
        <v>28</v>
      </c>
    </row>
    <row r="207" spans="1:5" ht="25.5">
      <c r="A207" s="35" t="s">
        <v>56</v>
      </c>
      <c r="E207" s="39" t="s">
        <v>1749</v>
      </c>
    </row>
    <row r="208" spans="1:5" ht="38.25">
      <c r="A208" s="35" t="s">
        <v>57</v>
      </c>
      <c r="E208" s="42" t="s">
        <v>1712</v>
      </c>
    </row>
    <row r="209" spans="1:5" ht="12.75">
      <c r="A209" t="s">
        <v>58</v>
      </c>
      <c r="E209" s="39" t="s">
        <v>5</v>
      </c>
    </row>
    <row r="210" spans="1:16" ht="25.5">
      <c r="A210" t="s">
        <v>50</v>
      </c>
      <c s="34" t="s">
        <v>397</v>
      </c>
      <c s="34" t="s">
        <v>1750</v>
      </c>
      <c s="35" t="s">
        <v>5</v>
      </c>
      <c s="6" t="s">
        <v>1751</v>
      </c>
      <c s="36" t="s">
        <v>139</v>
      </c>
      <c s="37">
        <v>1</v>
      </c>
      <c s="36">
        <v>0.00057</v>
      </c>
      <c s="36">
        <f>ROUND(G210*H210,6)</f>
      </c>
      <c r="L210" s="38">
        <v>0</v>
      </c>
      <c s="32">
        <f>ROUND(ROUND(L210,2)*ROUND(G210,3),2)</f>
      </c>
      <c s="36" t="s">
        <v>55</v>
      </c>
      <c>
        <f>(M210*21)/100</f>
      </c>
      <c t="s">
        <v>28</v>
      </c>
    </row>
    <row r="211" spans="1:5" ht="25.5">
      <c r="A211" s="35" t="s">
        <v>56</v>
      </c>
      <c r="E211" s="39" t="s">
        <v>1751</v>
      </c>
    </row>
    <row r="212" spans="1:5" ht="38.25">
      <c r="A212" s="35" t="s">
        <v>57</v>
      </c>
      <c r="E212" s="42" t="s">
        <v>1706</v>
      </c>
    </row>
    <row r="213" spans="1:5" ht="12.75">
      <c r="A213" t="s">
        <v>58</v>
      </c>
      <c r="E213" s="39" t="s">
        <v>5</v>
      </c>
    </row>
    <row r="214" spans="1:16" ht="25.5">
      <c r="A214" t="s">
        <v>50</v>
      </c>
      <c s="34" t="s">
        <v>401</v>
      </c>
      <c s="34" t="s">
        <v>1752</v>
      </c>
      <c s="35" t="s">
        <v>5</v>
      </c>
      <c s="6" t="s">
        <v>1753</v>
      </c>
      <c s="36" t="s">
        <v>139</v>
      </c>
      <c s="37">
        <v>7</v>
      </c>
      <c s="36">
        <v>0.00021</v>
      </c>
      <c s="36">
        <f>ROUND(G214*H214,6)</f>
      </c>
      <c r="L214" s="38">
        <v>0</v>
      </c>
      <c s="32">
        <f>ROUND(ROUND(L214,2)*ROUND(G214,3),2)</f>
      </c>
      <c s="36" t="s">
        <v>55</v>
      </c>
      <c>
        <f>(M214*21)/100</f>
      </c>
      <c t="s">
        <v>28</v>
      </c>
    </row>
    <row r="215" spans="1:5" ht="25.5">
      <c r="A215" s="35" t="s">
        <v>56</v>
      </c>
      <c r="E215" s="39" t="s">
        <v>1753</v>
      </c>
    </row>
    <row r="216" spans="1:5" ht="38.25">
      <c r="A216" s="35" t="s">
        <v>57</v>
      </c>
      <c r="E216" s="42" t="s">
        <v>1754</v>
      </c>
    </row>
    <row r="217" spans="1:5" ht="12.75">
      <c r="A217" t="s">
        <v>58</v>
      </c>
      <c r="E217" s="39" t="s">
        <v>5</v>
      </c>
    </row>
    <row r="218" spans="1:16" ht="25.5">
      <c r="A218" t="s">
        <v>50</v>
      </c>
      <c s="34" t="s">
        <v>1755</v>
      </c>
      <c s="34" t="s">
        <v>1756</v>
      </c>
      <c s="35" t="s">
        <v>5</v>
      </c>
      <c s="6" t="s">
        <v>1757</v>
      </c>
      <c s="36" t="s">
        <v>139</v>
      </c>
      <c s="37">
        <v>3</v>
      </c>
      <c s="36">
        <v>0.00035</v>
      </c>
      <c s="36">
        <f>ROUND(G218*H218,6)</f>
      </c>
      <c r="L218" s="38">
        <v>0</v>
      </c>
      <c s="32">
        <f>ROUND(ROUND(L218,2)*ROUND(G218,3),2)</f>
      </c>
      <c s="36" t="s">
        <v>55</v>
      </c>
      <c>
        <f>(M218*21)/100</f>
      </c>
      <c t="s">
        <v>28</v>
      </c>
    </row>
    <row r="219" spans="1:5" ht="25.5">
      <c r="A219" s="35" t="s">
        <v>56</v>
      </c>
      <c r="E219" s="39" t="s">
        <v>1757</v>
      </c>
    </row>
    <row r="220" spans="1:5" ht="38.25">
      <c r="A220" s="35" t="s">
        <v>57</v>
      </c>
      <c r="E220" s="42" t="s">
        <v>1709</v>
      </c>
    </row>
    <row r="221" spans="1:5" ht="12.75">
      <c r="A221" t="s">
        <v>58</v>
      </c>
      <c r="E221" s="39" t="s">
        <v>5</v>
      </c>
    </row>
    <row r="222" spans="1:16" ht="25.5">
      <c r="A222" t="s">
        <v>50</v>
      </c>
      <c s="34" t="s">
        <v>1758</v>
      </c>
      <c s="34" t="s">
        <v>1759</v>
      </c>
      <c s="35" t="s">
        <v>5</v>
      </c>
      <c s="6" t="s">
        <v>1760</v>
      </c>
      <c s="36" t="s">
        <v>139</v>
      </c>
      <c s="37">
        <v>1</v>
      </c>
      <c s="36">
        <v>0.00051</v>
      </c>
      <c s="36">
        <f>ROUND(G222*H222,6)</f>
      </c>
      <c r="L222" s="38">
        <v>0</v>
      </c>
      <c s="32">
        <f>ROUND(ROUND(L222,2)*ROUND(G222,3),2)</f>
      </c>
      <c s="36" t="s">
        <v>55</v>
      </c>
      <c>
        <f>(M222*21)/100</f>
      </c>
      <c t="s">
        <v>28</v>
      </c>
    </row>
    <row r="223" spans="1:5" ht="25.5">
      <c r="A223" s="35" t="s">
        <v>56</v>
      </c>
      <c r="E223" s="39" t="s">
        <v>1760</v>
      </c>
    </row>
    <row r="224" spans="1:5" ht="38.25">
      <c r="A224" s="35" t="s">
        <v>57</v>
      </c>
      <c r="E224" s="42" t="s">
        <v>1706</v>
      </c>
    </row>
    <row r="225" spans="1:5" ht="12.75">
      <c r="A225" t="s">
        <v>58</v>
      </c>
      <c r="E225" s="39" t="s">
        <v>5</v>
      </c>
    </row>
    <row r="226" spans="1:16" ht="12.75">
      <c r="A226" t="s">
        <v>50</v>
      </c>
      <c s="34" t="s">
        <v>406</v>
      </c>
      <c s="34" t="s">
        <v>1761</v>
      </c>
      <c s="35" t="s">
        <v>5</v>
      </c>
      <c s="6" t="s">
        <v>1762</v>
      </c>
      <c s="36" t="s">
        <v>139</v>
      </c>
      <c s="37">
        <v>1</v>
      </c>
      <c s="36">
        <v>0.00022</v>
      </c>
      <c s="36">
        <f>ROUND(G226*H226,6)</f>
      </c>
      <c r="L226" s="38">
        <v>0</v>
      </c>
      <c s="32">
        <f>ROUND(ROUND(L226,2)*ROUND(G226,3),2)</f>
      </c>
      <c s="36" t="s">
        <v>55</v>
      </c>
      <c>
        <f>(M226*21)/100</f>
      </c>
      <c t="s">
        <v>28</v>
      </c>
    </row>
    <row r="227" spans="1:5" ht="12.75">
      <c r="A227" s="35" t="s">
        <v>56</v>
      </c>
      <c r="E227" s="39" t="s">
        <v>1762</v>
      </c>
    </row>
    <row r="228" spans="1:5" ht="38.25">
      <c r="A228" s="35" t="s">
        <v>57</v>
      </c>
      <c r="E228" s="42" t="s">
        <v>1706</v>
      </c>
    </row>
    <row r="229" spans="1:5" ht="12.75">
      <c r="A229" t="s">
        <v>58</v>
      </c>
      <c r="E229" s="39" t="s">
        <v>5</v>
      </c>
    </row>
    <row r="230" spans="1:16" ht="25.5">
      <c r="A230" t="s">
        <v>50</v>
      </c>
      <c s="34" t="s">
        <v>411</v>
      </c>
      <c s="34" t="s">
        <v>1763</v>
      </c>
      <c s="35" t="s">
        <v>5</v>
      </c>
      <c s="6" t="s">
        <v>1764</v>
      </c>
      <c s="36" t="s">
        <v>139</v>
      </c>
      <c s="37">
        <v>1</v>
      </c>
      <c s="36">
        <v>2E-05</v>
      </c>
      <c s="36">
        <f>ROUND(G230*H230,6)</f>
      </c>
      <c r="L230" s="38">
        <v>0</v>
      </c>
      <c s="32">
        <f>ROUND(ROUND(L230,2)*ROUND(G230,3),2)</f>
      </c>
      <c s="36" t="s">
        <v>55</v>
      </c>
      <c>
        <f>(M230*21)/100</f>
      </c>
      <c t="s">
        <v>28</v>
      </c>
    </row>
    <row r="231" spans="1:5" ht="25.5">
      <c r="A231" s="35" t="s">
        <v>56</v>
      </c>
      <c r="E231" s="39" t="s">
        <v>1764</v>
      </c>
    </row>
    <row r="232" spans="1:5" ht="38.25">
      <c r="A232" s="35" t="s">
        <v>57</v>
      </c>
      <c r="E232" s="42" t="s">
        <v>1706</v>
      </c>
    </row>
    <row r="233" spans="1:5" ht="12.75">
      <c r="A233" t="s">
        <v>58</v>
      </c>
      <c r="E233" s="39" t="s">
        <v>5</v>
      </c>
    </row>
    <row r="234" spans="1:16" ht="12.75">
      <c r="A234" t="s">
        <v>50</v>
      </c>
      <c s="34" t="s">
        <v>416</v>
      </c>
      <c s="34" t="s">
        <v>1765</v>
      </c>
      <c s="35" t="s">
        <v>5</v>
      </c>
      <c s="6" t="s">
        <v>1766</v>
      </c>
      <c s="36" t="s">
        <v>139</v>
      </c>
      <c s="37">
        <v>1</v>
      </c>
      <c s="36">
        <v>0.0056</v>
      </c>
      <c s="36">
        <f>ROUND(G234*H234,6)</f>
      </c>
      <c r="L234" s="38">
        <v>0</v>
      </c>
      <c s="32">
        <f>ROUND(ROUND(L234,2)*ROUND(G234,3),2)</f>
      </c>
      <c s="36" t="s">
        <v>55</v>
      </c>
      <c>
        <f>(M234*21)/100</f>
      </c>
      <c t="s">
        <v>28</v>
      </c>
    </row>
    <row r="235" spans="1:5" ht="12.75">
      <c r="A235" s="35" t="s">
        <v>56</v>
      </c>
      <c r="E235" s="39" t="s">
        <v>1766</v>
      </c>
    </row>
    <row r="236" spans="1:5" ht="38.25">
      <c r="A236" s="35" t="s">
        <v>57</v>
      </c>
      <c r="E236" s="42" t="s">
        <v>1706</v>
      </c>
    </row>
    <row r="237" spans="1:5" ht="12.75">
      <c r="A237" t="s">
        <v>58</v>
      </c>
      <c r="E237" s="39" t="s">
        <v>5</v>
      </c>
    </row>
    <row r="238" spans="1:16" ht="25.5">
      <c r="A238" t="s">
        <v>50</v>
      </c>
      <c s="34" t="s">
        <v>421</v>
      </c>
      <c s="34" t="s">
        <v>1767</v>
      </c>
      <c s="35" t="s">
        <v>5</v>
      </c>
      <c s="6" t="s">
        <v>1768</v>
      </c>
      <c s="36" t="s">
        <v>139</v>
      </c>
      <c s="37">
        <v>1</v>
      </c>
      <c s="36">
        <v>2E-05</v>
      </c>
      <c s="36">
        <f>ROUND(G238*H238,6)</f>
      </c>
      <c r="L238" s="38">
        <v>0</v>
      </c>
      <c s="32">
        <f>ROUND(ROUND(L238,2)*ROUND(G238,3),2)</f>
      </c>
      <c s="36" t="s">
        <v>55</v>
      </c>
      <c>
        <f>(M238*21)/100</f>
      </c>
      <c t="s">
        <v>28</v>
      </c>
    </row>
    <row r="239" spans="1:5" ht="25.5">
      <c r="A239" s="35" t="s">
        <v>56</v>
      </c>
      <c r="E239" s="39" t="s">
        <v>1768</v>
      </c>
    </row>
    <row r="240" spans="1:5" ht="38.25">
      <c r="A240" s="35" t="s">
        <v>57</v>
      </c>
      <c r="E240" s="42" t="s">
        <v>1706</v>
      </c>
    </row>
    <row r="241" spans="1:5" ht="12.75">
      <c r="A241" t="s">
        <v>58</v>
      </c>
      <c r="E241" s="39" t="s">
        <v>5</v>
      </c>
    </row>
    <row r="242" spans="1:16" ht="12.75">
      <c r="A242" t="s">
        <v>50</v>
      </c>
      <c s="34" t="s">
        <v>424</v>
      </c>
      <c s="34" t="s">
        <v>1769</v>
      </c>
      <c s="35" t="s">
        <v>5</v>
      </c>
      <c s="6" t="s">
        <v>1770</v>
      </c>
      <c s="36" t="s">
        <v>139</v>
      </c>
      <c s="37">
        <v>1</v>
      </c>
      <c s="36">
        <v>0.0087</v>
      </c>
      <c s="36">
        <f>ROUND(G242*H242,6)</f>
      </c>
      <c r="L242" s="38">
        <v>0</v>
      </c>
      <c s="32">
        <f>ROUND(ROUND(L242,2)*ROUND(G242,3),2)</f>
      </c>
      <c s="36" t="s">
        <v>122</v>
      </c>
      <c>
        <f>(M242*21)/100</f>
      </c>
      <c t="s">
        <v>28</v>
      </c>
    </row>
    <row r="243" spans="1:5" ht="12.75">
      <c r="A243" s="35" t="s">
        <v>56</v>
      </c>
      <c r="E243" s="39" t="s">
        <v>1770</v>
      </c>
    </row>
    <row r="244" spans="1:5" ht="38.25">
      <c r="A244" s="35" t="s">
        <v>57</v>
      </c>
      <c r="E244" s="42" t="s">
        <v>1706</v>
      </c>
    </row>
    <row r="245" spans="1:5" ht="12.75">
      <c r="A245" t="s">
        <v>58</v>
      </c>
      <c r="E245" s="39" t="s">
        <v>5</v>
      </c>
    </row>
    <row r="246" spans="1:16" ht="25.5">
      <c r="A246" t="s">
        <v>50</v>
      </c>
      <c s="34" t="s">
        <v>429</v>
      </c>
      <c s="34" t="s">
        <v>1771</v>
      </c>
      <c s="35" t="s">
        <v>5</v>
      </c>
      <c s="6" t="s">
        <v>1772</v>
      </c>
      <c s="36" t="s">
        <v>139</v>
      </c>
      <c s="37">
        <v>1</v>
      </c>
      <c s="36">
        <v>0.00127</v>
      </c>
      <c s="36">
        <f>ROUND(G246*H246,6)</f>
      </c>
      <c r="L246" s="38">
        <v>0</v>
      </c>
      <c s="32">
        <f>ROUND(ROUND(L246,2)*ROUND(G246,3),2)</f>
      </c>
      <c s="36" t="s">
        <v>55</v>
      </c>
      <c>
        <f>(M246*21)/100</f>
      </c>
      <c t="s">
        <v>28</v>
      </c>
    </row>
    <row r="247" spans="1:5" ht="25.5">
      <c r="A247" s="35" t="s">
        <v>56</v>
      </c>
      <c r="E247" s="39" t="s">
        <v>1772</v>
      </c>
    </row>
    <row r="248" spans="1:5" ht="38.25">
      <c r="A248" s="35" t="s">
        <v>57</v>
      </c>
      <c r="E248" s="42" t="s">
        <v>1706</v>
      </c>
    </row>
    <row r="249" spans="1:5" ht="12.75">
      <c r="A249" t="s">
        <v>58</v>
      </c>
      <c r="E249" s="39" t="s">
        <v>5</v>
      </c>
    </row>
    <row r="250" spans="1:16" ht="25.5">
      <c r="A250" t="s">
        <v>50</v>
      </c>
      <c s="34" t="s">
        <v>432</v>
      </c>
      <c s="34" t="s">
        <v>1773</v>
      </c>
      <c s="35" t="s">
        <v>5</v>
      </c>
      <c s="6" t="s">
        <v>1774</v>
      </c>
      <c s="36" t="s">
        <v>139</v>
      </c>
      <c s="37">
        <v>1</v>
      </c>
      <c s="36">
        <v>0.00306</v>
      </c>
      <c s="36">
        <f>ROUND(G250*H250,6)</f>
      </c>
      <c r="L250" s="38">
        <v>0</v>
      </c>
      <c s="32">
        <f>ROUND(ROUND(L250,2)*ROUND(G250,3),2)</f>
      </c>
      <c s="36" t="s">
        <v>55</v>
      </c>
      <c>
        <f>(M250*21)/100</f>
      </c>
      <c t="s">
        <v>28</v>
      </c>
    </row>
    <row r="251" spans="1:5" ht="25.5">
      <c r="A251" s="35" t="s">
        <v>56</v>
      </c>
      <c r="E251" s="39" t="s">
        <v>1774</v>
      </c>
    </row>
    <row r="252" spans="1:5" ht="38.25">
      <c r="A252" s="35" t="s">
        <v>57</v>
      </c>
      <c r="E252" s="42" t="s">
        <v>1706</v>
      </c>
    </row>
    <row r="253" spans="1:5" ht="12.75">
      <c r="A253" t="s">
        <v>58</v>
      </c>
      <c r="E253" s="39" t="s">
        <v>5</v>
      </c>
    </row>
    <row r="254" spans="1:16" ht="12.75">
      <c r="A254" t="s">
        <v>50</v>
      </c>
      <c s="34" t="s">
        <v>436</v>
      </c>
      <c s="34" t="s">
        <v>1775</v>
      </c>
      <c s="35" t="s">
        <v>5</v>
      </c>
      <c s="6" t="s">
        <v>1776</v>
      </c>
      <c s="36" t="s">
        <v>54</v>
      </c>
      <c s="37">
        <v>2</v>
      </c>
      <c s="36">
        <v>0</v>
      </c>
      <c s="36">
        <f>ROUND(G254*H254,6)</f>
      </c>
      <c r="L254" s="38">
        <v>0</v>
      </c>
      <c s="32">
        <f>ROUND(ROUND(L254,2)*ROUND(G254,3),2)</f>
      </c>
      <c s="36" t="s">
        <v>122</v>
      </c>
      <c>
        <f>(M254*21)/100</f>
      </c>
      <c t="s">
        <v>28</v>
      </c>
    </row>
    <row r="255" spans="1:5" ht="12.75">
      <c r="A255" s="35" t="s">
        <v>56</v>
      </c>
      <c r="E255" s="39" t="s">
        <v>1776</v>
      </c>
    </row>
    <row r="256" spans="1:5" ht="12.75">
      <c r="A256" s="35" t="s">
        <v>57</v>
      </c>
      <c r="E256" s="40" t="s">
        <v>5</v>
      </c>
    </row>
    <row r="257" spans="1:5" ht="12.75">
      <c r="A257" t="s">
        <v>58</v>
      </c>
      <c r="E257" s="39" t="s">
        <v>5</v>
      </c>
    </row>
    <row r="258" spans="1:16" ht="25.5">
      <c r="A258" t="s">
        <v>50</v>
      </c>
      <c s="34" t="s">
        <v>442</v>
      </c>
      <c s="34" t="s">
        <v>1777</v>
      </c>
      <c s="35" t="s">
        <v>5</v>
      </c>
      <c s="6" t="s">
        <v>1778</v>
      </c>
      <c s="36" t="s">
        <v>162</v>
      </c>
      <c s="37">
        <v>75.3</v>
      </c>
      <c s="36">
        <v>0.00019</v>
      </c>
      <c s="36">
        <f>ROUND(G258*H258,6)</f>
      </c>
      <c r="L258" s="38">
        <v>0</v>
      </c>
      <c s="32">
        <f>ROUND(ROUND(L258,2)*ROUND(G258,3),2)</f>
      </c>
      <c s="36" t="s">
        <v>55</v>
      </c>
      <c>
        <f>(M258*21)/100</f>
      </c>
      <c t="s">
        <v>28</v>
      </c>
    </row>
    <row r="259" spans="1:5" ht="25.5">
      <c r="A259" s="35" t="s">
        <v>56</v>
      </c>
      <c r="E259" s="39" t="s">
        <v>1778</v>
      </c>
    </row>
    <row r="260" spans="1:5" ht="38.25">
      <c r="A260" s="35" t="s">
        <v>57</v>
      </c>
      <c r="E260" s="42" t="s">
        <v>1779</v>
      </c>
    </row>
    <row r="261" spans="1:5" ht="12.75">
      <c r="A261" t="s">
        <v>58</v>
      </c>
      <c r="E261" s="39" t="s">
        <v>5</v>
      </c>
    </row>
    <row r="262" spans="1:16" ht="25.5">
      <c r="A262" t="s">
        <v>50</v>
      </c>
      <c s="34" t="s">
        <v>446</v>
      </c>
      <c s="34" t="s">
        <v>1780</v>
      </c>
      <c s="35" t="s">
        <v>5</v>
      </c>
      <c s="6" t="s">
        <v>1781</v>
      </c>
      <c s="36" t="s">
        <v>162</v>
      </c>
      <c s="37">
        <v>75.3</v>
      </c>
      <c s="36">
        <v>1E-05</v>
      </c>
      <c s="36">
        <f>ROUND(G262*H262,6)</f>
      </c>
      <c r="L262" s="38">
        <v>0</v>
      </c>
      <c s="32">
        <f>ROUND(ROUND(L262,2)*ROUND(G262,3),2)</f>
      </c>
      <c s="36" t="s">
        <v>55</v>
      </c>
      <c>
        <f>(M262*21)/100</f>
      </c>
      <c t="s">
        <v>28</v>
      </c>
    </row>
    <row r="263" spans="1:5" ht="25.5">
      <c r="A263" s="35" t="s">
        <v>56</v>
      </c>
      <c r="E263" s="39" t="s">
        <v>1781</v>
      </c>
    </row>
    <row r="264" spans="1:5" ht="38.25">
      <c r="A264" s="35" t="s">
        <v>57</v>
      </c>
      <c r="E264" s="42" t="s">
        <v>1779</v>
      </c>
    </row>
    <row r="265" spans="1:5" ht="12.75">
      <c r="A265" t="s">
        <v>58</v>
      </c>
      <c r="E265" s="39" t="s">
        <v>5</v>
      </c>
    </row>
    <row r="266" spans="1:16" ht="25.5">
      <c r="A266" t="s">
        <v>50</v>
      </c>
      <c s="34" t="s">
        <v>450</v>
      </c>
      <c s="34" t="s">
        <v>1782</v>
      </c>
      <c s="35" t="s">
        <v>5</v>
      </c>
      <c s="6" t="s">
        <v>1783</v>
      </c>
      <c s="36" t="s">
        <v>121</v>
      </c>
      <c s="37">
        <v>0.121</v>
      </c>
      <c s="36">
        <v>0</v>
      </c>
      <c s="36">
        <f>ROUND(G266*H266,6)</f>
      </c>
      <c r="L266" s="38">
        <v>0</v>
      </c>
      <c s="32">
        <f>ROUND(ROUND(L266,2)*ROUND(G266,3),2)</f>
      </c>
      <c s="36" t="s">
        <v>55</v>
      </c>
      <c>
        <f>(M266*21)/100</f>
      </c>
      <c t="s">
        <v>28</v>
      </c>
    </row>
    <row r="267" spans="1:5" ht="25.5">
      <c r="A267" s="35" t="s">
        <v>56</v>
      </c>
      <c r="E267" s="39" t="s">
        <v>1783</v>
      </c>
    </row>
    <row r="268" spans="1:5" ht="12.75">
      <c r="A268" s="35" t="s">
        <v>57</v>
      </c>
      <c r="E268" s="40" t="s">
        <v>5</v>
      </c>
    </row>
    <row r="269" spans="1:5" ht="12.75">
      <c r="A269" t="s">
        <v>58</v>
      </c>
      <c r="E269" s="39" t="s">
        <v>5</v>
      </c>
    </row>
    <row r="270" spans="1:13" ht="12.75">
      <c r="A270" t="s">
        <v>47</v>
      </c>
      <c r="C270" s="31" t="s">
        <v>1784</v>
      </c>
      <c r="E270" s="33" t="s">
        <v>1785</v>
      </c>
      <c r="J270" s="32">
        <f>0</f>
      </c>
      <c s="32">
        <f>0</f>
      </c>
      <c s="32">
        <f>0+L271+L275</f>
      </c>
      <c s="32">
        <f>0+M271+M275</f>
      </c>
    </row>
    <row r="271" spans="1:16" ht="12.75">
      <c r="A271" t="s">
        <v>50</v>
      </c>
      <c s="34" t="s">
        <v>453</v>
      </c>
      <c s="34" t="s">
        <v>1786</v>
      </c>
      <c s="35" t="s">
        <v>5</v>
      </c>
      <c s="6" t="s">
        <v>1787</v>
      </c>
      <c s="36" t="s">
        <v>1211</v>
      </c>
      <c s="37">
        <v>1</v>
      </c>
      <c s="36">
        <v>0.00499</v>
      </c>
      <c s="36">
        <f>ROUND(G271*H271,6)</f>
      </c>
      <c r="L271" s="38">
        <v>0</v>
      </c>
      <c s="32">
        <f>ROUND(ROUND(L271,2)*ROUND(G271,3),2)</f>
      </c>
      <c s="36" t="s">
        <v>122</v>
      </c>
      <c>
        <f>(M271*21)/100</f>
      </c>
      <c t="s">
        <v>28</v>
      </c>
    </row>
    <row r="272" spans="1:5" ht="12.75">
      <c r="A272" s="35" t="s">
        <v>56</v>
      </c>
      <c r="E272" s="39" t="s">
        <v>1787</v>
      </c>
    </row>
    <row r="273" spans="1:5" ht="38.25">
      <c r="A273" s="35" t="s">
        <v>57</v>
      </c>
      <c r="E273" s="42" t="s">
        <v>1706</v>
      </c>
    </row>
    <row r="274" spans="1:5" ht="12.75">
      <c r="A274" t="s">
        <v>58</v>
      </c>
      <c r="E274" s="39" t="s">
        <v>5</v>
      </c>
    </row>
    <row r="275" spans="1:16" ht="25.5">
      <c r="A275" t="s">
        <v>50</v>
      </c>
      <c s="34" t="s">
        <v>457</v>
      </c>
      <c s="34" t="s">
        <v>1788</v>
      </c>
      <c s="35" t="s">
        <v>5</v>
      </c>
      <c s="6" t="s">
        <v>1789</v>
      </c>
      <c s="36" t="s">
        <v>121</v>
      </c>
      <c s="37">
        <v>0.005</v>
      </c>
      <c s="36">
        <v>0</v>
      </c>
      <c s="36">
        <f>ROUND(G275*H275,6)</f>
      </c>
      <c r="L275" s="38">
        <v>0</v>
      </c>
      <c s="32">
        <f>ROUND(ROUND(L275,2)*ROUND(G275,3),2)</f>
      </c>
      <c s="36" t="s">
        <v>55</v>
      </c>
      <c>
        <f>(M275*21)/100</f>
      </c>
      <c t="s">
        <v>28</v>
      </c>
    </row>
    <row r="276" spans="1:5" ht="25.5">
      <c r="A276" s="35" t="s">
        <v>56</v>
      </c>
      <c r="E276" s="39" t="s">
        <v>1789</v>
      </c>
    </row>
    <row r="277" spans="1:5" ht="12.75">
      <c r="A277" s="35" t="s">
        <v>57</v>
      </c>
      <c r="E277" s="40" t="s">
        <v>5</v>
      </c>
    </row>
    <row r="278" spans="1:5" ht="12.75">
      <c r="A278" t="s">
        <v>58</v>
      </c>
      <c r="E278" s="39" t="s">
        <v>5</v>
      </c>
    </row>
    <row r="279" spans="1:13" ht="12.75">
      <c r="A279" t="s">
        <v>47</v>
      </c>
      <c r="C279" s="31" t="s">
        <v>1790</v>
      </c>
      <c r="E279" s="33" t="s">
        <v>1791</v>
      </c>
      <c r="J279" s="32">
        <f>0</f>
      </c>
      <c s="32">
        <f>0</f>
      </c>
      <c s="32">
        <f>0+L280+L284+L288+L292+L296+L300+L304+L308+L312+L316+L320+L324</f>
      </c>
      <c s="32">
        <f>0+M280+M284+M288+M292+M296+M300+M304+M308+M312+M316+M320+M324</f>
      </c>
    </row>
    <row r="280" spans="1:16" ht="38.25">
      <c r="A280" t="s">
        <v>50</v>
      </c>
      <c s="34" t="s">
        <v>461</v>
      </c>
      <c s="34" t="s">
        <v>1792</v>
      </c>
      <c s="35" t="s">
        <v>5</v>
      </c>
      <c s="6" t="s">
        <v>1793</v>
      </c>
      <c s="36" t="s">
        <v>1211</v>
      </c>
      <c s="37">
        <v>1</v>
      </c>
      <c s="36">
        <v>0.01416</v>
      </c>
      <c s="36">
        <f>ROUND(G280*H280,6)</f>
      </c>
      <c r="L280" s="38">
        <v>0</v>
      </c>
      <c s="32">
        <f>ROUND(ROUND(L280,2)*ROUND(G280,3),2)</f>
      </c>
      <c s="36" t="s">
        <v>55</v>
      </c>
      <c>
        <f>(M280*21)/100</f>
      </c>
      <c t="s">
        <v>28</v>
      </c>
    </row>
    <row r="281" spans="1:5" ht="38.25">
      <c r="A281" s="35" t="s">
        <v>56</v>
      </c>
      <c r="E281" s="39" t="s">
        <v>1794</v>
      </c>
    </row>
    <row r="282" spans="1:5" ht="38.25">
      <c r="A282" s="35" t="s">
        <v>57</v>
      </c>
      <c r="E282" s="42" t="s">
        <v>1706</v>
      </c>
    </row>
    <row r="283" spans="1:5" ht="12.75">
      <c r="A283" t="s">
        <v>58</v>
      </c>
      <c r="E283" s="39" t="s">
        <v>5</v>
      </c>
    </row>
    <row r="284" spans="1:16" ht="12.75">
      <c r="A284" t="s">
        <v>50</v>
      </c>
      <c s="34" t="s">
        <v>464</v>
      </c>
      <c s="34" t="s">
        <v>1795</v>
      </c>
      <c s="35" t="s">
        <v>5</v>
      </c>
      <c s="6" t="s">
        <v>1796</v>
      </c>
      <c s="36" t="s">
        <v>1211</v>
      </c>
      <c s="37">
        <v>2</v>
      </c>
      <c s="36">
        <v>0.00066</v>
      </c>
      <c s="36">
        <f>ROUND(G284*H284,6)</f>
      </c>
      <c r="L284" s="38">
        <v>0</v>
      </c>
      <c s="32">
        <f>ROUND(ROUND(L284,2)*ROUND(G284,3),2)</f>
      </c>
      <c s="36" t="s">
        <v>1797</v>
      </c>
      <c>
        <f>(M284*21)/100</f>
      </c>
      <c t="s">
        <v>28</v>
      </c>
    </row>
    <row r="285" spans="1:5" ht="25.5">
      <c r="A285" s="35" t="s">
        <v>56</v>
      </c>
      <c r="E285" s="39" t="s">
        <v>1798</v>
      </c>
    </row>
    <row r="286" spans="1:5" ht="25.5">
      <c r="A286" s="35" t="s">
        <v>57</v>
      </c>
      <c r="E286" s="40" t="s">
        <v>1799</v>
      </c>
    </row>
    <row r="287" spans="1:5" ht="12.75">
      <c r="A287" t="s">
        <v>58</v>
      </c>
      <c r="E287" s="39" t="s">
        <v>5</v>
      </c>
    </row>
    <row r="288" spans="1:16" ht="12.75">
      <c r="A288" t="s">
        <v>50</v>
      </c>
      <c s="34" t="s">
        <v>468</v>
      </c>
      <c s="34" t="s">
        <v>1800</v>
      </c>
      <c s="35" t="s">
        <v>5</v>
      </c>
      <c s="6" t="s">
        <v>1801</v>
      </c>
      <c s="36" t="s">
        <v>139</v>
      </c>
      <c s="37">
        <v>2</v>
      </c>
      <c s="36">
        <v>0.0135</v>
      </c>
      <c s="36">
        <f>ROUND(G288*H288,6)</f>
      </c>
      <c r="L288" s="38">
        <v>0</v>
      </c>
      <c s="32">
        <f>ROUND(ROUND(L288,2)*ROUND(G288,3),2)</f>
      </c>
      <c s="36" t="s">
        <v>1797</v>
      </c>
      <c>
        <f>(M288*21)/100</f>
      </c>
      <c t="s">
        <v>28</v>
      </c>
    </row>
    <row r="289" spans="1:5" ht="12.75">
      <c r="A289" s="35" t="s">
        <v>56</v>
      </c>
      <c r="E289" s="39" t="s">
        <v>1802</v>
      </c>
    </row>
    <row r="290" spans="1:5" ht="25.5">
      <c r="A290" s="35" t="s">
        <v>57</v>
      </c>
      <c r="E290" s="40" t="s">
        <v>1799</v>
      </c>
    </row>
    <row r="291" spans="1:5" ht="12.75">
      <c r="A291" t="s">
        <v>58</v>
      </c>
      <c r="E291" s="39" t="s">
        <v>5</v>
      </c>
    </row>
    <row r="292" spans="1:16" ht="12.75">
      <c r="A292" t="s">
        <v>50</v>
      </c>
      <c s="34" t="s">
        <v>473</v>
      </c>
      <c s="34" t="s">
        <v>1803</v>
      </c>
      <c s="35" t="s">
        <v>5</v>
      </c>
      <c s="6" t="s">
        <v>1804</v>
      </c>
      <c s="36" t="s">
        <v>1211</v>
      </c>
      <c s="37">
        <v>1</v>
      </c>
      <c s="36">
        <v>0.00507</v>
      </c>
      <c s="36">
        <f>ROUND(G292*H292,6)</f>
      </c>
      <c r="L292" s="38">
        <v>0</v>
      </c>
      <c s="32">
        <f>ROUND(ROUND(L292,2)*ROUND(G292,3),2)</f>
      </c>
      <c s="36" t="s">
        <v>1797</v>
      </c>
      <c>
        <f>(M292*21)/100</f>
      </c>
      <c t="s">
        <v>28</v>
      </c>
    </row>
    <row r="293" spans="1:5" ht="25.5">
      <c r="A293" s="35" t="s">
        <v>56</v>
      </c>
      <c r="E293" s="39" t="s">
        <v>1805</v>
      </c>
    </row>
    <row r="294" spans="1:5" ht="25.5">
      <c r="A294" s="35" t="s">
        <v>57</v>
      </c>
      <c r="E294" s="40" t="s">
        <v>1806</v>
      </c>
    </row>
    <row r="295" spans="1:5" ht="12.75">
      <c r="A295" t="s">
        <v>58</v>
      </c>
      <c r="E295" s="39" t="s">
        <v>5</v>
      </c>
    </row>
    <row r="296" spans="1:16" ht="12.75">
      <c r="A296" t="s">
        <v>50</v>
      </c>
      <c s="34" t="s">
        <v>478</v>
      </c>
      <c s="34" t="s">
        <v>1807</v>
      </c>
      <c s="35" t="s">
        <v>5</v>
      </c>
      <c s="6" t="s">
        <v>1808</v>
      </c>
      <c s="36" t="s">
        <v>139</v>
      </c>
      <c s="37">
        <v>1</v>
      </c>
      <c s="36">
        <v>0.036</v>
      </c>
      <c s="36">
        <f>ROUND(G296*H296,6)</f>
      </c>
      <c r="L296" s="38">
        <v>0</v>
      </c>
      <c s="32">
        <f>ROUND(ROUND(L296,2)*ROUND(G296,3),2)</f>
      </c>
      <c s="36" t="s">
        <v>1797</v>
      </c>
      <c>
        <f>(M296*21)/100</f>
      </c>
      <c t="s">
        <v>28</v>
      </c>
    </row>
    <row r="297" spans="1:5" ht="25.5">
      <c r="A297" s="35" t="s">
        <v>56</v>
      </c>
      <c r="E297" s="39" t="s">
        <v>1809</v>
      </c>
    </row>
    <row r="298" spans="1:5" ht="12.75">
      <c r="A298" s="35" t="s">
        <v>57</v>
      </c>
      <c r="E298" s="40" t="s">
        <v>5</v>
      </c>
    </row>
    <row r="299" spans="1:5" ht="12.75">
      <c r="A299" t="s">
        <v>58</v>
      </c>
      <c r="E299" s="39" t="s">
        <v>5</v>
      </c>
    </row>
    <row r="300" spans="1:16" ht="12.75">
      <c r="A300" t="s">
        <v>50</v>
      </c>
      <c s="34" t="s">
        <v>483</v>
      </c>
      <c s="34" t="s">
        <v>1810</v>
      </c>
      <c s="35" t="s">
        <v>5</v>
      </c>
      <c s="6" t="s">
        <v>1811</v>
      </c>
      <c s="36" t="s">
        <v>1211</v>
      </c>
      <c s="37">
        <v>15</v>
      </c>
      <c s="36">
        <v>0.00024</v>
      </c>
      <c s="36">
        <f>ROUND(G300*H300,6)</f>
      </c>
      <c r="L300" s="38">
        <v>0</v>
      </c>
      <c s="32">
        <f>ROUND(ROUND(L300,2)*ROUND(G300,3),2)</f>
      </c>
      <c s="36" t="s">
        <v>55</v>
      </c>
      <c>
        <f>(M300*21)/100</f>
      </c>
      <c t="s">
        <v>28</v>
      </c>
    </row>
    <row r="301" spans="1:5" ht="12.75">
      <c r="A301" s="35" t="s">
        <v>56</v>
      </c>
      <c r="E301" s="39" t="s">
        <v>1811</v>
      </c>
    </row>
    <row r="302" spans="1:5" ht="38.25">
      <c r="A302" s="35" t="s">
        <v>57</v>
      </c>
      <c r="E302" s="42" t="s">
        <v>1812</v>
      </c>
    </row>
    <row r="303" spans="1:5" ht="12.75">
      <c r="A303" t="s">
        <v>58</v>
      </c>
      <c r="E303" s="39" t="s">
        <v>5</v>
      </c>
    </row>
    <row r="304" spans="1:16" ht="12.75">
      <c r="A304" t="s">
        <v>50</v>
      </c>
      <c s="34" t="s">
        <v>487</v>
      </c>
      <c s="34" t="s">
        <v>1813</v>
      </c>
      <c s="35" t="s">
        <v>5</v>
      </c>
      <c s="6" t="s">
        <v>1814</v>
      </c>
      <c s="36" t="s">
        <v>162</v>
      </c>
      <c s="37">
        <v>7.5</v>
      </c>
      <c s="36">
        <v>0.00018</v>
      </c>
      <c s="36">
        <f>ROUND(G304*H304,6)</f>
      </c>
      <c r="L304" s="38">
        <v>0</v>
      </c>
      <c s="32">
        <f>ROUND(ROUND(L304,2)*ROUND(G304,3),2)</f>
      </c>
      <c s="36" t="s">
        <v>55</v>
      </c>
      <c>
        <f>(M304*21)/100</f>
      </c>
      <c t="s">
        <v>28</v>
      </c>
    </row>
    <row r="305" spans="1:5" ht="12.75">
      <c r="A305" s="35" t="s">
        <v>56</v>
      </c>
      <c r="E305" s="39" t="s">
        <v>1814</v>
      </c>
    </row>
    <row r="306" spans="1:5" ht="38.25">
      <c r="A306" s="35" t="s">
        <v>57</v>
      </c>
      <c r="E306" s="42" t="s">
        <v>1815</v>
      </c>
    </row>
    <row r="307" spans="1:5" ht="12.75">
      <c r="A307" t="s">
        <v>58</v>
      </c>
      <c r="E307" s="39" t="s">
        <v>5</v>
      </c>
    </row>
    <row r="308" spans="1:16" ht="12.75">
      <c r="A308" t="s">
        <v>50</v>
      </c>
      <c s="34" t="s">
        <v>491</v>
      </c>
      <c s="34" t="s">
        <v>1816</v>
      </c>
      <c s="35" t="s">
        <v>5</v>
      </c>
      <c s="6" t="s">
        <v>1817</v>
      </c>
      <c s="36" t="s">
        <v>1211</v>
      </c>
      <c s="37">
        <v>3</v>
      </c>
      <c s="36">
        <v>0.00184</v>
      </c>
      <c s="36">
        <f>ROUND(G308*H308,6)</f>
      </c>
      <c r="L308" s="38">
        <v>0</v>
      </c>
      <c s="32">
        <f>ROUND(ROUND(L308,2)*ROUND(G308,3),2)</f>
      </c>
      <c s="36" t="s">
        <v>55</v>
      </c>
      <c>
        <f>(M308*21)/100</f>
      </c>
      <c t="s">
        <v>28</v>
      </c>
    </row>
    <row r="309" spans="1:5" ht="12.75">
      <c r="A309" s="35" t="s">
        <v>56</v>
      </c>
      <c r="E309" s="39" t="s">
        <v>1817</v>
      </c>
    </row>
    <row r="310" spans="1:5" ht="38.25">
      <c r="A310" s="35" t="s">
        <v>57</v>
      </c>
      <c r="E310" s="42" t="s">
        <v>1709</v>
      </c>
    </row>
    <row r="311" spans="1:5" ht="12.75">
      <c r="A311" t="s">
        <v>58</v>
      </c>
      <c r="E311" s="39" t="s">
        <v>5</v>
      </c>
    </row>
    <row r="312" spans="1:16" ht="12.75">
      <c r="A312" t="s">
        <v>50</v>
      </c>
      <c s="34" t="s">
        <v>496</v>
      </c>
      <c s="34" t="s">
        <v>1818</v>
      </c>
      <c s="35" t="s">
        <v>5</v>
      </c>
      <c s="6" t="s">
        <v>1819</v>
      </c>
      <c s="36" t="s">
        <v>139</v>
      </c>
      <c s="37">
        <v>1</v>
      </c>
      <c s="36">
        <v>4E-05</v>
      </c>
      <c s="36">
        <f>ROUND(G312*H312,6)</f>
      </c>
      <c r="L312" s="38">
        <v>0</v>
      </c>
      <c s="32">
        <f>ROUND(ROUND(L312,2)*ROUND(G312,3),2)</f>
      </c>
      <c s="36" t="s">
        <v>55</v>
      </c>
      <c>
        <f>(M312*21)/100</f>
      </c>
      <c t="s">
        <v>28</v>
      </c>
    </row>
    <row r="313" spans="1:5" ht="12.75">
      <c r="A313" s="35" t="s">
        <v>56</v>
      </c>
      <c r="E313" s="39" t="s">
        <v>1819</v>
      </c>
    </row>
    <row r="314" spans="1:5" ht="38.25">
      <c r="A314" s="35" t="s">
        <v>57</v>
      </c>
      <c r="E314" s="42" t="s">
        <v>1706</v>
      </c>
    </row>
    <row r="315" spans="1:5" ht="12.75">
      <c r="A315" t="s">
        <v>58</v>
      </c>
      <c r="E315" s="39" t="s">
        <v>5</v>
      </c>
    </row>
    <row r="316" spans="1:16" ht="12.75">
      <c r="A316" t="s">
        <v>50</v>
      </c>
      <c s="34" t="s">
        <v>499</v>
      </c>
      <c s="34" t="s">
        <v>1820</v>
      </c>
      <c s="35" t="s">
        <v>5</v>
      </c>
      <c s="6" t="s">
        <v>1821</v>
      </c>
      <c s="36" t="s">
        <v>139</v>
      </c>
      <c s="37">
        <v>1</v>
      </c>
      <c s="36">
        <v>0.00152</v>
      </c>
      <c s="36">
        <f>ROUND(G316*H316,6)</f>
      </c>
      <c r="L316" s="38">
        <v>0</v>
      </c>
      <c s="32">
        <f>ROUND(ROUND(L316,2)*ROUND(G316,3),2)</f>
      </c>
      <c s="36" t="s">
        <v>122</v>
      </c>
      <c>
        <f>(M316*21)/100</f>
      </c>
      <c t="s">
        <v>28</v>
      </c>
    </row>
    <row r="317" spans="1:5" ht="12.75">
      <c r="A317" s="35" t="s">
        <v>56</v>
      </c>
      <c r="E317" s="39" t="s">
        <v>1821</v>
      </c>
    </row>
    <row r="318" spans="1:5" ht="38.25">
      <c r="A318" s="35" t="s">
        <v>57</v>
      </c>
      <c r="E318" s="42" t="s">
        <v>1706</v>
      </c>
    </row>
    <row r="319" spans="1:5" ht="12.75">
      <c r="A319" t="s">
        <v>58</v>
      </c>
      <c r="E319" s="39" t="s">
        <v>5</v>
      </c>
    </row>
    <row r="320" spans="1:16" ht="25.5">
      <c r="A320" t="s">
        <v>50</v>
      </c>
      <c s="34" t="s">
        <v>504</v>
      </c>
      <c s="34" t="s">
        <v>1822</v>
      </c>
      <c s="35" t="s">
        <v>5</v>
      </c>
      <c s="6" t="s">
        <v>1823</v>
      </c>
      <c s="36" t="s">
        <v>1211</v>
      </c>
      <c s="37">
        <v>1</v>
      </c>
      <c s="36">
        <v>0.00125</v>
      </c>
      <c s="36">
        <f>ROUND(G320*H320,6)</f>
      </c>
      <c r="L320" s="38">
        <v>0</v>
      </c>
      <c s="32">
        <f>ROUND(ROUND(L320,2)*ROUND(G320,3),2)</f>
      </c>
      <c s="36" t="s">
        <v>122</v>
      </c>
      <c>
        <f>(M320*21)/100</f>
      </c>
      <c t="s">
        <v>28</v>
      </c>
    </row>
    <row r="321" spans="1:5" ht="25.5">
      <c r="A321" s="35" t="s">
        <v>56</v>
      </c>
      <c r="E321" s="39" t="s">
        <v>1823</v>
      </c>
    </row>
    <row r="322" spans="1:5" ht="38.25">
      <c r="A322" s="35" t="s">
        <v>57</v>
      </c>
      <c r="E322" s="42" t="s">
        <v>1706</v>
      </c>
    </row>
    <row r="323" spans="1:5" ht="12.75">
      <c r="A323" t="s">
        <v>58</v>
      </c>
      <c r="E323" s="39" t="s">
        <v>5</v>
      </c>
    </row>
    <row r="324" spans="1:16" ht="25.5">
      <c r="A324" t="s">
        <v>50</v>
      </c>
      <c s="34" t="s">
        <v>509</v>
      </c>
      <c s="34" t="s">
        <v>1824</v>
      </c>
      <c s="35" t="s">
        <v>5</v>
      </c>
      <c s="6" t="s">
        <v>1825</v>
      </c>
      <c s="36" t="s">
        <v>121</v>
      </c>
      <c s="37">
        <v>0.068</v>
      </c>
      <c s="36">
        <v>0</v>
      </c>
      <c s="36">
        <f>ROUND(G324*H324,6)</f>
      </c>
      <c r="L324" s="38">
        <v>0</v>
      </c>
      <c s="32">
        <f>ROUND(ROUND(L324,2)*ROUND(G324,3),2)</f>
      </c>
      <c s="36" t="s">
        <v>55</v>
      </c>
      <c>
        <f>(M324*21)/100</f>
      </c>
      <c t="s">
        <v>28</v>
      </c>
    </row>
    <row r="325" spans="1:5" ht="25.5">
      <c r="A325" s="35" t="s">
        <v>56</v>
      </c>
      <c r="E325" s="39" t="s">
        <v>1825</v>
      </c>
    </row>
    <row r="326" spans="1:5" ht="12.75">
      <c r="A326" s="35" t="s">
        <v>57</v>
      </c>
      <c r="E326" s="40" t="s">
        <v>5</v>
      </c>
    </row>
    <row r="327" spans="1:5" ht="12.75">
      <c r="A327" t="s">
        <v>58</v>
      </c>
      <c r="E327" s="39" t="s">
        <v>5</v>
      </c>
    </row>
    <row r="328" spans="1:13" ht="12.75">
      <c r="A328" t="s">
        <v>47</v>
      </c>
      <c r="C328" s="31" t="s">
        <v>1081</v>
      </c>
      <c r="E328" s="33" t="s">
        <v>1082</v>
      </c>
      <c r="J328" s="32">
        <f>0</f>
      </c>
      <c s="32">
        <f>0</f>
      </c>
      <c s="32">
        <f>0+L329+L333+L337</f>
      </c>
      <c s="32">
        <f>0+M329+M333+M337</f>
      </c>
    </row>
    <row r="329" spans="1:16" ht="12.75">
      <c r="A329" t="s">
        <v>50</v>
      </c>
      <c s="34" t="s">
        <v>513</v>
      </c>
      <c s="34" t="s">
        <v>1826</v>
      </c>
      <c s="35" t="s">
        <v>5</v>
      </c>
      <c s="6" t="s">
        <v>1827</v>
      </c>
      <c s="36" t="s">
        <v>139</v>
      </c>
      <c s="37">
        <v>2</v>
      </c>
      <c s="36">
        <v>0</v>
      </c>
      <c s="36">
        <f>ROUND(G329*H329,6)</f>
      </c>
      <c r="L329" s="38">
        <v>0</v>
      </c>
      <c s="32">
        <f>ROUND(ROUND(L329,2)*ROUND(G329,3),2)</f>
      </c>
      <c s="36" t="s">
        <v>55</v>
      </c>
      <c>
        <f>(M329*21)/100</f>
      </c>
      <c t="s">
        <v>28</v>
      </c>
    </row>
    <row r="330" spans="1:5" ht="12.75">
      <c r="A330" s="35" t="s">
        <v>56</v>
      </c>
      <c r="E330" s="39" t="s">
        <v>1827</v>
      </c>
    </row>
    <row r="331" spans="1:5" ht="38.25">
      <c r="A331" s="35" t="s">
        <v>57</v>
      </c>
      <c r="E331" s="42" t="s">
        <v>1712</v>
      </c>
    </row>
    <row r="332" spans="1:5" ht="12.75">
      <c r="A332" t="s">
        <v>58</v>
      </c>
      <c r="E332" s="39" t="s">
        <v>5</v>
      </c>
    </row>
    <row r="333" spans="1:16" ht="12.75">
      <c r="A333" t="s">
        <v>50</v>
      </c>
      <c s="34" t="s">
        <v>517</v>
      </c>
      <c s="34" t="s">
        <v>1828</v>
      </c>
      <c s="35" t="s">
        <v>5</v>
      </c>
      <c s="6" t="s">
        <v>1829</v>
      </c>
      <c s="36" t="s">
        <v>139</v>
      </c>
      <c s="37">
        <v>2</v>
      </c>
      <c s="36">
        <v>0.00109</v>
      </c>
      <c s="36">
        <f>ROUND(G333*H333,6)</f>
      </c>
      <c r="L333" s="38">
        <v>0</v>
      </c>
      <c s="32">
        <f>ROUND(ROUND(L333,2)*ROUND(G333,3),2)</f>
      </c>
      <c s="36" t="s">
        <v>55</v>
      </c>
      <c>
        <f>(M333*21)/100</f>
      </c>
      <c t="s">
        <v>28</v>
      </c>
    </row>
    <row r="334" spans="1:5" ht="12.75">
      <c r="A334" s="35" t="s">
        <v>56</v>
      </c>
      <c r="E334" s="39" t="s">
        <v>1829</v>
      </c>
    </row>
    <row r="335" spans="1:5" ht="38.25">
      <c r="A335" s="35" t="s">
        <v>57</v>
      </c>
      <c r="E335" s="42" t="s">
        <v>1712</v>
      </c>
    </row>
    <row r="336" spans="1:5" ht="12.75">
      <c r="A336" t="s">
        <v>58</v>
      </c>
      <c r="E336" s="39" t="s">
        <v>1830</v>
      </c>
    </row>
    <row r="337" spans="1:16" ht="25.5">
      <c r="A337" t="s">
        <v>50</v>
      </c>
      <c s="34" t="s">
        <v>522</v>
      </c>
      <c s="34" t="s">
        <v>1205</v>
      </c>
      <c s="35" t="s">
        <v>5</v>
      </c>
      <c s="6" t="s">
        <v>1206</v>
      </c>
      <c s="36" t="s">
        <v>121</v>
      </c>
      <c s="37">
        <v>0.002</v>
      </c>
      <c s="36">
        <v>0</v>
      </c>
      <c s="36">
        <f>ROUND(G337*H337,6)</f>
      </c>
      <c r="L337" s="38">
        <v>0</v>
      </c>
      <c s="32">
        <f>ROUND(ROUND(L337,2)*ROUND(G337,3),2)</f>
      </c>
      <c s="36" t="s">
        <v>55</v>
      </c>
      <c>
        <f>(M337*21)/100</f>
      </c>
      <c t="s">
        <v>28</v>
      </c>
    </row>
    <row r="338" spans="1:5" ht="25.5">
      <c r="A338" s="35" t="s">
        <v>56</v>
      </c>
      <c r="E338" s="39" t="s">
        <v>1206</v>
      </c>
    </row>
    <row r="339" spans="1:5" ht="12.75">
      <c r="A339" s="35" t="s">
        <v>57</v>
      </c>
      <c r="E339" s="40" t="s">
        <v>5</v>
      </c>
    </row>
    <row r="340" spans="1:5" ht="12.75">
      <c r="A340" t="s">
        <v>58</v>
      </c>
      <c r="E340" s="39" t="s">
        <v>5</v>
      </c>
    </row>
    <row r="341" spans="1:13" ht="12.75">
      <c r="A341" t="s">
        <v>47</v>
      </c>
      <c r="C341" s="31" t="s">
        <v>113</v>
      </c>
      <c r="E341" s="33" t="s">
        <v>1390</v>
      </c>
      <c r="J341" s="32">
        <f>0</f>
      </c>
      <c s="32">
        <f>0</f>
      </c>
      <c s="32">
        <f>0+L342+L346+L350+L354+L358+L362+L366+L370+L374+L378+L382+L386+L390+L394+L398+L402+L406+L410+L414</f>
      </c>
      <c s="32">
        <f>0+M342+M346+M350+M354+M358+M362+M366+M370+M374+M378+M382+M386+M390+M394+M398+M402+M406+M410+M414</f>
      </c>
    </row>
    <row r="342" spans="1:16" ht="25.5">
      <c r="A342" t="s">
        <v>50</v>
      </c>
      <c s="34" t="s">
        <v>524</v>
      </c>
      <c s="34" t="s">
        <v>1831</v>
      </c>
      <c s="35" t="s">
        <v>5</v>
      </c>
      <c s="6" t="s">
        <v>1832</v>
      </c>
      <c s="36" t="s">
        <v>162</v>
      </c>
      <c s="37">
        <v>167.81</v>
      </c>
      <c s="36">
        <v>0</v>
      </c>
      <c s="36">
        <f>ROUND(G342*H342,6)</f>
      </c>
      <c r="L342" s="38">
        <v>0</v>
      </c>
      <c s="32">
        <f>ROUND(ROUND(L342,2)*ROUND(G342,3),2)</f>
      </c>
      <c s="36" t="s">
        <v>55</v>
      </c>
      <c>
        <f>(M342*21)/100</f>
      </c>
      <c t="s">
        <v>28</v>
      </c>
    </row>
    <row r="343" spans="1:5" ht="25.5">
      <c r="A343" s="35" t="s">
        <v>56</v>
      </c>
      <c r="E343" s="39" t="s">
        <v>1832</v>
      </c>
    </row>
    <row r="344" spans="1:5" ht="38.25">
      <c r="A344" s="35" t="s">
        <v>57</v>
      </c>
      <c r="E344" s="42" t="s">
        <v>1833</v>
      </c>
    </row>
    <row r="345" spans="1:5" ht="12.75">
      <c r="A345" t="s">
        <v>58</v>
      </c>
      <c r="E345" s="39" t="s">
        <v>5</v>
      </c>
    </row>
    <row r="346" spans="1:16" ht="12.75">
      <c r="A346" t="s">
        <v>50</v>
      </c>
      <c s="34" t="s">
        <v>525</v>
      </c>
      <c s="34" t="s">
        <v>1834</v>
      </c>
      <c s="35" t="s">
        <v>5</v>
      </c>
      <c s="6" t="s">
        <v>1835</v>
      </c>
      <c s="36" t="s">
        <v>162</v>
      </c>
      <c s="37">
        <v>170.327</v>
      </c>
      <c s="36">
        <v>0.00028</v>
      </c>
      <c s="36">
        <f>ROUND(G346*H346,6)</f>
      </c>
      <c r="L346" s="38">
        <v>0</v>
      </c>
      <c s="32">
        <f>ROUND(ROUND(L346,2)*ROUND(G346,3),2)</f>
      </c>
      <c s="36" t="s">
        <v>55</v>
      </c>
      <c>
        <f>(M346*21)/100</f>
      </c>
      <c t="s">
        <v>28</v>
      </c>
    </row>
    <row r="347" spans="1:5" ht="12.75">
      <c r="A347" s="35" t="s">
        <v>56</v>
      </c>
      <c r="E347" s="39" t="s">
        <v>1835</v>
      </c>
    </row>
    <row r="348" spans="1:5" ht="51">
      <c r="A348" s="35" t="s">
        <v>57</v>
      </c>
      <c r="E348" s="42" t="s">
        <v>1836</v>
      </c>
    </row>
    <row r="349" spans="1:5" ht="12.75">
      <c r="A349" t="s">
        <v>58</v>
      </c>
      <c r="E349" s="39" t="s">
        <v>5</v>
      </c>
    </row>
    <row r="350" spans="1:16" ht="25.5">
      <c r="A350" t="s">
        <v>50</v>
      </c>
      <c s="34" t="s">
        <v>530</v>
      </c>
      <c s="34" t="s">
        <v>1837</v>
      </c>
      <c s="35" t="s">
        <v>5</v>
      </c>
      <c s="6" t="s">
        <v>1838</v>
      </c>
      <c s="36" t="s">
        <v>162</v>
      </c>
      <c s="37">
        <v>0.7</v>
      </c>
      <c s="36">
        <v>1E-05</v>
      </c>
      <c s="36">
        <f>ROUND(G350*H350,6)</f>
      </c>
      <c r="L350" s="38">
        <v>0</v>
      </c>
      <c s="32">
        <f>ROUND(ROUND(L350,2)*ROUND(G350,3),2)</f>
      </c>
      <c s="36" t="s">
        <v>55</v>
      </c>
      <c>
        <f>(M350*21)/100</f>
      </c>
      <c t="s">
        <v>28</v>
      </c>
    </row>
    <row r="351" spans="1:5" ht="25.5">
      <c r="A351" s="35" t="s">
        <v>56</v>
      </c>
      <c r="E351" s="39" t="s">
        <v>1838</v>
      </c>
    </row>
    <row r="352" spans="1:5" ht="51">
      <c r="A352" s="35" t="s">
        <v>57</v>
      </c>
      <c r="E352" s="42" t="s">
        <v>1839</v>
      </c>
    </row>
    <row r="353" spans="1:5" ht="12.75">
      <c r="A353" t="s">
        <v>58</v>
      </c>
      <c r="E353" s="39" t="s">
        <v>5</v>
      </c>
    </row>
    <row r="354" spans="1:16" ht="12.75">
      <c r="A354" t="s">
        <v>50</v>
      </c>
      <c s="34" t="s">
        <v>535</v>
      </c>
      <c s="34" t="s">
        <v>1840</v>
      </c>
      <c s="35" t="s">
        <v>5</v>
      </c>
      <c s="6" t="s">
        <v>1841</v>
      </c>
      <c s="36" t="s">
        <v>162</v>
      </c>
      <c s="37">
        <v>0.711</v>
      </c>
      <c s="36">
        <v>0.0014</v>
      </c>
      <c s="36">
        <f>ROUND(G354*H354,6)</f>
      </c>
      <c r="L354" s="38">
        <v>0</v>
      </c>
      <c s="32">
        <f>ROUND(ROUND(L354,2)*ROUND(G354,3),2)</f>
      </c>
      <c s="36" t="s">
        <v>55</v>
      </c>
      <c>
        <f>(M354*21)/100</f>
      </c>
      <c t="s">
        <v>28</v>
      </c>
    </row>
    <row r="355" spans="1:5" ht="12.75">
      <c r="A355" s="35" t="s">
        <v>56</v>
      </c>
      <c r="E355" s="39" t="s">
        <v>1841</v>
      </c>
    </row>
    <row r="356" spans="1:5" ht="63.75">
      <c r="A356" s="35" t="s">
        <v>57</v>
      </c>
      <c r="E356" s="42" t="s">
        <v>1842</v>
      </c>
    </row>
    <row r="357" spans="1:5" ht="12.75">
      <c r="A357" t="s">
        <v>58</v>
      </c>
      <c r="E357" s="39" t="s">
        <v>5</v>
      </c>
    </row>
    <row r="358" spans="1:16" ht="25.5">
      <c r="A358" t="s">
        <v>50</v>
      </c>
      <c s="34" t="s">
        <v>539</v>
      </c>
      <c s="34" t="s">
        <v>1843</v>
      </c>
      <c s="35" t="s">
        <v>5</v>
      </c>
      <c s="6" t="s">
        <v>1844</v>
      </c>
      <c s="36" t="s">
        <v>139</v>
      </c>
      <c s="37">
        <v>14</v>
      </c>
      <c s="36">
        <v>0</v>
      </c>
      <c s="36">
        <f>ROUND(G358*H358,6)</f>
      </c>
      <c r="L358" s="38">
        <v>0</v>
      </c>
      <c s="32">
        <f>ROUND(ROUND(L358,2)*ROUND(G358,3),2)</f>
      </c>
      <c s="36" t="s">
        <v>55</v>
      </c>
      <c>
        <f>(M358*21)/100</f>
      </c>
      <c t="s">
        <v>28</v>
      </c>
    </row>
    <row r="359" spans="1:5" ht="25.5">
      <c r="A359" s="35" t="s">
        <v>56</v>
      </c>
      <c r="E359" s="39" t="s">
        <v>1844</v>
      </c>
    </row>
    <row r="360" spans="1:5" ht="38.25">
      <c r="A360" s="35" t="s">
        <v>57</v>
      </c>
      <c r="E360" s="42" t="s">
        <v>1845</v>
      </c>
    </row>
    <row r="361" spans="1:5" ht="12.75">
      <c r="A361" t="s">
        <v>58</v>
      </c>
      <c r="E361" s="39" t="s">
        <v>5</v>
      </c>
    </row>
    <row r="362" spans="1:16" ht="12.75">
      <c r="A362" t="s">
        <v>50</v>
      </c>
      <c s="34" t="s">
        <v>543</v>
      </c>
      <c s="34" t="s">
        <v>1846</v>
      </c>
      <c s="35" t="s">
        <v>5</v>
      </c>
      <c s="6" t="s">
        <v>1847</v>
      </c>
      <c s="36" t="s">
        <v>139</v>
      </c>
      <c s="37">
        <v>14</v>
      </c>
      <c s="36">
        <v>5E-05</v>
      </c>
      <c s="36">
        <f>ROUND(G362*H362,6)</f>
      </c>
      <c r="L362" s="38">
        <v>0</v>
      </c>
      <c s="32">
        <f>ROUND(ROUND(L362,2)*ROUND(G362,3),2)</f>
      </c>
      <c s="36" t="s">
        <v>55</v>
      </c>
      <c>
        <f>(M362*21)/100</f>
      </c>
      <c t="s">
        <v>28</v>
      </c>
    </row>
    <row r="363" spans="1:5" ht="12.75">
      <c r="A363" s="35" t="s">
        <v>56</v>
      </c>
      <c r="E363" s="39" t="s">
        <v>1847</v>
      </c>
    </row>
    <row r="364" spans="1:5" ht="38.25">
      <c r="A364" s="35" t="s">
        <v>57</v>
      </c>
      <c r="E364" s="42" t="s">
        <v>1845</v>
      </c>
    </row>
    <row r="365" spans="1:5" ht="12.75">
      <c r="A365" t="s">
        <v>58</v>
      </c>
      <c r="E365" s="39" t="s">
        <v>5</v>
      </c>
    </row>
    <row r="366" spans="1:16" ht="25.5">
      <c r="A366" t="s">
        <v>50</v>
      </c>
      <c s="34" t="s">
        <v>547</v>
      </c>
      <c s="34" t="s">
        <v>1848</v>
      </c>
      <c s="35" t="s">
        <v>5</v>
      </c>
      <c s="6" t="s">
        <v>1849</v>
      </c>
      <c s="36" t="s">
        <v>139</v>
      </c>
      <c s="37">
        <v>3</v>
      </c>
      <c s="36">
        <v>0</v>
      </c>
      <c s="36">
        <f>ROUND(G366*H366,6)</f>
      </c>
      <c r="L366" s="38">
        <v>0</v>
      </c>
      <c s="32">
        <f>ROUND(ROUND(L366,2)*ROUND(G366,3),2)</f>
      </c>
      <c s="36" t="s">
        <v>55</v>
      </c>
      <c>
        <f>(M366*21)/100</f>
      </c>
      <c t="s">
        <v>28</v>
      </c>
    </row>
    <row r="367" spans="1:5" ht="25.5">
      <c r="A367" s="35" t="s">
        <v>56</v>
      </c>
      <c r="E367" s="39" t="s">
        <v>1849</v>
      </c>
    </row>
    <row r="368" spans="1:5" ht="38.25">
      <c r="A368" s="35" t="s">
        <v>57</v>
      </c>
      <c r="E368" s="42" t="s">
        <v>1850</v>
      </c>
    </row>
    <row r="369" spans="1:5" ht="12.75">
      <c r="A369" t="s">
        <v>58</v>
      </c>
      <c r="E369" s="39" t="s">
        <v>5</v>
      </c>
    </row>
    <row r="370" spans="1:16" ht="12.75">
      <c r="A370" t="s">
        <v>50</v>
      </c>
      <c s="34" t="s">
        <v>551</v>
      </c>
      <c s="34" t="s">
        <v>1851</v>
      </c>
      <c s="35" t="s">
        <v>5</v>
      </c>
      <c s="6" t="s">
        <v>1852</v>
      </c>
      <c s="36" t="s">
        <v>139</v>
      </c>
      <c s="37">
        <v>3</v>
      </c>
      <c s="36">
        <v>8E-05</v>
      </c>
      <c s="36">
        <f>ROUND(G370*H370,6)</f>
      </c>
      <c r="L370" s="38">
        <v>0</v>
      </c>
      <c s="32">
        <f>ROUND(ROUND(L370,2)*ROUND(G370,3),2)</f>
      </c>
      <c s="36" t="s">
        <v>55</v>
      </c>
      <c>
        <f>(M370*21)/100</f>
      </c>
      <c t="s">
        <v>28</v>
      </c>
    </row>
    <row r="371" spans="1:5" ht="12.75">
      <c r="A371" s="35" t="s">
        <v>56</v>
      </c>
      <c r="E371" s="39" t="s">
        <v>1852</v>
      </c>
    </row>
    <row r="372" spans="1:5" ht="38.25">
      <c r="A372" s="35" t="s">
        <v>57</v>
      </c>
      <c r="E372" s="42" t="s">
        <v>1850</v>
      </c>
    </row>
    <row r="373" spans="1:5" ht="12.75">
      <c r="A373" t="s">
        <v>58</v>
      </c>
      <c r="E373" s="39" t="s">
        <v>5</v>
      </c>
    </row>
    <row r="374" spans="1:16" ht="12.75">
      <c r="A374" t="s">
        <v>50</v>
      </c>
      <c s="34" t="s">
        <v>555</v>
      </c>
      <c s="34" t="s">
        <v>1853</v>
      </c>
      <c s="35" t="s">
        <v>5</v>
      </c>
      <c s="6" t="s">
        <v>1854</v>
      </c>
      <c s="36" t="s">
        <v>162</v>
      </c>
      <c s="37">
        <v>167.81</v>
      </c>
      <c s="36">
        <v>0</v>
      </c>
      <c s="36">
        <f>ROUND(G374*H374,6)</f>
      </c>
      <c r="L374" s="38">
        <v>0</v>
      </c>
      <c s="32">
        <f>ROUND(ROUND(L374,2)*ROUND(G374,3),2)</f>
      </c>
      <c s="36" t="s">
        <v>55</v>
      </c>
      <c>
        <f>(M374*21)/100</f>
      </c>
      <c t="s">
        <v>28</v>
      </c>
    </row>
    <row r="375" spans="1:5" ht="12.75">
      <c r="A375" s="35" t="s">
        <v>56</v>
      </c>
      <c r="E375" s="39" t="s">
        <v>1854</v>
      </c>
    </row>
    <row r="376" spans="1:5" ht="38.25">
      <c r="A376" s="35" t="s">
        <v>57</v>
      </c>
      <c r="E376" s="42" t="s">
        <v>1833</v>
      </c>
    </row>
    <row r="377" spans="1:5" ht="12.75">
      <c r="A377" t="s">
        <v>58</v>
      </c>
      <c r="E377" s="39" t="s">
        <v>5</v>
      </c>
    </row>
    <row r="378" spans="1:16" ht="12.75">
      <c r="A378" t="s">
        <v>50</v>
      </c>
      <c s="34" t="s">
        <v>559</v>
      </c>
      <c s="34" t="s">
        <v>1855</v>
      </c>
      <c s="35" t="s">
        <v>5</v>
      </c>
      <c s="6" t="s">
        <v>1856</v>
      </c>
      <c s="36" t="s">
        <v>162</v>
      </c>
      <c s="37">
        <v>167.81</v>
      </c>
      <c s="36">
        <v>0</v>
      </c>
      <c s="36">
        <f>ROUND(G378*H378,6)</f>
      </c>
      <c r="L378" s="38">
        <v>0</v>
      </c>
      <c s="32">
        <f>ROUND(ROUND(L378,2)*ROUND(G378,3),2)</f>
      </c>
      <c s="36" t="s">
        <v>55</v>
      </c>
      <c>
        <f>(M378*21)/100</f>
      </c>
      <c t="s">
        <v>28</v>
      </c>
    </row>
    <row r="379" spans="1:5" ht="12.75">
      <c r="A379" s="35" t="s">
        <v>56</v>
      </c>
      <c r="E379" s="39" t="s">
        <v>1856</v>
      </c>
    </row>
    <row r="380" spans="1:5" ht="38.25">
      <c r="A380" s="35" t="s">
        <v>57</v>
      </c>
      <c r="E380" s="42" t="s">
        <v>1833</v>
      </c>
    </row>
    <row r="381" spans="1:5" ht="12.75">
      <c r="A381" t="s">
        <v>58</v>
      </c>
      <c r="E381" s="39" t="s">
        <v>5</v>
      </c>
    </row>
    <row r="382" spans="1:16" ht="25.5">
      <c r="A382" t="s">
        <v>50</v>
      </c>
      <c s="34" t="s">
        <v>563</v>
      </c>
      <c s="34" t="s">
        <v>1857</v>
      </c>
      <c s="35" t="s">
        <v>5</v>
      </c>
      <c s="6" t="s">
        <v>1858</v>
      </c>
      <c s="36" t="s">
        <v>139</v>
      </c>
      <c s="37">
        <v>2</v>
      </c>
      <c s="36">
        <v>0.45937</v>
      </c>
      <c s="36">
        <f>ROUND(G382*H382,6)</f>
      </c>
      <c r="L382" s="38">
        <v>0</v>
      </c>
      <c s="32">
        <f>ROUND(ROUND(L382,2)*ROUND(G382,3),2)</f>
      </c>
      <c s="36" t="s">
        <v>55</v>
      </c>
      <c>
        <f>(M382*21)/100</f>
      </c>
      <c t="s">
        <v>28</v>
      </c>
    </row>
    <row r="383" spans="1:5" ht="25.5">
      <c r="A383" s="35" t="s">
        <v>56</v>
      </c>
      <c r="E383" s="39" t="s">
        <v>1858</v>
      </c>
    </row>
    <row r="384" spans="1:5" ht="38.25">
      <c r="A384" s="35" t="s">
        <v>57</v>
      </c>
      <c r="E384" s="42" t="s">
        <v>1859</v>
      </c>
    </row>
    <row r="385" spans="1:5" ht="12.75">
      <c r="A385" t="s">
        <v>58</v>
      </c>
      <c r="E385" s="39" t="s">
        <v>5</v>
      </c>
    </row>
    <row r="386" spans="1:16" ht="25.5">
      <c r="A386" t="s">
        <v>50</v>
      </c>
      <c s="34" t="s">
        <v>567</v>
      </c>
      <c s="34" t="s">
        <v>1860</v>
      </c>
      <c s="35" t="s">
        <v>5</v>
      </c>
      <c s="6" t="s">
        <v>1861</v>
      </c>
      <c s="36" t="s">
        <v>139</v>
      </c>
      <c s="37">
        <v>1</v>
      </c>
      <c s="36">
        <v>0.18608</v>
      </c>
      <c s="36">
        <f>ROUND(G386*H386,6)</f>
      </c>
      <c r="L386" s="38">
        <v>0</v>
      </c>
      <c s="32">
        <f>ROUND(ROUND(L386,2)*ROUND(G386,3),2)</f>
      </c>
      <c s="36" t="s">
        <v>55</v>
      </c>
      <c>
        <f>(M386*21)/100</f>
      </c>
      <c t="s">
        <v>28</v>
      </c>
    </row>
    <row r="387" spans="1:5" ht="25.5">
      <c r="A387" s="35" t="s">
        <v>56</v>
      </c>
      <c r="E387" s="39" t="s">
        <v>1861</v>
      </c>
    </row>
    <row r="388" spans="1:5" ht="51">
      <c r="A388" s="35" t="s">
        <v>57</v>
      </c>
      <c r="E388" s="42" t="s">
        <v>1862</v>
      </c>
    </row>
    <row r="389" spans="1:5" ht="12.75">
      <c r="A389" t="s">
        <v>58</v>
      </c>
      <c r="E389" s="39" t="s">
        <v>5</v>
      </c>
    </row>
    <row r="390" spans="1:16" ht="25.5">
      <c r="A390" t="s">
        <v>50</v>
      </c>
      <c s="34" t="s">
        <v>572</v>
      </c>
      <c s="34" t="s">
        <v>1863</v>
      </c>
      <c s="35" t="s">
        <v>5</v>
      </c>
      <c s="6" t="s">
        <v>1864</v>
      </c>
      <c s="36" t="s">
        <v>139</v>
      </c>
      <c s="37">
        <v>1</v>
      </c>
      <c s="36">
        <v>0.08231</v>
      </c>
      <c s="36">
        <f>ROUND(G390*H390,6)</f>
      </c>
      <c r="L390" s="38">
        <v>0</v>
      </c>
      <c s="32">
        <f>ROUND(ROUND(L390,2)*ROUND(G390,3),2)</f>
      </c>
      <c s="36" t="s">
        <v>55</v>
      </c>
      <c>
        <f>(M390*21)/100</f>
      </c>
      <c t="s">
        <v>28</v>
      </c>
    </row>
    <row r="391" spans="1:5" ht="25.5">
      <c r="A391" s="35" t="s">
        <v>56</v>
      </c>
      <c r="E391" s="39" t="s">
        <v>1864</v>
      </c>
    </row>
    <row r="392" spans="1:5" ht="51">
      <c r="A392" s="35" t="s">
        <v>57</v>
      </c>
      <c r="E392" s="42" t="s">
        <v>1862</v>
      </c>
    </row>
    <row r="393" spans="1:5" ht="12.75">
      <c r="A393" t="s">
        <v>58</v>
      </c>
      <c r="E393" s="39" t="s">
        <v>5</v>
      </c>
    </row>
    <row r="394" spans="1:16" ht="25.5">
      <c r="A394" t="s">
        <v>50</v>
      </c>
      <c s="34" t="s">
        <v>577</v>
      </c>
      <c s="34" t="s">
        <v>1865</v>
      </c>
      <c s="35" t="s">
        <v>5</v>
      </c>
      <c s="6" t="s">
        <v>1866</v>
      </c>
      <c s="36" t="s">
        <v>139</v>
      </c>
      <c s="37">
        <v>1</v>
      </c>
      <c s="36">
        <v>0</v>
      </c>
      <c s="36">
        <f>ROUND(G394*H394,6)</f>
      </c>
      <c r="L394" s="38">
        <v>0</v>
      </c>
      <c s="32">
        <f>ROUND(ROUND(L394,2)*ROUND(G394,3),2)</f>
      </c>
      <c s="36" t="s">
        <v>55</v>
      </c>
      <c>
        <f>(M394*21)/100</f>
      </c>
      <c t="s">
        <v>28</v>
      </c>
    </row>
    <row r="395" spans="1:5" ht="25.5">
      <c r="A395" s="35" t="s">
        <v>56</v>
      </c>
      <c r="E395" s="39" t="s">
        <v>1866</v>
      </c>
    </row>
    <row r="396" spans="1:5" ht="51">
      <c r="A396" s="35" t="s">
        <v>57</v>
      </c>
      <c r="E396" s="42" t="s">
        <v>1862</v>
      </c>
    </row>
    <row r="397" spans="1:5" ht="12.75">
      <c r="A397" t="s">
        <v>58</v>
      </c>
      <c r="E397" s="39" t="s">
        <v>5</v>
      </c>
    </row>
    <row r="398" spans="1:16" ht="25.5">
      <c r="A398" t="s">
        <v>50</v>
      </c>
      <c s="34" t="s">
        <v>581</v>
      </c>
      <c s="34" t="s">
        <v>1867</v>
      </c>
      <c s="35" t="s">
        <v>5</v>
      </c>
      <c s="6" t="s">
        <v>1868</v>
      </c>
      <c s="36" t="s">
        <v>139</v>
      </c>
      <c s="37">
        <v>1</v>
      </c>
      <c s="36">
        <v>0.31006</v>
      </c>
      <c s="36">
        <f>ROUND(G398*H398,6)</f>
      </c>
      <c r="L398" s="38">
        <v>0</v>
      </c>
      <c s="32">
        <f>ROUND(ROUND(L398,2)*ROUND(G398,3),2)</f>
      </c>
      <c s="36" t="s">
        <v>55</v>
      </c>
      <c>
        <f>(M398*21)/100</f>
      </c>
      <c t="s">
        <v>28</v>
      </c>
    </row>
    <row r="399" spans="1:5" ht="25.5">
      <c r="A399" s="35" t="s">
        <v>56</v>
      </c>
      <c r="E399" s="39" t="s">
        <v>1868</v>
      </c>
    </row>
    <row r="400" spans="1:5" ht="51">
      <c r="A400" s="35" t="s">
        <v>57</v>
      </c>
      <c r="E400" s="42" t="s">
        <v>1862</v>
      </c>
    </row>
    <row r="401" spans="1:5" ht="12.75">
      <c r="A401" t="s">
        <v>58</v>
      </c>
      <c r="E401" s="39" t="s">
        <v>5</v>
      </c>
    </row>
    <row r="402" spans="1:16" ht="25.5">
      <c r="A402" t="s">
        <v>50</v>
      </c>
      <c s="34" t="s">
        <v>586</v>
      </c>
      <c s="34" t="s">
        <v>1869</v>
      </c>
      <c s="35" t="s">
        <v>5</v>
      </c>
      <c s="6" t="s">
        <v>1870</v>
      </c>
      <c s="36" t="s">
        <v>139</v>
      </c>
      <c s="37">
        <v>2</v>
      </c>
      <c s="36">
        <v>0.00024</v>
      </c>
      <c s="36">
        <f>ROUND(G402*H402,6)</f>
      </c>
      <c r="L402" s="38">
        <v>0</v>
      </c>
      <c s="32">
        <f>ROUND(ROUND(L402,2)*ROUND(G402,3),2)</f>
      </c>
      <c s="36" t="s">
        <v>55</v>
      </c>
      <c>
        <f>(M402*21)/100</f>
      </c>
      <c t="s">
        <v>28</v>
      </c>
    </row>
    <row r="403" spans="1:5" ht="25.5">
      <c r="A403" s="35" t="s">
        <v>56</v>
      </c>
      <c r="E403" s="39" t="s">
        <v>1870</v>
      </c>
    </row>
    <row r="404" spans="1:5" ht="51">
      <c r="A404" s="35" t="s">
        <v>57</v>
      </c>
      <c r="E404" s="42" t="s">
        <v>1871</v>
      </c>
    </row>
    <row r="405" spans="1:5" ht="12.75">
      <c r="A405" t="s">
        <v>58</v>
      </c>
      <c r="E405" s="39" t="s">
        <v>5</v>
      </c>
    </row>
    <row r="406" spans="1:16" ht="12.75">
      <c r="A406" t="s">
        <v>50</v>
      </c>
      <c s="34" t="s">
        <v>591</v>
      </c>
      <c s="34" t="s">
        <v>1872</v>
      </c>
      <c s="35" t="s">
        <v>5</v>
      </c>
      <c s="6" t="s">
        <v>1873</v>
      </c>
      <c s="36" t="s">
        <v>162</v>
      </c>
      <c s="37">
        <v>167.81</v>
      </c>
      <c s="36">
        <v>0.00019</v>
      </c>
      <c s="36">
        <f>ROUND(G406*H406,6)</f>
      </c>
      <c r="L406" s="38">
        <v>0</v>
      </c>
      <c s="32">
        <f>ROUND(ROUND(L406,2)*ROUND(G406,3),2)</f>
      </c>
      <c s="36" t="s">
        <v>55</v>
      </c>
      <c>
        <f>(M406*21)/100</f>
      </c>
      <c t="s">
        <v>28</v>
      </c>
    </row>
    <row r="407" spans="1:5" ht="12.75">
      <c r="A407" s="35" t="s">
        <v>56</v>
      </c>
      <c r="E407" s="39" t="s">
        <v>1873</v>
      </c>
    </row>
    <row r="408" spans="1:5" ht="38.25">
      <c r="A408" s="35" t="s">
        <v>57</v>
      </c>
      <c r="E408" s="42" t="s">
        <v>1833</v>
      </c>
    </row>
    <row r="409" spans="1:5" ht="12.75">
      <c r="A409" t="s">
        <v>58</v>
      </c>
      <c r="E409" s="39" t="s">
        <v>5</v>
      </c>
    </row>
    <row r="410" spans="1:16" ht="12.75">
      <c r="A410" t="s">
        <v>50</v>
      </c>
      <c s="34" t="s">
        <v>596</v>
      </c>
      <c s="34" t="s">
        <v>1874</v>
      </c>
      <c s="35" t="s">
        <v>5</v>
      </c>
      <c s="6" t="s">
        <v>1875</v>
      </c>
      <c s="36" t="s">
        <v>162</v>
      </c>
      <c s="37">
        <v>167.81</v>
      </c>
      <c s="36">
        <v>0.00013</v>
      </c>
      <c s="36">
        <f>ROUND(G410*H410,6)</f>
      </c>
      <c r="L410" s="38">
        <v>0</v>
      </c>
      <c s="32">
        <f>ROUND(ROUND(L410,2)*ROUND(G410,3),2)</f>
      </c>
      <c s="36" t="s">
        <v>55</v>
      </c>
      <c>
        <f>(M410*21)/100</f>
      </c>
      <c t="s">
        <v>28</v>
      </c>
    </row>
    <row r="411" spans="1:5" ht="12.75">
      <c r="A411" s="35" t="s">
        <v>56</v>
      </c>
      <c r="E411" s="39" t="s">
        <v>1875</v>
      </c>
    </row>
    <row r="412" spans="1:5" ht="38.25">
      <c r="A412" s="35" t="s">
        <v>57</v>
      </c>
      <c r="E412" s="42" t="s">
        <v>1833</v>
      </c>
    </row>
    <row r="413" spans="1:5" ht="12.75">
      <c r="A413" t="s">
        <v>58</v>
      </c>
      <c r="E413" s="39" t="s">
        <v>5</v>
      </c>
    </row>
    <row r="414" spans="1:16" ht="12.75">
      <c r="A414" t="s">
        <v>50</v>
      </c>
      <c s="34" t="s">
        <v>600</v>
      </c>
      <c s="34" t="s">
        <v>1876</v>
      </c>
      <c s="35" t="s">
        <v>5</v>
      </c>
      <c s="6" t="s">
        <v>1877</v>
      </c>
      <c s="36" t="s">
        <v>133</v>
      </c>
      <c s="37">
        <v>16</v>
      </c>
      <c s="36">
        <v>0.00013</v>
      </c>
      <c s="36">
        <f>ROUND(G414*H414,6)</f>
      </c>
      <c r="L414" s="38">
        <v>0</v>
      </c>
      <c s="32">
        <f>ROUND(ROUND(L414,2)*ROUND(G414,3),2)</f>
      </c>
      <c s="36" t="s">
        <v>122</v>
      </c>
      <c>
        <f>(M414*21)/100</f>
      </c>
      <c t="s">
        <v>28</v>
      </c>
    </row>
    <row r="415" spans="1:5" ht="12.75">
      <c r="A415" s="35" t="s">
        <v>56</v>
      </c>
      <c r="E415" s="39" t="s">
        <v>1877</v>
      </c>
    </row>
    <row r="416" spans="1:5" ht="12.75">
      <c r="A416" s="35" t="s">
        <v>57</v>
      </c>
      <c r="E416" s="40" t="s">
        <v>5</v>
      </c>
    </row>
    <row r="417" spans="1:5" ht="12.75">
      <c r="A417" t="s">
        <v>58</v>
      </c>
      <c r="E417" s="39" t="s">
        <v>5</v>
      </c>
    </row>
    <row r="418" spans="1:13" ht="12.75">
      <c r="A418" t="s">
        <v>47</v>
      </c>
      <c r="C418" s="31" t="s">
        <v>1531</v>
      </c>
      <c r="E418" s="33" t="s">
        <v>1532</v>
      </c>
      <c r="J418" s="32">
        <f>0</f>
      </c>
      <c s="32">
        <f>0</f>
      </c>
      <c s="32">
        <f>0+L419</f>
      </c>
      <c s="32">
        <f>0+M419</f>
      </c>
    </row>
    <row r="419" spans="1:16" ht="38.25">
      <c r="A419" t="s">
        <v>50</v>
      </c>
      <c s="34" t="s">
        <v>604</v>
      </c>
      <c s="34" t="s">
        <v>1878</v>
      </c>
      <c s="35" t="s">
        <v>5</v>
      </c>
      <c s="6" t="s">
        <v>1879</v>
      </c>
      <c s="36" t="s">
        <v>121</v>
      </c>
      <c s="37">
        <v>5.137</v>
      </c>
      <c s="36">
        <v>0</v>
      </c>
      <c s="36">
        <f>ROUND(G419*H419,6)</f>
      </c>
      <c r="L419" s="38">
        <v>0</v>
      </c>
      <c s="32">
        <f>ROUND(ROUND(L419,2)*ROUND(G419,3),2)</f>
      </c>
      <c s="36" t="s">
        <v>55</v>
      </c>
      <c>
        <f>(M419*21)/100</f>
      </c>
      <c t="s">
        <v>28</v>
      </c>
    </row>
    <row r="420" spans="1:5" ht="38.25">
      <c r="A420" s="35" t="s">
        <v>56</v>
      </c>
      <c r="E420" s="39" t="s">
        <v>1880</v>
      </c>
    </row>
    <row r="421" spans="1:5" ht="12.75">
      <c r="A421" s="35" t="s">
        <v>57</v>
      </c>
      <c r="E421" s="40" t="s">
        <v>5</v>
      </c>
    </row>
    <row r="422" spans="1:5" ht="12.75">
      <c r="A422" t="s">
        <v>58</v>
      </c>
      <c r="E422" s="39" t="s">
        <v>5</v>
      </c>
    </row>
    <row r="423" spans="1:13" ht="12.75">
      <c r="A423" t="s">
        <v>47</v>
      </c>
      <c r="C423" s="31" t="s">
        <v>1881</v>
      </c>
      <c r="E423" s="33" t="s">
        <v>1882</v>
      </c>
      <c r="J423" s="32">
        <f>0</f>
      </c>
      <c s="32">
        <f>0</f>
      </c>
      <c s="32">
        <f>0+L424</f>
      </c>
      <c s="32">
        <f>0+M424</f>
      </c>
    </row>
    <row r="424" spans="1:16" ht="12.75">
      <c r="A424" t="s">
        <v>50</v>
      </c>
      <c s="34" t="s">
        <v>605</v>
      </c>
      <c s="34" t="s">
        <v>1883</v>
      </c>
      <c s="35" t="s">
        <v>5</v>
      </c>
      <c s="6" t="s">
        <v>1884</v>
      </c>
      <c s="36" t="s">
        <v>1616</v>
      </c>
      <c s="37">
        <v>27.5</v>
      </c>
      <c s="36">
        <v>0</v>
      </c>
      <c s="36">
        <f>ROUND(G424*H424,6)</f>
      </c>
      <c r="L424" s="38">
        <v>0</v>
      </c>
      <c s="32">
        <f>ROUND(ROUND(L424,2)*ROUND(G424,3),2)</f>
      </c>
      <c s="36" t="s">
        <v>55</v>
      </c>
      <c>
        <f>(M424*21)/100</f>
      </c>
      <c t="s">
        <v>28</v>
      </c>
    </row>
    <row r="425" spans="1:5" ht="12.75">
      <c r="A425" s="35" t="s">
        <v>56</v>
      </c>
      <c r="E425" s="39" t="s">
        <v>1884</v>
      </c>
    </row>
    <row r="426" spans="1:5" ht="51">
      <c r="A426" s="35" t="s">
        <v>57</v>
      </c>
      <c r="E426" s="42" t="s">
        <v>1885</v>
      </c>
    </row>
    <row r="427" spans="1:5" ht="12.75">
      <c r="A427" t="s">
        <v>58</v>
      </c>
      <c r="E427"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COUNTIFS(L8:L543,"=0",A8:A543,"P")+COUNTIFS(L8:L543,"",A8:A543,"P")+SUM(Q8:Q543)</f>
      </c>
    </row>
    <row r="8" spans="1:13" ht="12.75">
      <c r="A8" t="s">
        <v>45</v>
      </c>
      <c r="C8" s="28" t="s">
        <v>1888</v>
      </c>
      <c r="E8" s="30" t="s">
        <v>1887</v>
      </c>
      <c r="J8" s="29">
        <f>0+J9+J86+J119+J124+J137+J214+J295+J320+J329+J342+J515+J532+J537+J542</f>
      </c>
      <c s="29">
        <f>0+K9+K86+K119+K124+K137+K214+K295+K320+K329+K342+K515+K532+K537+K542</f>
      </c>
      <c s="29">
        <f>0+L9+L86+L119+L124+L137+L214+L295+L320+L329+L342+L515+L532+L537+L542</f>
      </c>
      <c s="29">
        <f>0+M9+M86+M119+M124+M137+M214+M295+M320+M329+M342+M515+M532+M537+M542</f>
      </c>
    </row>
    <row r="9" spans="1:13" ht="12.75">
      <c r="A9" t="s">
        <v>47</v>
      </c>
      <c r="C9" s="31" t="s">
        <v>51</v>
      </c>
      <c r="E9" s="33" t="s">
        <v>81</v>
      </c>
      <c r="J9" s="32">
        <f>0</f>
      </c>
      <c s="32">
        <f>0</f>
      </c>
      <c s="32">
        <f>0+L10+L14+L18+L22+L26+L30+L34+L38+L42+L46+L50+L54+L58+L62+L66+L70+L74+L78+L82</f>
      </c>
      <c s="32">
        <f>0+M10+M14+M18+M22+M26+M30+M34+M38+M42+M46+M50+M54+M58+M62+M66+M70+M74+M78+M82</f>
      </c>
    </row>
    <row r="10" spans="1:16" ht="25.5">
      <c r="A10" t="s">
        <v>50</v>
      </c>
      <c s="34" t="s">
        <v>51</v>
      </c>
      <c s="34" t="s">
        <v>1614</v>
      </c>
      <c s="35" t="s">
        <v>5</v>
      </c>
      <c s="6" t="s">
        <v>1615</v>
      </c>
      <c s="36" t="s">
        <v>1616</v>
      </c>
      <c s="37">
        <v>180</v>
      </c>
      <c s="36">
        <v>3E-05</v>
      </c>
      <c s="36">
        <f>ROUND(G10*H10,6)</f>
      </c>
      <c r="L10" s="38">
        <v>0</v>
      </c>
      <c s="32">
        <f>ROUND(ROUND(L10,2)*ROUND(G10,3),2)</f>
      </c>
      <c s="36" t="s">
        <v>55</v>
      </c>
      <c>
        <f>(M10*21)/100</f>
      </c>
      <c t="s">
        <v>28</v>
      </c>
    </row>
    <row r="11" spans="1:5" ht="25.5">
      <c r="A11" s="35" t="s">
        <v>56</v>
      </c>
      <c r="E11" s="39" t="s">
        <v>1615</v>
      </c>
    </row>
    <row r="12" spans="1:5" ht="12.75">
      <c r="A12" s="35" t="s">
        <v>57</v>
      </c>
      <c r="E12" s="40" t="s">
        <v>5</v>
      </c>
    </row>
    <row r="13" spans="1:5" ht="12.75">
      <c r="A13" t="s">
        <v>58</v>
      </c>
      <c r="E13" s="39" t="s">
        <v>5</v>
      </c>
    </row>
    <row r="14" spans="1:16" ht="25.5">
      <c r="A14" t="s">
        <v>50</v>
      </c>
      <c s="34" t="s">
        <v>28</v>
      </c>
      <c s="34" t="s">
        <v>1617</v>
      </c>
      <c s="35" t="s">
        <v>5</v>
      </c>
      <c s="6" t="s">
        <v>1618</v>
      </c>
      <c s="36" t="s">
        <v>1619</v>
      </c>
      <c s="37">
        <v>30</v>
      </c>
      <c s="36">
        <v>0</v>
      </c>
      <c s="36">
        <f>ROUND(G14*H14,6)</f>
      </c>
      <c r="L14" s="38">
        <v>0</v>
      </c>
      <c s="32">
        <f>ROUND(ROUND(L14,2)*ROUND(G14,3),2)</f>
      </c>
      <c s="36" t="s">
        <v>55</v>
      </c>
      <c>
        <f>(M14*21)/100</f>
      </c>
      <c t="s">
        <v>28</v>
      </c>
    </row>
    <row r="15" spans="1:5" ht="25.5">
      <c r="A15" s="35" t="s">
        <v>56</v>
      </c>
      <c r="E15" s="39" t="s">
        <v>1618</v>
      </c>
    </row>
    <row r="16" spans="1:5" ht="12.75">
      <c r="A16" s="35" t="s">
        <v>57</v>
      </c>
      <c r="E16" s="40" t="s">
        <v>5</v>
      </c>
    </row>
    <row r="17" spans="1:5" ht="12.75">
      <c r="A17" t="s">
        <v>58</v>
      </c>
      <c r="E17" s="39" t="s">
        <v>5</v>
      </c>
    </row>
    <row r="18" spans="1:16" ht="25.5">
      <c r="A18" t="s">
        <v>50</v>
      </c>
      <c s="34" t="s">
        <v>26</v>
      </c>
      <c s="34" t="s">
        <v>1620</v>
      </c>
      <c s="35" t="s">
        <v>5</v>
      </c>
      <c s="6" t="s">
        <v>1621</v>
      </c>
      <c s="36" t="s">
        <v>162</v>
      </c>
      <c s="37">
        <v>30</v>
      </c>
      <c s="36">
        <v>0.06053</v>
      </c>
      <c s="36">
        <f>ROUND(G18*H18,6)</f>
      </c>
      <c r="L18" s="38">
        <v>0</v>
      </c>
      <c s="32">
        <f>ROUND(ROUND(L18,2)*ROUND(G18,3),2)</f>
      </c>
      <c s="36" t="s">
        <v>55</v>
      </c>
      <c>
        <f>(M18*21)/100</f>
      </c>
      <c t="s">
        <v>28</v>
      </c>
    </row>
    <row r="19" spans="1:5" ht="63.75">
      <c r="A19" s="35" t="s">
        <v>56</v>
      </c>
      <c r="E19" s="39" t="s">
        <v>1622</v>
      </c>
    </row>
    <row r="20" spans="1:5" ht="51">
      <c r="A20" s="35" t="s">
        <v>57</v>
      </c>
      <c r="E20" s="42" t="s">
        <v>1889</v>
      </c>
    </row>
    <row r="21" spans="1:5" ht="12.75">
      <c r="A21" t="s">
        <v>58</v>
      </c>
      <c r="E21" s="39" t="s">
        <v>5</v>
      </c>
    </row>
    <row r="22" spans="1:16" ht="25.5">
      <c r="A22" t="s">
        <v>50</v>
      </c>
      <c s="34" t="s">
        <v>66</v>
      </c>
      <c s="34" t="s">
        <v>1890</v>
      </c>
      <c s="35" t="s">
        <v>5</v>
      </c>
      <c s="6" t="s">
        <v>1891</v>
      </c>
      <c s="36" t="s">
        <v>92</v>
      </c>
      <c s="37">
        <v>44.2</v>
      </c>
      <c s="36">
        <v>0</v>
      </c>
      <c s="36">
        <f>ROUND(G22*H22,6)</f>
      </c>
      <c r="L22" s="38">
        <v>0</v>
      </c>
      <c s="32">
        <f>ROUND(ROUND(L22,2)*ROUND(G22,3),2)</f>
      </c>
      <c s="36" t="s">
        <v>55</v>
      </c>
      <c>
        <f>(M22*21)/100</f>
      </c>
      <c t="s">
        <v>28</v>
      </c>
    </row>
    <row r="23" spans="1:5" ht="25.5">
      <c r="A23" s="35" t="s">
        <v>56</v>
      </c>
      <c r="E23" s="39" t="s">
        <v>1891</v>
      </c>
    </row>
    <row r="24" spans="1:5" ht="140.25">
      <c r="A24" s="35" t="s">
        <v>57</v>
      </c>
      <c r="E24" s="42" t="s">
        <v>1892</v>
      </c>
    </row>
    <row r="25" spans="1:5" ht="12.75">
      <c r="A25" t="s">
        <v>58</v>
      </c>
      <c r="E25" s="39" t="s">
        <v>5</v>
      </c>
    </row>
    <row r="26" spans="1:16" ht="25.5">
      <c r="A26" t="s">
        <v>50</v>
      </c>
      <c s="34" t="s">
        <v>71</v>
      </c>
      <c s="34" t="s">
        <v>1893</v>
      </c>
      <c s="35" t="s">
        <v>5</v>
      </c>
      <c s="6" t="s">
        <v>1894</v>
      </c>
      <c s="36" t="s">
        <v>92</v>
      </c>
      <c s="37">
        <v>314.88</v>
      </c>
      <c s="36">
        <v>0</v>
      </c>
      <c s="36">
        <f>ROUND(G26*H26,6)</f>
      </c>
      <c r="L26" s="38">
        <v>0</v>
      </c>
      <c s="32">
        <f>ROUND(ROUND(L26,2)*ROUND(G26,3),2)</f>
      </c>
      <c s="36" t="s">
        <v>55</v>
      </c>
      <c>
        <f>(M26*21)/100</f>
      </c>
      <c t="s">
        <v>28</v>
      </c>
    </row>
    <row r="27" spans="1:5" ht="38.25">
      <c r="A27" s="35" t="s">
        <v>56</v>
      </c>
      <c r="E27" s="39" t="s">
        <v>1895</v>
      </c>
    </row>
    <row r="28" spans="1:5" ht="102">
      <c r="A28" s="35" t="s">
        <v>57</v>
      </c>
      <c r="E28" s="42" t="s">
        <v>1896</v>
      </c>
    </row>
    <row r="29" spans="1:5" ht="38.25">
      <c r="A29" t="s">
        <v>58</v>
      </c>
      <c r="E29" s="39" t="s">
        <v>248</v>
      </c>
    </row>
    <row r="30" spans="1:16" ht="38.25">
      <c r="A30" t="s">
        <v>50</v>
      </c>
      <c s="34" t="s">
        <v>27</v>
      </c>
      <c s="34" t="s">
        <v>1897</v>
      </c>
      <c s="35" t="s">
        <v>5</v>
      </c>
      <c s="6" t="s">
        <v>1898</v>
      </c>
      <c s="36" t="s">
        <v>92</v>
      </c>
      <c s="37">
        <v>20.88</v>
      </c>
      <c s="36">
        <v>0</v>
      </c>
      <c s="36">
        <f>ROUND(G30*H30,6)</f>
      </c>
      <c r="L30" s="38">
        <v>0</v>
      </c>
      <c s="32">
        <f>ROUND(ROUND(L30,2)*ROUND(G30,3),2)</f>
      </c>
      <c s="36" t="s">
        <v>55</v>
      </c>
      <c>
        <f>(M30*21)/100</f>
      </c>
      <c t="s">
        <v>28</v>
      </c>
    </row>
    <row r="31" spans="1:5" ht="38.25">
      <c r="A31" s="35" t="s">
        <v>56</v>
      </c>
      <c r="E31" s="39" t="s">
        <v>1898</v>
      </c>
    </row>
    <row r="32" spans="1:5" ht="63.75">
      <c r="A32" s="35" t="s">
        <v>57</v>
      </c>
      <c r="E32" s="42" t="s">
        <v>1899</v>
      </c>
    </row>
    <row r="33" spans="1:5" ht="12.75">
      <c r="A33" t="s">
        <v>58</v>
      </c>
      <c r="E33" s="39" t="s">
        <v>5</v>
      </c>
    </row>
    <row r="34" spans="1:16" ht="25.5">
      <c r="A34" t="s">
        <v>50</v>
      </c>
      <c s="34" t="s">
        <v>108</v>
      </c>
      <c s="34" t="s">
        <v>249</v>
      </c>
      <c s="35" t="s">
        <v>5</v>
      </c>
      <c s="6" t="s">
        <v>250</v>
      </c>
      <c s="36" t="s">
        <v>92</v>
      </c>
      <c s="37">
        <v>37.996</v>
      </c>
      <c s="36">
        <v>0</v>
      </c>
      <c s="36">
        <f>ROUND(G34*H34,6)</f>
      </c>
      <c r="L34" s="38">
        <v>0</v>
      </c>
      <c s="32">
        <f>ROUND(ROUND(L34,2)*ROUND(G34,3),2)</f>
      </c>
      <c s="36" t="s">
        <v>55</v>
      </c>
      <c>
        <f>(M34*21)/100</f>
      </c>
      <c t="s">
        <v>28</v>
      </c>
    </row>
    <row r="35" spans="1:5" ht="25.5">
      <c r="A35" s="35" t="s">
        <v>56</v>
      </c>
      <c r="E35" s="39" t="s">
        <v>250</v>
      </c>
    </row>
    <row r="36" spans="1:5" ht="38.25">
      <c r="A36" s="35" t="s">
        <v>57</v>
      </c>
      <c r="E36" s="42" t="s">
        <v>1900</v>
      </c>
    </row>
    <row r="37" spans="1:5" ht="12.75">
      <c r="A37" t="s">
        <v>58</v>
      </c>
      <c r="E37" s="39" t="s">
        <v>5</v>
      </c>
    </row>
    <row r="38" spans="1:16" ht="25.5">
      <c r="A38" t="s">
        <v>50</v>
      </c>
      <c s="34" t="s">
        <v>113</v>
      </c>
      <c s="34" t="s">
        <v>1632</v>
      </c>
      <c s="35" t="s">
        <v>5</v>
      </c>
      <c s="6" t="s">
        <v>1633</v>
      </c>
      <c s="36" t="s">
        <v>84</v>
      </c>
      <c s="37">
        <v>658.56</v>
      </c>
      <c s="36">
        <v>0.00084</v>
      </c>
      <c s="36">
        <f>ROUND(G38*H38,6)</f>
      </c>
      <c r="L38" s="38">
        <v>0</v>
      </c>
      <c s="32">
        <f>ROUND(ROUND(L38,2)*ROUND(G38,3),2)</f>
      </c>
      <c s="36" t="s">
        <v>55</v>
      </c>
      <c>
        <f>(M38*21)/100</f>
      </c>
      <c t="s">
        <v>28</v>
      </c>
    </row>
    <row r="39" spans="1:5" ht="25.5">
      <c r="A39" s="35" t="s">
        <v>56</v>
      </c>
      <c r="E39" s="39" t="s">
        <v>1633</v>
      </c>
    </row>
    <row r="40" spans="1:5" ht="204">
      <c r="A40" s="35" t="s">
        <v>57</v>
      </c>
      <c r="E40" s="42" t="s">
        <v>1901</v>
      </c>
    </row>
    <row r="41" spans="1:5" ht="12.75">
      <c r="A41" t="s">
        <v>58</v>
      </c>
      <c r="E41" s="39" t="s">
        <v>5</v>
      </c>
    </row>
    <row r="42" spans="1:16" ht="25.5">
      <c r="A42" t="s">
        <v>50</v>
      </c>
      <c s="34" t="s">
        <v>118</v>
      </c>
      <c s="34" t="s">
        <v>1902</v>
      </c>
      <c s="35" t="s">
        <v>5</v>
      </c>
      <c s="6" t="s">
        <v>1903</v>
      </c>
      <c s="36" t="s">
        <v>84</v>
      </c>
      <c s="37">
        <v>46.4</v>
      </c>
      <c s="36">
        <v>0.00085</v>
      </c>
      <c s="36">
        <f>ROUND(G42*H42,6)</f>
      </c>
      <c r="L42" s="38">
        <v>0</v>
      </c>
      <c s="32">
        <f>ROUND(ROUND(L42,2)*ROUND(G42,3),2)</f>
      </c>
      <c s="36" t="s">
        <v>55</v>
      </c>
      <c>
        <f>(M42*21)/100</f>
      </c>
      <c t="s">
        <v>28</v>
      </c>
    </row>
    <row r="43" spans="1:5" ht="25.5">
      <c r="A43" s="35" t="s">
        <v>56</v>
      </c>
      <c r="E43" s="39" t="s">
        <v>1903</v>
      </c>
    </row>
    <row r="44" spans="1:5" ht="114.75">
      <c r="A44" s="35" t="s">
        <v>57</v>
      </c>
      <c r="E44" s="42" t="s">
        <v>1904</v>
      </c>
    </row>
    <row r="45" spans="1:5" ht="12.75">
      <c r="A45" t="s">
        <v>58</v>
      </c>
      <c r="E45" s="39" t="s">
        <v>5</v>
      </c>
    </row>
    <row r="46" spans="1:16" ht="25.5">
      <c r="A46" t="s">
        <v>50</v>
      </c>
      <c s="34" t="s">
        <v>142</v>
      </c>
      <c s="34" t="s">
        <v>1635</v>
      </c>
      <c s="35" t="s">
        <v>5</v>
      </c>
      <c s="6" t="s">
        <v>1636</v>
      </c>
      <c s="36" t="s">
        <v>84</v>
      </c>
      <c s="37">
        <v>658.56</v>
      </c>
      <c s="36">
        <v>0</v>
      </c>
      <c s="36">
        <f>ROUND(G46*H46,6)</f>
      </c>
      <c r="L46" s="38">
        <v>0</v>
      </c>
      <c s="32">
        <f>ROUND(ROUND(L46,2)*ROUND(G46,3),2)</f>
      </c>
      <c s="36" t="s">
        <v>55</v>
      </c>
      <c>
        <f>(M46*21)/100</f>
      </c>
      <c t="s">
        <v>28</v>
      </c>
    </row>
    <row r="47" spans="1:5" ht="25.5">
      <c r="A47" s="35" t="s">
        <v>56</v>
      </c>
      <c r="E47" s="39" t="s">
        <v>1636</v>
      </c>
    </row>
    <row r="48" spans="1:5" ht="204">
      <c r="A48" s="35" t="s">
        <v>57</v>
      </c>
      <c r="E48" s="42" t="s">
        <v>1901</v>
      </c>
    </row>
    <row r="49" spans="1:5" ht="12.75">
      <c r="A49" t="s">
        <v>58</v>
      </c>
      <c r="E49" s="39" t="s">
        <v>5</v>
      </c>
    </row>
    <row r="50" spans="1:16" ht="25.5">
      <c r="A50" t="s">
        <v>50</v>
      </c>
      <c s="34" t="s">
        <v>147</v>
      </c>
      <c s="34" t="s">
        <v>1905</v>
      </c>
      <c s="35" t="s">
        <v>5</v>
      </c>
      <c s="6" t="s">
        <v>1906</v>
      </c>
      <c s="36" t="s">
        <v>84</v>
      </c>
      <c s="37">
        <v>46.4</v>
      </c>
      <c s="36">
        <v>0</v>
      </c>
      <c s="36">
        <f>ROUND(G50*H50,6)</f>
      </c>
      <c r="L50" s="38">
        <v>0</v>
      </c>
      <c s="32">
        <f>ROUND(ROUND(L50,2)*ROUND(G50,3),2)</f>
      </c>
      <c s="36" t="s">
        <v>55</v>
      </c>
      <c>
        <f>(M50*21)/100</f>
      </c>
      <c t="s">
        <v>28</v>
      </c>
    </row>
    <row r="51" spans="1:5" ht="25.5">
      <c r="A51" s="35" t="s">
        <v>56</v>
      </c>
      <c r="E51" s="39" t="s">
        <v>1906</v>
      </c>
    </row>
    <row r="52" spans="1:5" ht="114.75">
      <c r="A52" s="35" t="s">
        <v>57</v>
      </c>
      <c r="E52" s="42" t="s">
        <v>1904</v>
      </c>
    </row>
    <row r="53" spans="1:5" ht="12.75">
      <c r="A53" t="s">
        <v>58</v>
      </c>
      <c r="E53" s="39" t="s">
        <v>5</v>
      </c>
    </row>
    <row r="54" spans="1:16" ht="25.5">
      <c r="A54" t="s">
        <v>50</v>
      </c>
      <c s="34" t="s">
        <v>150</v>
      </c>
      <c s="34" t="s">
        <v>253</v>
      </c>
      <c s="35" t="s">
        <v>254</v>
      </c>
      <c s="6" t="s">
        <v>255</v>
      </c>
      <c s="36" t="s">
        <v>121</v>
      </c>
      <c s="37">
        <v>241.425</v>
      </c>
      <c s="36">
        <v>0</v>
      </c>
      <c s="36">
        <f>ROUND(G54*H54,6)</f>
      </c>
      <c r="L54" s="38">
        <v>0</v>
      </c>
      <c s="32">
        <f>ROUND(ROUND(L54,2)*ROUND(G54,3),2)</f>
      </c>
      <c s="36" t="s">
        <v>122</v>
      </c>
      <c>
        <f>(M54*21)/100</f>
      </c>
      <c t="s">
        <v>28</v>
      </c>
    </row>
    <row r="55" spans="1:5" ht="51">
      <c r="A55" s="35" t="s">
        <v>56</v>
      </c>
      <c r="E55" s="39" t="s">
        <v>256</v>
      </c>
    </row>
    <row r="56" spans="1:5" ht="344.25">
      <c r="A56" s="35" t="s">
        <v>57</v>
      </c>
      <c r="E56" s="42" t="s">
        <v>1907</v>
      </c>
    </row>
    <row r="57" spans="1:5" ht="409.5">
      <c r="A57" t="s">
        <v>58</v>
      </c>
      <c r="E57" s="39" t="s">
        <v>211</v>
      </c>
    </row>
    <row r="58" spans="1:16" ht="38.25">
      <c r="A58" t="s">
        <v>50</v>
      </c>
      <c s="34" t="s">
        <v>155</v>
      </c>
      <c s="34" t="s">
        <v>1638</v>
      </c>
      <c s="35" t="s">
        <v>5</v>
      </c>
      <c s="6" t="s">
        <v>100</v>
      </c>
      <c s="36" t="s">
        <v>92</v>
      </c>
      <c s="37">
        <v>491.672</v>
      </c>
      <c s="36">
        <v>0</v>
      </c>
      <c s="36">
        <f>ROUND(G58*H58,6)</f>
      </c>
      <c r="L58" s="38">
        <v>0</v>
      </c>
      <c s="32">
        <f>ROUND(ROUND(L58,2)*ROUND(G58,3),2)</f>
      </c>
      <c s="36" t="s">
        <v>55</v>
      </c>
      <c>
        <f>(M58*21)/100</f>
      </c>
      <c t="s">
        <v>28</v>
      </c>
    </row>
    <row r="59" spans="1:5" ht="38.25">
      <c r="A59" s="35" t="s">
        <v>56</v>
      </c>
      <c r="E59" s="39" t="s">
        <v>1639</v>
      </c>
    </row>
    <row r="60" spans="1:5" ht="51">
      <c r="A60" s="35" t="s">
        <v>57</v>
      </c>
      <c r="E60" s="42" t="s">
        <v>1908</v>
      </c>
    </row>
    <row r="61" spans="1:5" ht="12.75">
      <c r="A61" t="s">
        <v>58</v>
      </c>
      <c r="E61" s="39" t="s">
        <v>5</v>
      </c>
    </row>
    <row r="62" spans="1:16" ht="25.5">
      <c r="A62" t="s">
        <v>50</v>
      </c>
      <c s="34" t="s">
        <v>159</v>
      </c>
      <c s="34" t="s">
        <v>1641</v>
      </c>
      <c s="35" t="s">
        <v>5</v>
      </c>
      <c s="6" t="s">
        <v>1642</v>
      </c>
      <c s="36" t="s">
        <v>92</v>
      </c>
      <c s="37">
        <v>245.835</v>
      </c>
      <c s="36">
        <v>0</v>
      </c>
      <c s="36">
        <f>ROUND(G62*H62,6)</f>
      </c>
      <c r="L62" s="38">
        <v>0</v>
      </c>
      <c s="32">
        <f>ROUND(ROUND(L62,2)*ROUND(G62,3),2)</f>
      </c>
      <c s="36" t="s">
        <v>55</v>
      </c>
      <c>
        <f>(M62*21)/100</f>
      </c>
      <c t="s">
        <v>28</v>
      </c>
    </row>
    <row r="63" spans="1:5" ht="25.5">
      <c r="A63" s="35" t="s">
        <v>56</v>
      </c>
      <c r="E63" s="39" t="s">
        <v>1642</v>
      </c>
    </row>
    <row r="64" spans="1:5" ht="369.75">
      <c r="A64" s="35" t="s">
        <v>57</v>
      </c>
      <c r="E64" s="42" t="s">
        <v>1909</v>
      </c>
    </row>
    <row r="65" spans="1:5" ht="12.75">
      <c r="A65" t="s">
        <v>58</v>
      </c>
      <c r="E65" s="39" t="s">
        <v>5</v>
      </c>
    </row>
    <row r="66" spans="1:16" ht="25.5">
      <c r="A66" t="s">
        <v>50</v>
      </c>
      <c s="34" t="s">
        <v>165</v>
      </c>
      <c s="34" t="s">
        <v>114</v>
      </c>
      <c s="35" t="s">
        <v>5</v>
      </c>
      <c s="6" t="s">
        <v>115</v>
      </c>
      <c s="36" t="s">
        <v>92</v>
      </c>
      <c s="37">
        <v>245.835</v>
      </c>
      <c s="36">
        <v>0</v>
      </c>
      <c s="36">
        <f>ROUND(G66*H66,6)</f>
      </c>
      <c r="L66" s="38">
        <v>0</v>
      </c>
      <c s="32">
        <f>ROUND(ROUND(L66,2)*ROUND(G66,3),2)</f>
      </c>
      <c s="36" t="s">
        <v>55</v>
      </c>
      <c>
        <f>(M66*21)/100</f>
      </c>
      <c t="s">
        <v>28</v>
      </c>
    </row>
    <row r="67" spans="1:5" ht="25.5">
      <c r="A67" s="35" t="s">
        <v>56</v>
      </c>
      <c r="E67" s="39" t="s">
        <v>115</v>
      </c>
    </row>
    <row r="68" spans="1:5" ht="369.75">
      <c r="A68" s="35" t="s">
        <v>57</v>
      </c>
      <c r="E68" s="42" t="s">
        <v>1909</v>
      </c>
    </row>
    <row r="69" spans="1:5" ht="12.75">
      <c r="A69" t="s">
        <v>58</v>
      </c>
      <c r="E69" s="39" t="s">
        <v>5</v>
      </c>
    </row>
    <row r="70" spans="1:16" ht="25.5">
      <c r="A70" t="s">
        <v>50</v>
      </c>
      <c s="34" t="s">
        <v>173</v>
      </c>
      <c s="34" t="s">
        <v>1644</v>
      </c>
      <c s="35" t="s">
        <v>5</v>
      </c>
      <c s="6" t="s">
        <v>1645</v>
      </c>
      <c s="36" t="s">
        <v>92</v>
      </c>
      <c s="37">
        <v>95.99</v>
      </c>
      <c s="36">
        <v>0</v>
      </c>
      <c s="36">
        <f>ROUND(G70*H70,6)</f>
      </c>
      <c r="L70" s="38">
        <v>0</v>
      </c>
      <c s="32">
        <f>ROUND(ROUND(L70,2)*ROUND(G70,3),2)</f>
      </c>
      <c s="36" t="s">
        <v>55</v>
      </c>
      <c>
        <f>(M70*21)/100</f>
      </c>
      <c t="s">
        <v>28</v>
      </c>
    </row>
    <row r="71" spans="1:5" ht="38.25">
      <c r="A71" s="35" t="s">
        <v>56</v>
      </c>
      <c r="E71" s="39" t="s">
        <v>1646</v>
      </c>
    </row>
    <row r="72" spans="1:5" ht="153">
      <c r="A72" s="35" t="s">
        <v>57</v>
      </c>
      <c r="E72" s="42" t="s">
        <v>1910</v>
      </c>
    </row>
    <row r="73" spans="1:5" ht="12.75">
      <c r="A73" t="s">
        <v>58</v>
      </c>
      <c r="E73" s="39" t="s">
        <v>5</v>
      </c>
    </row>
    <row r="74" spans="1:16" ht="12.75">
      <c r="A74" t="s">
        <v>50</v>
      </c>
      <c s="34" t="s">
        <v>178</v>
      </c>
      <c s="34" t="s">
        <v>1648</v>
      </c>
      <c s="35" t="s">
        <v>5</v>
      </c>
      <c s="6" t="s">
        <v>1649</v>
      </c>
      <c s="36" t="s">
        <v>121</v>
      </c>
      <c s="37">
        <v>201.58</v>
      </c>
      <c s="36">
        <v>1</v>
      </c>
      <c s="36">
        <f>ROUND(G74*H74,6)</f>
      </c>
      <c r="L74" s="38">
        <v>0</v>
      </c>
      <c s="32">
        <f>ROUND(ROUND(L74,2)*ROUND(G74,3),2)</f>
      </c>
      <c s="36" t="s">
        <v>55</v>
      </c>
      <c>
        <f>(M74*21)/100</f>
      </c>
      <c t="s">
        <v>28</v>
      </c>
    </row>
    <row r="75" spans="1:5" ht="12.75">
      <c r="A75" s="35" t="s">
        <v>56</v>
      </c>
      <c r="E75" s="39" t="s">
        <v>1649</v>
      </c>
    </row>
    <row r="76" spans="1:5" ht="51">
      <c r="A76" s="35" t="s">
        <v>57</v>
      </c>
      <c r="E76" s="42" t="s">
        <v>1911</v>
      </c>
    </row>
    <row r="77" spans="1:5" ht="12.75">
      <c r="A77" t="s">
        <v>58</v>
      </c>
      <c r="E77" s="39" t="s">
        <v>5</v>
      </c>
    </row>
    <row r="78" spans="1:16" ht="25.5">
      <c r="A78" t="s">
        <v>50</v>
      </c>
      <c s="34" t="s">
        <v>181</v>
      </c>
      <c s="34" t="s">
        <v>1651</v>
      </c>
      <c s="35" t="s">
        <v>5</v>
      </c>
      <c s="6" t="s">
        <v>1652</v>
      </c>
      <c s="36" t="s">
        <v>84</v>
      </c>
      <c s="37">
        <v>262.4</v>
      </c>
      <c s="36">
        <v>0</v>
      </c>
      <c s="36">
        <f>ROUND(G78*H78,6)</f>
      </c>
      <c r="L78" s="38">
        <v>0</v>
      </c>
      <c s="32">
        <f>ROUND(ROUND(L78,2)*ROUND(G78,3),2)</f>
      </c>
      <c s="36" t="s">
        <v>55</v>
      </c>
      <c>
        <f>(M78*21)/100</f>
      </c>
      <c t="s">
        <v>28</v>
      </c>
    </row>
    <row r="79" spans="1:5" ht="25.5">
      <c r="A79" s="35" t="s">
        <v>56</v>
      </c>
      <c r="E79" s="39" t="s">
        <v>1652</v>
      </c>
    </row>
    <row r="80" spans="1:5" ht="318.75">
      <c r="A80" s="35" t="s">
        <v>57</v>
      </c>
      <c r="E80" s="42" t="s">
        <v>1912</v>
      </c>
    </row>
    <row r="81" spans="1:5" ht="12.75">
      <c r="A81" t="s">
        <v>58</v>
      </c>
      <c r="E81" s="39" t="s">
        <v>5</v>
      </c>
    </row>
    <row r="82" spans="1:16" ht="25.5">
      <c r="A82" t="s">
        <v>50</v>
      </c>
      <c s="34" t="s">
        <v>184</v>
      </c>
      <c s="34" t="s">
        <v>1913</v>
      </c>
      <c s="35" t="s">
        <v>5</v>
      </c>
      <c s="6" t="s">
        <v>1914</v>
      </c>
      <c s="36" t="s">
        <v>1211</v>
      </c>
      <c s="37">
        <v>1</v>
      </c>
      <c s="36">
        <v>0</v>
      </c>
      <c s="36">
        <f>ROUND(G82*H82,6)</f>
      </c>
      <c r="L82" s="38">
        <v>0</v>
      </c>
      <c s="32">
        <f>ROUND(ROUND(L82,2)*ROUND(G82,3),2)</f>
      </c>
      <c s="36" t="s">
        <v>122</v>
      </c>
      <c>
        <f>(M82*21)/100</f>
      </c>
      <c t="s">
        <v>28</v>
      </c>
    </row>
    <row r="83" spans="1:5" ht="25.5">
      <c r="A83" s="35" t="s">
        <v>56</v>
      </c>
      <c r="E83" s="39" t="s">
        <v>1914</v>
      </c>
    </row>
    <row r="84" spans="1:5" ht="38.25">
      <c r="A84" s="35" t="s">
        <v>57</v>
      </c>
      <c r="E84" s="42" t="s">
        <v>1915</v>
      </c>
    </row>
    <row r="85" spans="1:5" ht="12.75">
      <c r="A85" t="s">
        <v>58</v>
      </c>
      <c r="E85" s="39" t="s">
        <v>5</v>
      </c>
    </row>
    <row r="86" spans="1:13" ht="12.75">
      <c r="A86" t="s">
        <v>47</v>
      </c>
      <c r="C86" s="31" t="s">
        <v>66</v>
      </c>
      <c r="E86" s="33" t="s">
        <v>405</v>
      </c>
      <c r="J86" s="32">
        <f>0</f>
      </c>
      <c s="32">
        <f>0</f>
      </c>
      <c s="32">
        <f>0+L87+L91+L95+L99+L103+L107+L111+L115</f>
      </c>
      <c s="32">
        <f>0+M87+M91+M95+M99+M103+M107+M111+M115</f>
      </c>
    </row>
    <row r="87" spans="1:16" ht="25.5">
      <c r="A87" t="s">
        <v>50</v>
      </c>
      <c s="34" t="s">
        <v>191</v>
      </c>
      <c s="34" t="s">
        <v>1654</v>
      </c>
      <c s="35" t="s">
        <v>5</v>
      </c>
      <c s="6" t="s">
        <v>1655</v>
      </c>
      <c s="36" t="s">
        <v>84</v>
      </c>
      <c s="37">
        <v>12</v>
      </c>
      <c s="36">
        <v>0.22798</v>
      </c>
      <c s="36">
        <f>ROUND(G87*H87,6)</f>
      </c>
      <c r="L87" s="38">
        <v>0</v>
      </c>
      <c s="32">
        <f>ROUND(ROUND(L87,2)*ROUND(G87,3),2)</f>
      </c>
      <c s="36" t="s">
        <v>55</v>
      </c>
      <c>
        <f>(M87*21)/100</f>
      </c>
      <c t="s">
        <v>28</v>
      </c>
    </row>
    <row r="88" spans="1:5" ht="25.5">
      <c r="A88" s="35" t="s">
        <v>56</v>
      </c>
      <c r="E88" s="39" t="s">
        <v>1655</v>
      </c>
    </row>
    <row r="89" spans="1:5" ht="127.5">
      <c r="A89" s="35" t="s">
        <v>57</v>
      </c>
      <c r="E89" s="42" t="s">
        <v>1916</v>
      </c>
    </row>
    <row r="90" spans="1:5" ht="12.75">
      <c r="A90" t="s">
        <v>58</v>
      </c>
      <c r="E90" s="39" t="s">
        <v>5</v>
      </c>
    </row>
    <row r="91" spans="1:16" ht="25.5">
      <c r="A91" t="s">
        <v>50</v>
      </c>
      <c s="34" t="s">
        <v>196</v>
      </c>
      <c s="34" t="s">
        <v>1657</v>
      </c>
      <c s="35" t="s">
        <v>5</v>
      </c>
      <c s="6" t="s">
        <v>1658</v>
      </c>
      <c s="36" t="s">
        <v>92</v>
      </c>
      <c s="37">
        <v>24.14</v>
      </c>
      <c s="36">
        <v>1.89077</v>
      </c>
      <c s="36">
        <f>ROUND(G91*H91,6)</f>
      </c>
      <c r="L91" s="38">
        <v>0</v>
      </c>
      <c s="32">
        <f>ROUND(ROUND(L91,2)*ROUND(G91,3),2)</f>
      </c>
      <c s="36" t="s">
        <v>55</v>
      </c>
      <c>
        <f>(M91*21)/100</f>
      </c>
      <c t="s">
        <v>28</v>
      </c>
    </row>
    <row r="92" spans="1:5" ht="25.5">
      <c r="A92" s="35" t="s">
        <v>56</v>
      </c>
      <c r="E92" s="39" t="s">
        <v>1658</v>
      </c>
    </row>
    <row r="93" spans="1:5" ht="153">
      <c r="A93" s="35" t="s">
        <v>57</v>
      </c>
      <c r="E93" s="42" t="s">
        <v>1917</v>
      </c>
    </row>
    <row r="94" spans="1:5" ht="12.75">
      <c r="A94" t="s">
        <v>58</v>
      </c>
      <c r="E94" s="39" t="s">
        <v>5</v>
      </c>
    </row>
    <row r="95" spans="1:16" ht="12.75">
      <c r="A95" t="s">
        <v>50</v>
      </c>
      <c s="34" t="s">
        <v>201</v>
      </c>
      <c s="34" t="s">
        <v>1660</v>
      </c>
      <c s="35" t="s">
        <v>5</v>
      </c>
      <c s="6" t="s">
        <v>1661</v>
      </c>
      <c s="36" t="s">
        <v>84</v>
      </c>
      <c s="37">
        <v>21</v>
      </c>
      <c s="36">
        <v>0.4</v>
      </c>
      <c s="36">
        <f>ROUND(G95*H95,6)</f>
      </c>
      <c r="L95" s="38">
        <v>0</v>
      </c>
      <c s="32">
        <f>ROUND(ROUND(L95,2)*ROUND(G95,3),2)</f>
      </c>
      <c s="36" t="s">
        <v>55</v>
      </c>
      <c>
        <f>(M95*21)/100</f>
      </c>
      <c t="s">
        <v>28</v>
      </c>
    </row>
    <row r="96" spans="1:5" ht="12.75">
      <c r="A96" s="35" t="s">
        <v>56</v>
      </c>
      <c r="E96" s="39" t="s">
        <v>1661</v>
      </c>
    </row>
    <row r="97" spans="1:5" ht="153">
      <c r="A97" s="35" t="s">
        <v>57</v>
      </c>
      <c r="E97" s="42" t="s">
        <v>1918</v>
      </c>
    </row>
    <row r="98" spans="1:5" ht="12.75">
      <c r="A98" t="s">
        <v>58</v>
      </c>
      <c r="E98" s="39" t="s">
        <v>5</v>
      </c>
    </row>
    <row r="99" spans="1:16" ht="25.5">
      <c r="A99" t="s">
        <v>50</v>
      </c>
      <c s="34" t="s">
        <v>206</v>
      </c>
      <c s="34" t="s">
        <v>1663</v>
      </c>
      <c s="35" t="s">
        <v>5</v>
      </c>
      <c s="6" t="s">
        <v>1664</v>
      </c>
      <c s="36" t="s">
        <v>92</v>
      </c>
      <c s="37">
        <v>0.864</v>
      </c>
      <c s="36">
        <v>2.234</v>
      </c>
      <c s="36">
        <f>ROUND(G99*H99,6)</f>
      </c>
      <c r="L99" s="38">
        <v>0</v>
      </c>
      <c s="32">
        <f>ROUND(ROUND(L99,2)*ROUND(G99,3),2)</f>
      </c>
      <c s="36" t="s">
        <v>55</v>
      </c>
      <c>
        <f>(M99*21)/100</f>
      </c>
      <c t="s">
        <v>28</v>
      </c>
    </row>
    <row r="100" spans="1:5" ht="25.5">
      <c r="A100" s="35" t="s">
        <v>56</v>
      </c>
      <c r="E100" s="39" t="s">
        <v>1664</v>
      </c>
    </row>
    <row r="101" spans="1:5" ht="38.25">
      <c r="A101" s="35" t="s">
        <v>57</v>
      </c>
      <c r="E101" s="42" t="s">
        <v>1919</v>
      </c>
    </row>
    <row r="102" spans="1:5" ht="12.75">
      <c r="A102" t="s">
        <v>58</v>
      </c>
      <c r="E102" s="39" t="s">
        <v>5</v>
      </c>
    </row>
    <row r="103" spans="1:16" ht="25.5">
      <c r="A103" t="s">
        <v>50</v>
      </c>
      <c s="34" t="s">
        <v>212</v>
      </c>
      <c s="34" t="s">
        <v>1920</v>
      </c>
      <c s="35" t="s">
        <v>5</v>
      </c>
      <c s="6" t="s">
        <v>1921</v>
      </c>
      <c s="36" t="s">
        <v>92</v>
      </c>
      <c s="37">
        <v>0.45</v>
      </c>
      <c s="36">
        <v>2.234</v>
      </c>
      <c s="36">
        <f>ROUND(G103*H103,6)</f>
      </c>
      <c r="L103" s="38">
        <v>0</v>
      </c>
      <c s="32">
        <f>ROUND(ROUND(L103,2)*ROUND(G103,3),2)</f>
      </c>
      <c s="36" t="s">
        <v>55</v>
      </c>
      <c>
        <f>(M103*21)/100</f>
      </c>
      <c t="s">
        <v>28</v>
      </c>
    </row>
    <row r="104" spans="1:5" ht="25.5">
      <c r="A104" s="35" t="s">
        <v>56</v>
      </c>
      <c r="E104" s="39" t="s">
        <v>1921</v>
      </c>
    </row>
    <row r="105" spans="1:5" ht="51">
      <c r="A105" s="35" t="s">
        <v>57</v>
      </c>
      <c r="E105" s="42" t="s">
        <v>1922</v>
      </c>
    </row>
    <row r="106" spans="1:5" ht="12.75">
      <c r="A106" t="s">
        <v>58</v>
      </c>
      <c r="E106" s="39" t="s">
        <v>5</v>
      </c>
    </row>
    <row r="107" spans="1:16" ht="25.5">
      <c r="A107" t="s">
        <v>50</v>
      </c>
      <c s="34" t="s">
        <v>218</v>
      </c>
      <c s="34" t="s">
        <v>1923</v>
      </c>
      <c s="35" t="s">
        <v>5</v>
      </c>
      <c s="6" t="s">
        <v>1924</v>
      </c>
      <c s="36" t="s">
        <v>84</v>
      </c>
      <c s="37">
        <v>5.7</v>
      </c>
      <c s="36">
        <v>0.00632</v>
      </c>
      <c s="36">
        <f>ROUND(G107*H107,6)</f>
      </c>
      <c r="L107" s="38">
        <v>0</v>
      </c>
      <c s="32">
        <f>ROUND(ROUND(L107,2)*ROUND(G107,3),2)</f>
      </c>
      <c s="36" t="s">
        <v>55</v>
      </c>
      <c>
        <f>(M107*21)/100</f>
      </c>
      <c t="s">
        <v>28</v>
      </c>
    </row>
    <row r="108" spans="1:5" ht="25.5">
      <c r="A108" s="35" t="s">
        <v>56</v>
      </c>
      <c r="E108" s="39" t="s">
        <v>1924</v>
      </c>
    </row>
    <row r="109" spans="1:5" ht="63.75">
      <c r="A109" s="35" t="s">
        <v>57</v>
      </c>
      <c r="E109" s="42" t="s">
        <v>1925</v>
      </c>
    </row>
    <row r="110" spans="1:5" ht="12.75">
      <c r="A110" t="s">
        <v>58</v>
      </c>
      <c r="E110" s="39" t="s">
        <v>5</v>
      </c>
    </row>
    <row r="111" spans="1:16" ht="25.5">
      <c r="A111" t="s">
        <v>50</v>
      </c>
      <c s="34" t="s">
        <v>224</v>
      </c>
      <c s="34" t="s">
        <v>1926</v>
      </c>
      <c s="35" t="s">
        <v>5</v>
      </c>
      <c s="6" t="s">
        <v>1927</v>
      </c>
      <c s="36" t="s">
        <v>121</v>
      </c>
      <c s="37">
        <v>0.015</v>
      </c>
      <c s="36">
        <v>0.8554</v>
      </c>
      <c s="36">
        <f>ROUND(G111*H111,6)</f>
      </c>
      <c r="L111" s="38">
        <v>0</v>
      </c>
      <c s="32">
        <f>ROUND(ROUND(L111,2)*ROUND(G111,3),2)</f>
      </c>
      <c s="36" t="s">
        <v>55</v>
      </c>
      <c>
        <f>(M111*21)/100</f>
      </c>
      <c t="s">
        <v>28</v>
      </c>
    </row>
    <row r="112" spans="1:5" ht="25.5">
      <c r="A112" s="35" t="s">
        <v>56</v>
      </c>
      <c r="E112" s="39" t="s">
        <v>1927</v>
      </c>
    </row>
    <row r="113" spans="1:5" ht="51">
      <c r="A113" s="35" t="s">
        <v>57</v>
      </c>
      <c r="E113" s="42" t="s">
        <v>1928</v>
      </c>
    </row>
    <row r="114" spans="1:5" ht="12.75">
      <c r="A114" t="s">
        <v>58</v>
      </c>
      <c r="E114" s="39" t="s">
        <v>5</v>
      </c>
    </row>
    <row r="115" spans="1:16" ht="25.5">
      <c r="A115" t="s">
        <v>50</v>
      </c>
      <c s="34" t="s">
        <v>126</v>
      </c>
      <c s="34" t="s">
        <v>1929</v>
      </c>
      <c s="35" t="s">
        <v>5</v>
      </c>
      <c s="6" t="s">
        <v>1930</v>
      </c>
      <c s="36" t="s">
        <v>92</v>
      </c>
      <c s="37">
        <v>0.512</v>
      </c>
      <c s="36">
        <v>1.694</v>
      </c>
      <c s="36">
        <f>ROUND(G115*H115,6)</f>
      </c>
      <c r="L115" s="38">
        <v>0</v>
      </c>
      <c s="32">
        <f>ROUND(ROUND(L115,2)*ROUND(G115,3),2)</f>
      </c>
      <c s="36" t="s">
        <v>55</v>
      </c>
      <c>
        <f>(M115*21)/100</f>
      </c>
      <c t="s">
        <v>28</v>
      </c>
    </row>
    <row r="116" spans="1:5" ht="38.25">
      <c r="A116" s="35" t="s">
        <v>56</v>
      </c>
      <c r="E116" s="39" t="s">
        <v>1931</v>
      </c>
    </row>
    <row r="117" spans="1:5" ht="51">
      <c r="A117" s="35" t="s">
        <v>57</v>
      </c>
      <c r="E117" s="42" t="s">
        <v>1932</v>
      </c>
    </row>
    <row r="118" spans="1:5" ht="12.75">
      <c r="A118" t="s">
        <v>58</v>
      </c>
      <c r="E118" s="39" t="s">
        <v>5</v>
      </c>
    </row>
    <row r="119" spans="1:13" ht="12.75">
      <c r="A119" t="s">
        <v>47</v>
      </c>
      <c r="C119" s="31" t="s">
        <v>1666</v>
      </c>
      <c r="E119" s="33" t="s">
        <v>1667</v>
      </c>
      <c r="J119" s="32">
        <f>0</f>
      </c>
      <c s="32">
        <f>0</f>
      </c>
      <c s="32">
        <f>0+L120</f>
      </c>
      <c s="32">
        <f>0+M120</f>
      </c>
    </row>
    <row r="120" spans="1:16" ht="12.75">
      <c r="A120" t="s">
        <v>50</v>
      </c>
      <c s="34" t="s">
        <v>130</v>
      </c>
      <c s="34" t="s">
        <v>1668</v>
      </c>
      <c s="35" t="s">
        <v>5</v>
      </c>
      <c s="6" t="s">
        <v>1669</v>
      </c>
      <c s="36" t="s">
        <v>1670</v>
      </c>
      <c s="37">
        <v>0.259</v>
      </c>
      <c s="36">
        <v>0.0099</v>
      </c>
      <c s="36">
        <f>ROUND(G120*H120,6)</f>
      </c>
      <c r="L120" s="38">
        <v>0</v>
      </c>
      <c s="32">
        <f>ROUND(ROUND(L120,2)*ROUND(G120,3),2)</f>
      </c>
      <c s="36" t="s">
        <v>55</v>
      </c>
      <c>
        <f>(M120*21)/100</f>
      </c>
      <c t="s">
        <v>28</v>
      </c>
    </row>
    <row r="121" spans="1:5" ht="12.75">
      <c r="A121" s="35" t="s">
        <v>56</v>
      </c>
      <c r="E121" s="39" t="s">
        <v>1669</v>
      </c>
    </row>
    <row r="122" spans="1:5" ht="38.25">
      <c r="A122" s="35" t="s">
        <v>57</v>
      </c>
      <c r="E122" s="42" t="s">
        <v>1933</v>
      </c>
    </row>
    <row r="123" spans="1:5" ht="12.75">
      <c r="A123" t="s">
        <v>58</v>
      </c>
      <c r="E123" s="39" t="s">
        <v>5</v>
      </c>
    </row>
    <row r="124" spans="1:13" ht="12.75">
      <c r="A124" t="s">
        <v>47</v>
      </c>
      <c r="C124" s="31" t="s">
        <v>805</v>
      </c>
      <c r="E124" s="33" t="s">
        <v>806</v>
      </c>
      <c r="J124" s="32">
        <f>0</f>
      </c>
      <c s="32">
        <f>0</f>
      </c>
      <c s="32">
        <f>0+L125+L129+L133</f>
      </c>
      <c s="32">
        <f>0+M125+M129+M133</f>
      </c>
    </row>
    <row r="125" spans="1:16" ht="25.5">
      <c r="A125" t="s">
        <v>50</v>
      </c>
      <c s="34" t="s">
        <v>136</v>
      </c>
      <c s="34" t="s">
        <v>1934</v>
      </c>
      <c s="35" t="s">
        <v>5</v>
      </c>
      <c s="6" t="s">
        <v>1935</v>
      </c>
      <c s="36" t="s">
        <v>162</v>
      </c>
      <c s="37">
        <v>13</v>
      </c>
      <c s="36">
        <v>0.00041</v>
      </c>
      <c s="36">
        <f>ROUND(G125*H125,6)</f>
      </c>
      <c r="L125" s="38">
        <v>0</v>
      </c>
      <c s="32">
        <f>ROUND(ROUND(L125,2)*ROUND(G125,3),2)</f>
      </c>
      <c s="36" t="s">
        <v>55</v>
      </c>
      <c>
        <f>(M125*21)/100</f>
      </c>
      <c t="s">
        <v>28</v>
      </c>
    </row>
    <row r="126" spans="1:5" ht="38.25">
      <c r="A126" s="35" t="s">
        <v>56</v>
      </c>
      <c r="E126" s="39" t="s">
        <v>1936</v>
      </c>
    </row>
    <row r="127" spans="1:5" ht="51">
      <c r="A127" s="35" t="s">
        <v>57</v>
      </c>
      <c r="E127" s="42" t="s">
        <v>1937</v>
      </c>
    </row>
    <row r="128" spans="1:5" ht="12.75">
      <c r="A128" t="s">
        <v>58</v>
      </c>
      <c r="E128" s="39" t="s">
        <v>5</v>
      </c>
    </row>
    <row r="129" spans="1:16" ht="12.75">
      <c r="A129" t="s">
        <v>50</v>
      </c>
      <c s="34" t="s">
        <v>322</v>
      </c>
      <c s="34" t="s">
        <v>1938</v>
      </c>
      <c s="35" t="s">
        <v>5</v>
      </c>
      <c s="6" t="s">
        <v>1939</v>
      </c>
      <c s="36" t="s">
        <v>162</v>
      </c>
      <c s="37">
        <v>13.26</v>
      </c>
      <c s="36">
        <v>0.0025</v>
      </c>
      <c s="36">
        <f>ROUND(G129*H129,6)</f>
      </c>
      <c r="L129" s="38">
        <v>0</v>
      </c>
      <c s="32">
        <f>ROUND(ROUND(L129,2)*ROUND(G129,3),2)</f>
      </c>
      <c s="36" t="s">
        <v>55</v>
      </c>
      <c>
        <f>(M129*21)/100</f>
      </c>
      <c t="s">
        <v>28</v>
      </c>
    </row>
    <row r="130" spans="1:5" ht="12.75">
      <c r="A130" s="35" t="s">
        <v>56</v>
      </c>
      <c r="E130" s="39" t="s">
        <v>1939</v>
      </c>
    </row>
    <row r="131" spans="1:5" ht="63.75">
      <c r="A131" s="35" t="s">
        <v>57</v>
      </c>
      <c r="E131" s="42" t="s">
        <v>1940</v>
      </c>
    </row>
    <row r="132" spans="1:5" ht="12.75">
      <c r="A132" t="s">
        <v>58</v>
      </c>
      <c r="E132" s="39" t="s">
        <v>5</v>
      </c>
    </row>
    <row r="133" spans="1:16" ht="25.5">
      <c r="A133" t="s">
        <v>50</v>
      </c>
      <c s="34" t="s">
        <v>327</v>
      </c>
      <c s="34" t="s">
        <v>868</v>
      </c>
      <c s="35" t="s">
        <v>5</v>
      </c>
      <c s="6" t="s">
        <v>869</v>
      </c>
      <c s="36" t="s">
        <v>121</v>
      </c>
      <c s="37">
        <v>0.038</v>
      </c>
      <c s="36">
        <v>0</v>
      </c>
      <c s="36">
        <f>ROUND(G133*H133,6)</f>
      </c>
      <c r="L133" s="38">
        <v>0</v>
      </c>
      <c s="32">
        <f>ROUND(ROUND(L133,2)*ROUND(G133,3),2)</f>
      </c>
      <c s="36" t="s">
        <v>55</v>
      </c>
      <c>
        <f>(M133*21)/100</f>
      </c>
      <c t="s">
        <v>28</v>
      </c>
    </row>
    <row r="134" spans="1:5" ht="25.5">
      <c r="A134" s="35" t="s">
        <v>56</v>
      </c>
      <c r="E134" s="39" t="s">
        <v>869</v>
      </c>
    </row>
    <row r="135" spans="1:5" ht="12.75">
      <c r="A135" s="35" t="s">
        <v>57</v>
      </c>
      <c r="E135" s="40" t="s">
        <v>5</v>
      </c>
    </row>
    <row r="136" spans="1:5" ht="12.75">
      <c r="A136" t="s">
        <v>58</v>
      </c>
      <c r="E136" s="39" t="s">
        <v>5</v>
      </c>
    </row>
    <row r="137" spans="1:13" ht="12.75">
      <c r="A137" t="s">
        <v>47</v>
      </c>
      <c r="C137" s="31" t="s">
        <v>1941</v>
      </c>
      <c r="E137" s="33" t="s">
        <v>1942</v>
      </c>
      <c r="J137" s="32">
        <f>0</f>
      </c>
      <c s="32">
        <f>0</f>
      </c>
      <c s="32">
        <f>0+L138+L142+L146+L150+L154+L158+L162+L166+L170+L174+L178+L182+L186+L190+L194+L198+L202+L206+L210</f>
      </c>
      <c s="32">
        <f>0+M138+M142+M146+M150+M154+M158+M162+M166+M170+M174+M178+M182+M186+M190+M194+M198+M202+M206+M210</f>
      </c>
    </row>
    <row r="138" spans="1:16" ht="12.75">
      <c r="A138" t="s">
        <v>50</v>
      </c>
      <c s="34" t="s">
        <v>331</v>
      </c>
      <c s="34" t="s">
        <v>1943</v>
      </c>
      <c s="35" t="s">
        <v>5</v>
      </c>
      <c s="6" t="s">
        <v>1944</v>
      </c>
      <c s="36" t="s">
        <v>162</v>
      </c>
      <c s="37">
        <v>19.1</v>
      </c>
      <c s="36">
        <v>0.00142</v>
      </c>
      <c s="36">
        <f>ROUND(G138*H138,6)</f>
      </c>
      <c r="L138" s="38">
        <v>0</v>
      </c>
      <c s="32">
        <f>ROUND(ROUND(L138,2)*ROUND(G138,3),2)</f>
      </c>
      <c s="36" t="s">
        <v>55</v>
      </c>
      <c>
        <f>(M138*21)/100</f>
      </c>
      <c t="s">
        <v>28</v>
      </c>
    </row>
    <row r="139" spans="1:5" ht="12.75">
      <c r="A139" s="35" t="s">
        <v>56</v>
      </c>
      <c r="E139" s="39" t="s">
        <v>1944</v>
      </c>
    </row>
    <row r="140" spans="1:5" ht="38.25">
      <c r="A140" s="35" t="s">
        <v>57</v>
      </c>
      <c r="E140" s="42" t="s">
        <v>1945</v>
      </c>
    </row>
    <row r="141" spans="1:5" ht="12.75">
      <c r="A141" t="s">
        <v>58</v>
      </c>
      <c r="E141" s="39" t="s">
        <v>5</v>
      </c>
    </row>
    <row r="142" spans="1:16" ht="12.75">
      <c r="A142" t="s">
        <v>50</v>
      </c>
      <c s="34" t="s">
        <v>336</v>
      </c>
      <c s="34" t="s">
        <v>1946</v>
      </c>
      <c s="35" t="s">
        <v>5</v>
      </c>
      <c s="6" t="s">
        <v>1947</v>
      </c>
      <c s="36" t="s">
        <v>162</v>
      </c>
      <c s="37">
        <v>16.6</v>
      </c>
      <c s="36">
        <v>0.00744</v>
      </c>
      <c s="36">
        <f>ROUND(G142*H142,6)</f>
      </c>
      <c r="L142" s="38">
        <v>0</v>
      </c>
      <c s="32">
        <f>ROUND(ROUND(L142,2)*ROUND(G142,3),2)</f>
      </c>
      <c s="36" t="s">
        <v>55</v>
      </c>
      <c>
        <f>(M142*21)/100</f>
      </c>
      <c t="s">
        <v>28</v>
      </c>
    </row>
    <row r="143" spans="1:5" ht="12.75">
      <c r="A143" s="35" t="s">
        <v>56</v>
      </c>
      <c r="E143" s="39" t="s">
        <v>1947</v>
      </c>
    </row>
    <row r="144" spans="1:5" ht="63.75">
      <c r="A144" s="35" t="s">
        <v>57</v>
      </c>
      <c r="E144" s="42" t="s">
        <v>1948</v>
      </c>
    </row>
    <row r="145" spans="1:5" ht="12.75">
      <c r="A145" t="s">
        <v>58</v>
      </c>
      <c r="E145" s="39" t="s">
        <v>5</v>
      </c>
    </row>
    <row r="146" spans="1:16" ht="12.75">
      <c r="A146" t="s">
        <v>50</v>
      </c>
      <c s="34" t="s">
        <v>341</v>
      </c>
      <c s="34" t="s">
        <v>1949</v>
      </c>
      <c s="35" t="s">
        <v>5</v>
      </c>
      <c s="6" t="s">
        <v>1950</v>
      </c>
      <c s="36" t="s">
        <v>162</v>
      </c>
      <c s="37">
        <v>7.8</v>
      </c>
      <c s="36">
        <v>0.01232</v>
      </c>
      <c s="36">
        <f>ROUND(G146*H146,6)</f>
      </c>
      <c r="L146" s="38">
        <v>0</v>
      </c>
      <c s="32">
        <f>ROUND(ROUND(L146,2)*ROUND(G146,3),2)</f>
      </c>
      <c s="36" t="s">
        <v>55</v>
      </c>
      <c>
        <f>(M146*21)/100</f>
      </c>
      <c t="s">
        <v>28</v>
      </c>
    </row>
    <row r="147" spans="1:5" ht="12.75">
      <c r="A147" s="35" t="s">
        <v>56</v>
      </c>
      <c r="E147" s="39" t="s">
        <v>1950</v>
      </c>
    </row>
    <row r="148" spans="1:5" ht="63.75">
      <c r="A148" s="35" t="s">
        <v>57</v>
      </c>
      <c r="E148" s="42" t="s">
        <v>1951</v>
      </c>
    </row>
    <row r="149" spans="1:5" ht="12.75">
      <c r="A149" t="s">
        <v>58</v>
      </c>
      <c r="E149" s="39" t="s">
        <v>5</v>
      </c>
    </row>
    <row r="150" spans="1:16" ht="12.75">
      <c r="A150" t="s">
        <v>50</v>
      </c>
      <c s="34" t="s">
        <v>344</v>
      </c>
      <c s="34" t="s">
        <v>1952</v>
      </c>
      <c s="35" t="s">
        <v>5</v>
      </c>
      <c s="6" t="s">
        <v>1953</v>
      </c>
      <c s="36" t="s">
        <v>162</v>
      </c>
      <c s="37">
        <v>4.5</v>
      </c>
      <c s="36">
        <v>0.00041</v>
      </c>
      <c s="36">
        <f>ROUND(G150*H150,6)</f>
      </c>
      <c r="L150" s="38">
        <v>0</v>
      </c>
      <c s="32">
        <f>ROUND(ROUND(L150,2)*ROUND(G150,3),2)</f>
      </c>
      <c s="36" t="s">
        <v>55</v>
      </c>
      <c>
        <f>(M150*21)/100</f>
      </c>
      <c t="s">
        <v>28</v>
      </c>
    </row>
    <row r="151" spans="1:5" ht="12.75">
      <c r="A151" s="35" t="s">
        <v>56</v>
      </c>
      <c r="E151" s="39" t="s">
        <v>1953</v>
      </c>
    </row>
    <row r="152" spans="1:5" ht="51">
      <c r="A152" s="35" t="s">
        <v>57</v>
      </c>
      <c r="E152" s="42" t="s">
        <v>1954</v>
      </c>
    </row>
    <row r="153" spans="1:5" ht="12.75">
      <c r="A153" t="s">
        <v>58</v>
      </c>
      <c r="E153" s="39" t="s">
        <v>5</v>
      </c>
    </row>
    <row r="154" spans="1:16" ht="12.75">
      <c r="A154" t="s">
        <v>50</v>
      </c>
      <c s="34" t="s">
        <v>348</v>
      </c>
      <c s="34" t="s">
        <v>1955</v>
      </c>
      <c s="35" t="s">
        <v>5</v>
      </c>
      <c s="6" t="s">
        <v>1956</v>
      </c>
      <c s="36" t="s">
        <v>162</v>
      </c>
      <c s="37">
        <v>7.1</v>
      </c>
      <c s="36">
        <v>0.00048</v>
      </c>
      <c s="36">
        <f>ROUND(G154*H154,6)</f>
      </c>
      <c r="L154" s="38">
        <v>0</v>
      </c>
      <c s="32">
        <f>ROUND(ROUND(L154,2)*ROUND(G154,3),2)</f>
      </c>
      <c s="36" t="s">
        <v>55</v>
      </c>
      <c>
        <f>(M154*21)/100</f>
      </c>
      <c t="s">
        <v>28</v>
      </c>
    </row>
    <row r="155" spans="1:5" ht="12.75">
      <c r="A155" s="35" t="s">
        <v>56</v>
      </c>
      <c r="E155" s="39" t="s">
        <v>1956</v>
      </c>
    </row>
    <row r="156" spans="1:5" ht="51">
      <c r="A156" s="35" t="s">
        <v>57</v>
      </c>
      <c r="E156" s="42" t="s">
        <v>1957</v>
      </c>
    </row>
    <row r="157" spans="1:5" ht="12.75">
      <c r="A157" t="s">
        <v>58</v>
      </c>
      <c r="E157" s="39" t="s">
        <v>5</v>
      </c>
    </row>
    <row r="158" spans="1:16" ht="12.75">
      <c r="A158" t="s">
        <v>50</v>
      </c>
      <c s="34" t="s">
        <v>351</v>
      </c>
      <c s="34" t="s">
        <v>1958</v>
      </c>
      <c s="35" t="s">
        <v>5</v>
      </c>
      <c s="6" t="s">
        <v>1959</v>
      </c>
      <c s="36" t="s">
        <v>162</v>
      </c>
      <c s="37">
        <v>3.8</v>
      </c>
      <c s="36">
        <v>0.00071</v>
      </c>
      <c s="36">
        <f>ROUND(G158*H158,6)</f>
      </c>
      <c r="L158" s="38">
        <v>0</v>
      </c>
      <c s="32">
        <f>ROUND(ROUND(L158,2)*ROUND(G158,3),2)</f>
      </c>
      <c s="36" t="s">
        <v>55</v>
      </c>
      <c>
        <f>(M158*21)/100</f>
      </c>
      <c t="s">
        <v>28</v>
      </c>
    </row>
    <row r="159" spans="1:5" ht="12.75">
      <c r="A159" s="35" t="s">
        <v>56</v>
      </c>
      <c r="E159" s="39" t="s">
        <v>1959</v>
      </c>
    </row>
    <row r="160" spans="1:5" ht="51">
      <c r="A160" s="35" t="s">
        <v>57</v>
      </c>
      <c r="E160" s="42" t="s">
        <v>1960</v>
      </c>
    </row>
    <row r="161" spans="1:5" ht="12.75">
      <c r="A161" t="s">
        <v>58</v>
      </c>
      <c r="E161" s="39" t="s">
        <v>5</v>
      </c>
    </row>
    <row r="162" spans="1:16" ht="12.75">
      <c r="A162" t="s">
        <v>50</v>
      </c>
      <c s="34" t="s">
        <v>355</v>
      </c>
      <c s="34" t="s">
        <v>1961</v>
      </c>
      <c s="35" t="s">
        <v>5</v>
      </c>
      <c s="6" t="s">
        <v>1962</v>
      </c>
      <c s="36" t="s">
        <v>162</v>
      </c>
      <c s="37">
        <v>4.2</v>
      </c>
      <c s="36">
        <v>0.00224</v>
      </c>
      <c s="36">
        <f>ROUND(G162*H162,6)</f>
      </c>
      <c r="L162" s="38">
        <v>0</v>
      </c>
      <c s="32">
        <f>ROUND(ROUND(L162,2)*ROUND(G162,3),2)</f>
      </c>
      <c s="36" t="s">
        <v>55</v>
      </c>
      <c>
        <f>(M162*21)/100</f>
      </c>
      <c t="s">
        <v>28</v>
      </c>
    </row>
    <row r="163" spans="1:5" ht="12.75">
      <c r="A163" s="35" t="s">
        <v>56</v>
      </c>
      <c r="E163" s="39" t="s">
        <v>1962</v>
      </c>
    </row>
    <row r="164" spans="1:5" ht="51">
      <c r="A164" s="35" t="s">
        <v>57</v>
      </c>
      <c r="E164" s="42" t="s">
        <v>1963</v>
      </c>
    </row>
    <row r="165" spans="1:5" ht="12.75">
      <c r="A165" t="s">
        <v>58</v>
      </c>
      <c r="E165" s="39" t="s">
        <v>5</v>
      </c>
    </row>
    <row r="166" spans="1:16" ht="12.75">
      <c r="A166" t="s">
        <v>50</v>
      </c>
      <c s="34" t="s">
        <v>360</v>
      </c>
      <c s="34" t="s">
        <v>1964</v>
      </c>
      <c s="35" t="s">
        <v>5</v>
      </c>
      <c s="6" t="s">
        <v>1965</v>
      </c>
      <c s="36" t="s">
        <v>162</v>
      </c>
      <c s="37">
        <v>13</v>
      </c>
      <c s="36">
        <v>0.00193</v>
      </c>
      <c s="36">
        <f>ROUND(G166*H166,6)</f>
      </c>
      <c r="L166" s="38">
        <v>0</v>
      </c>
      <c s="32">
        <f>ROUND(ROUND(L166,2)*ROUND(G166,3),2)</f>
      </c>
      <c s="36" t="s">
        <v>55</v>
      </c>
      <c>
        <f>(M166*21)/100</f>
      </c>
      <c t="s">
        <v>28</v>
      </c>
    </row>
    <row r="167" spans="1:5" ht="12.75">
      <c r="A167" s="35" t="s">
        <v>56</v>
      </c>
      <c r="E167" s="39" t="s">
        <v>1965</v>
      </c>
    </row>
    <row r="168" spans="1:5" ht="51">
      <c r="A168" s="35" t="s">
        <v>57</v>
      </c>
      <c r="E168" s="42" t="s">
        <v>1937</v>
      </c>
    </row>
    <row r="169" spans="1:5" ht="12.75">
      <c r="A169" t="s">
        <v>58</v>
      </c>
      <c r="E169" s="39" t="s">
        <v>5</v>
      </c>
    </row>
    <row r="170" spans="1:16" ht="12.75">
      <c r="A170" t="s">
        <v>50</v>
      </c>
      <c s="34" t="s">
        <v>365</v>
      </c>
      <c s="34" t="s">
        <v>1966</v>
      </c>
      <c s="35" t="s">
        <v>5</v>
      </c>
      <c s="6" t="s">
        <v>1967</v>
      </c>
      <c s="36" t="s">
        <v>162</v>
      </c>
      <c s="37">
        <v>11.7</v>
      </c>
      <c s="36">
        <v>0.0019</v>
      </c>
      <c s="36">
        <f>ROUND(G170*H170,6)</f>
      </c>
      <c r="L170" s="38">
        <v>0</v>
      </c>
      <c s="32">
        <f>ROUND(ROUND(L170,2)*ROUND(G170,3),2)</f>
      </c>
      <c s="36" t="s">
        <v>55</v>
      </c>
      <c>
        <f>(M170*21)/100</f>
      </c>
      <c t="s">
        <v>28</v>
      </c>
    </row>
    <row r="171" spans="1:5" ht="12.75">
      <c r="A171" s="35" t="s">
        <v>56</v>
      </c>
      <c r="E171" s="39" t="s">
        <v>1967</v>
      </c>
    </row>
    <row r="172" spans="1:5" ht="51">
      <c r="A172" s="35" t="s">
        <v>57</v>
      </c>
      <c r="E172" s="42" t="s">
        <v>1968</v>
      </c>
    </row>
    <row r="173" spans="1:5" ht="12.75">
      <c r="A173" t="s">
        <v>58</v>
      </c>
      <c r="E173" s="39" t="s">
        <v>5</v>
      </c>
    </row>
    <row r="174" spans="1:16" ht="12.75">
      <c r="A174" t="s">
        <v>50</v>
      </c>
      <c s="34" t="s">
        <v>370</v>
      </c>
      <c s="34" t="s">
        <v>1969</v>
      </c>
      <c s="35" t="s">
        <v>5</v>
      </c>
      <c s="6" t="s">
        <v>1970</v>
      </c>
      <c s="36" t="s">
        <v>162</v>
      </c>
      <c s="37">
        <v>26.8</v>
      </c>
      <c s="36">
        <v>0.00038</v>
      </c>
      <c s="36">
        <f>ROUND(G174*H174,6)</f>
      </c>
      <c r="L174" s="38">
        <v>0</v>
      </c>
      <c s="32">
        <f>ROUND(ROUND(L174,2)*ROUND(G174,3),2)</f>
      </c>
      <c s="36" t="s">
        <v>55</v>
      </c>
      <c>
        <f>(M174*21)/100</f>
      </c>
      <c t="s">
        <v>28</v>
      </c>
    </row>
    <row r="175" spans="1:5" ht="12.75">
      <c r="A175" s="35" t="s">
        <v>56</v>
      </c>
      <c r="E175" s="39" t="s">
        <v>1970</v>
      </c>
    </row>
    <row r="176" spans="1:5" ht="51">
      <c r="A176" s="35" t="s">
        <v>57</v>
      </c>
      <c r="E176" s="42" t="s">
        <v>1971</v>
      </c>
    </row>
    <row r="177" spans="1:5" ht="12.75">
      <c r="A177" t="s">
        <v>58</v>
      </c>
      <c r="E177" s="39" t="s">
        <v>5</v>
      </c>
    </row>
    <row r="178" spans="1:16" ht="12.75">
      <c r="A178" t="s">
        <v>50</v>
      </c>
      <c s="34" t="s">
        <v>374</v>
      </c>
      <c s="34" t="s">
        <v>1972</v>
      </c>
      <c s="35" t="s">
        <v>5</v>
      </c>
      <c s="6" t="s">
        <v>1973</v>
      </c>
      <c s="36" t="s">
        <v>139</v>
      </c>
      <c s="37">
        <v>2</v>
      </c>
      <c s="36">
        <v>0.00057</v>
      </c>
      <c s="36">
        <f>ROUND(G178*H178,6)</f>
      </c>
      <c r="L178" s="38">
        <v>0</v>
      </c>
      <c s="32">
        <f>ROUND(ROUND(L178,2)*ROUND(G178,3),2)</f>
      </c>
      <c s="36" t="s">
        <v>55</v>
      </c>
      <c>
        <f>(M178*21)/100</f>
      </c>
      <c t="s">
        <v>28</v>
      </c>
    </row>
    <row r="179" spans="1:5" ht="12.75">
      <c r="A179" s="35" t="s">
        <v>56</v>
      </c>
      <c r="E179" s="39" t="s">
        <v>1973</v>
      </c>
    </row>
    <row r="180" spans="1:5" ht="38.25">
      <c r="A180" s="35" t="s">
        <v>57</v>
      </c>
      <c r="E180" s="42" t="s">
        <v>1974</v>
      </c>
    </row>
    <row r="181" spans="1:5" ht="12.75">
      <c r="A181" t="s">
        <v>58</v>
      </c>
      <c r="E181" s="39" t="s">
        <v>5</v>
      </c>
    </row>
    <row r="182" spans="1:16" ht="25.5">
      <c r="A182" t="s">
        <v>50</v>
      </c>
      <c s="34" t="s">
        <v>377</v>
      </c>
      <c s="34" t="s">
        <v>1975</v>
      </c>
      <c s="35" t="s">
        <v>5</v>
      </c>
      <c s="6" t="s">
        <v>1976</v>
      </c>
      <c s="36" t="s">
        <v>139</v>
      </c>
      <c s="37">
        <v>2</v>
      </c>
      <c s="36">
        <v>0.00075</v>
      </c>
      <c s="36">
        <f>ROUND(G182*H182,6)</f>
      </c>
      <c r="L182" s="38">
        <v>0</v>
      </c>
      <c s="32">
        <f>ROUND(ROUND(L182,2)*ROUND(G182,3),2)</f>
      </c>
      <c s="36" t="s">
        <v>122</v>
      </c>
      <c>
        <f>(M182*21)/100</f>
      </c>
      <c t="s">
        <v>28</v>
      </c>
    </row>
    <row r="183" spans="1:5" ht="25.5">
      <c r="A183" s="35" t="s">
        <v>56</v>
      </c>
      <c r="E183" s="39" t="s">
        <v>1976</v>
      </c>
    </row>
    <row r="184" spans="1:5" ht="38.25">
      <c r="A184" s="35" t="s">
        <v>57</v>
      </c>
      <c r="E184" s="42" t="s">
        <v>1974</v>
      </c>
    </row>
    <row r="185" spans="1:5" ht="12.75">
      <c r="A185" t="s">
        <v>58</v>
      </c>
      <c r="E185" s="39" t="s">
        <v>5</v>
      </c>
    </row>
    <row r="186" spans="1:16" ht="25.5">
      <c r="A186" t="s">
        <v>50</v>
      </c>
      <c s="34" t="s">
        <v>380</v>
      </c>
      <c s="34" t="s">
        <v>1977</v>
      </c>
      <c s="35" t="s">
        <v>5</v>
      </c>
      <c s="6" t="s">
        <v>1978</v>
      </c>
      <c s="36" t="s">
        <v>139</v>
      </c>
      <c s="37">
        <v>2</v>
      </c>
      <c s="36">
        <v>0.00115</v>
      </c>
      <c s="36">
        <f>ROUND(G186*H186,6)</f>
      </c>
      <c r="L186" s="38">
        <v>0</v>
      </c>
      <c s="32">
        <f>ROUND(ROUND(L186,2)*ROUND(G186,3),2)</f>
      </c>
      <c s="36" t="s">
        <v>55</v>
      </c>
      <c>
        <f>(M186*21)/100</f>
      </c>
      <c t="s">
        <v>28</v>
      </c>
    </row>
    <row r="187" spans="1:5" ht="25.5">
      <c r="A187" s="35" t="s">
        <v>56</v>
      </c>
      <c r="E187" s="39" t="s">
        <v>1978</v>
      </c>
    </row>
    <row r="188" spans="1:5" ht="38.25">
      <c r="A188" s="35" t="s">
        <v>57</v>
      </c>
      <c r="E188" s="42" t="s">
        <v>1974</v>
      </c>
    </row>
    <row r="189" spans="1:5" ht="12.75">
      <c r="A189" t="s">
        <v>58</v>
      </c>
      <c r="E189" s="39" t="s">
        <v>5</v>
      </c>
    </row>
    <row r="190" spans="1:16" ht="25.5">
      <c r="A190" t="s">
        <v>50</v>
      </c>
      <c s="34" t="s">
        <v>385</v>
      </c>
      <c s="34" t="s">
        <v>1979</v>
      </c>
      <c s="35" t="s">
        <v>5</v>
      </c>
      <c s="6" t="s">
        <v>1980</v>
      </c>
      <c s="36" t="s">
        <v>139</v>
      </c>
      <c s="37">
        <v>2</v>
      </c>
      <c s="36">
        <v>0.0018</v>
      </c>
      <c s="36">
        <f>ROUND(G190*H190,6)</f>
      </c>
      <c r="L190" s="38">
        <v>0</v>
      </c>
      <c s="32">
        <f>ROUND(ROUND(L190,2)*ROUND(G190,3),2)</f>
      </c>
      <c s="36" t="s">
        <v>122</v>
      </c>
      <c>
        <f>(M190*21)/100</f>
      </c>
      <c t="s">
        <v>28</v>
      </c>
    </row>
    <row r="191" spans="1:5" ht="25.5">
      <c r="A191" s="35" t="s">
        <v>56</v>
      </c>
      <c r="E191" s="39" t="s">
        <v>1980</v>
      </c>
    </row>
    <row r="192" spans="1:5" ht="38.25">
      <c r="A192" s="35" t="s">
        <v>57</v>
      </c>
      <c r="E192" s="42" t="s">
        <v>1974</v>
      </c>
    </row>
    <row r="193" spans="1:5" ht="12.75">
      <c r="A193" t="s">
        <v>58</v>
      </c>
      <c r="E193" s="39" t="s">
        <v>5</v>
      </c>
    </row>
    <row r="194" spans="1:16" ht="25.5">
      <c r="A194" t="s">
        <v>50</v>
      </c>
      <c s="34" t="s">
        <v>389</v>
      </c>
      <c s="34" t="s">
        <v>1981</v>
      </c>
      <c s="35" t="s">
        <v>5</v>
      </c>
      <c s="6" t="s">
        <v>1982</v>
      </c>
      <c s="36" t="s">
        <v>139</v>
      </c>
      <c s="37">
        <v>2</v>
      </c>
      <c s="36">
        <v>0.0015</v>
      </c>
      <c s="36">
        <f>ROUND(G194*H194,6)</f>
      </c>
      <c r="L194" s="38">
        <v>0</v>
      </c>
      <c s="32">
        <f>ROUND(ROUND(L194,2)*ROUND(G194,3),2)</f>
      </c>
      <c s="36" t="s">
        <v>55</v>
      </c>
      <c>
        <f>(M194*21)/100</f>
      </c>
      <c t="s">
        <v>28</v>
      </c>
    </row>
    <row r="195" spans="1:5" ht="25.5">
      <c r="A195" s="35" t="s">
        <v>56</v>
      </c>
      <c r="E195" s="39" t="s">
        <v>1982</v>
      </c>
    </row>
    <row r="196" spans="1:5" ht="38.25">
      <c r="A196" s="35" t="s">
        <v>57</v>
      </c>
      <c r="E196" s="42" t="s">
        <v>1974</v>
      </c>
    </row>
    <row r="197" spans="1:5" ht="12.75">
      <c r="A197" t="s">
        <v>58</v>
      </c>
      <c r="E197" s="39" t="s">
        <v>5</v>
      </c>
    </row>
    <row r="198" spans="1:16" ht="12.75">
      <c r="A198" t="s">
        <v>50</v>
      </c>
      <c s="34" t="s">
        <v>393</v>
      </c>
      <c s="34" t="s">
        <v>1983</v>
      </c>
      <c s="35" t="s">
        <v>5</v>
      </c>
      <c s="6" t="s">
        <v>1984</v>
      </c>
      <c s="36" t="s">
        <v>139</v>
      </c>
      <c s="37">
        <v>1</v>
      </c>
      <c s="36">
        <v>0.00212</v>
      </c>
      <c s="36">
        <f>ROUND(G198*H198,6)</f>
      </c>
      <c r="L198" s="38">
        <v>0</v>
      </c>
      <c s="32">
        <f>ROUND(ROUND(L198,2)*ROUND(G198,3),2)</f>
      </c>
      <c s="36" t="s">
        <v>55</v>
      </c>
      <c>
        <f>(M198*21)/100</f>
      </c>
      <c t="s">
        <v>28</v>
      </c>
    </row>
    <row r="199" spans="1:5" ht="12.75">
      <c r="A199" s="35" t="s">
        <v>56</v>
      </c>
      <c r="E199" s="39" t="s">
        <v>1984</v>
      </c>
    </row>
    <row r="200" spans="1:5" ht="38.25">
      <c r="A200" s="35" t="s">
        <v>57</v>
      </c>
      <c r="E200" s="42" t="s">
        <v>1915</v>
      </c>
    </row>
    <row r="201" spans="1:5" ht="12.75">
      <c r="A201" t="s">
        <v>58</v>
      </c>
      <c r="E201" s="39" t="s">
        <v>5</v>
      </c>
    </row>
    <row r="202" spans="1:16" ht="12.75">
      <c r="A202" t="s">
        <v>50</v>
      </c>
      <c s="34" t="s">
        <v>395</v>
      </c>
      <c s="34" t="s">
        <v>1985</v>
      </c>
      <c s="35" t="s">
        <v>5</v>
      </c>
      <c s="6" t="s">
        <v>1986</v>
      </c>
      <c s="36" t="s">
        <v>139</v>
      </c>
      <c s="37">
        <v>4</v>
      </c>
      <c s="36">
        <v>0.00029</v>
      </c>
      <c s="36">
        <f>ROUND(G202*H202,6)</f>
      </c>
      <c r="L202" s="38">
        <v>0</v>
      </c>
      <c s="32">
        <f>ROUND(ROUND(L202,2)*ROUND(G202,3),2)</f>
      </c>
      <c s="36" t="s">
        <v>55</v>
      </c>
      <c>
        <f>(M202*21)/100</f>
      </c>
      <c t="s">
        <v>28</v>
      </c>
    </row>
    <row r="203" spans="1:5" ht="12.75">
      <c r="A203" s="35" t="s">
        <v>56</v>
      </c>
      <c r="E203" s="39" t="s">
        <v>1986</v>
      </c>
    </row>
    <row r="204" spans="1:5" ht="38.25">
      <c r="A204" s="35" t="s">
        <v>57</v>
      </c>
      <c r="E204" s="42" t="s">
        <v>1987</v>
      </c>
    </row>
    <row r="205" spans="1:5" ht="12.75">
      <c r="A205" t="s">
        <v>58</v>
      </c>
      <c r="E205" s="39" t="s">
        <v>5</v>
      </c>
    </row>
    <row r="206" spans="1:16" ht="12.75">
      <c r="A206" t="s">
        <v>50</v>
      </c>
      <c s="34" t="s">
        <v>396</v>
      </c>
      <c s="34" t="s">
        <v>1988</v>
      </c>
      <c s="35" t="s">
        <v>5</v>
      </c>
      <c s="6" t="s">
        <v>1989</v>
      </c>
      <c s="36" t="s">
        <v>162</v>
      </c>
      <c s="37">
        <v>114.6</v>
      </c>
      <c s="36">
        <v>0</v>
      </c>
      <c s="36">
        <f>ROUND(G206*H206,6)</f>
      </c>
      <c r="L206" s="38">
        <v>0</v>
      </c>
      <c s="32">
        <f>ROUND(ROUND(L206,2)*ROUND(G206,3),2)</f>
      </c>
      <c s="36" t="s">
        <v>55</v>
      </c>
      <c>
        <f>(M206*21)/100</f>
      </c>
      <c t="s">
        <v>28</v>
      </c>
    </row>
    <row r="207" spans="1:5" ht="12.75">
      <c r="A207" s="35" t="s">
        <v>56</v>
      </c>
      <c r="E207" s="39" t="s">
        <v>1989</v>
      </c>
    </row>
    <row r="208" spans="1:5" ht="38.25">
      <c r="A208" s="35" t="s">
        <v>57</v>
      </c>
      <c r="E208" s="42" t="s">
        <v>1990</v>
      </c>
    </row>
    <row r="209" spans="1:5" ht="12.75">
      <c r="A209" t="s">
        <v>58</v>
      </c>
      <c r="E209" s="39" t="s">
        <v>5</v>
      </c>
    </row>
    <row r="210" spans="1:16" ht="25.5">
      <c r="A210" t="s">
        <v>50</v>
      </c>
      <c s="34" t="s">
        <v>397</v>
      </c>
      <c s="34" t="s">
        <v>1991</v>
      </c>
      <c s="35" t="s">
        <v>5</v>
      </c>
      <c s="6" t="s">
        <v>1992</v>
      </c>
      <c s="36" t="s">
        <v>121</v>
      </c>
      <c s="37">
        <v>0.336</v>
      </c>
      <c s="36">
        <v>0</v>
      </c>
      <c s="36">
        <f>ROUND(G210*H210,6)</f>
      </c>
      <c r="L210" s="38">
        <v>0</v>
      </c>
      <c s="32">
        <f>ROUND(ROUND(L210,2)*ROUND(G210,3),2)</f>
      </c>
      <c s="36" t="s">
        <v>55</v>
      </c>
      <c>
        <f>(M210*21)/100</f>
      </c>
      <c t="s">
        <v>28</v>
      </c>
    </row>
    <row r="211" spans="1:5" ht="25.5">
      <c r="A211" s="35" t="s">
        <v>56</v>
      </c>
      <c r="E211" s="39" t="s">
        <v>1992</v>
      </c>
    </row>
    <row r="212" spans="1:5" ht="12.75">
      <c r="A212" s="35" t="s">
        <v>57</v>
      </c>
      <c r="E212" s="40" t="s">
        <v>5</v>
      </c>
    </row>
    <row r="213" spans="1:5" ht="12.75">
      <c r="A213" t="s">
        <v>58</v>
      </c>
      <c r="E213" s="39" t="s">
        <v>5</v>
      </c>
    </row>
    <row r="214" spans="1:13" ht="12.75">
      <c r="A214" t="s">
        <v>47</v>
      </c>
      <c r="C214" s="31" t="s">
        <v>1790</v>
      </c>
      <c r="E214" s="33" t="s">
        <v>1791</v>
      </c>
      <c r="J214" s="32">
        <f>0</f>
      </c>
      <c s="32">
        <f>0</f>
      </c>
      <c s="32">
        <f>0+L215+L219+L223+L227+L231+L235+L239+L243+L247+L251+L255+L259+L263+L267+L271+L275+L279+L283+L287+L291</f>
      </c>
      <c s="32">
        <f>0+M215+M219+M223+M227+M231+M235+M239+M243+M247+M251+M255+M259+M263+M267+M271+M275+M279+M283+M287+M291</f>
      </c>
    </row>
    <row r="215" spans="1:16" ht="25.5">
      <c r="A215" t="s">
        <v>50</v>
      </c>
      <c s="34" t="s">
        <v>401</v>
      </c>
      <c s="34" t="s">
        <v>1993</v>
      </c>
      <c s="35" t="s">
        <v>5</v>
      </c>
      <c s="6" t="s">
        <v>1994</v>
      </c>
      <c s="36" t="s">
        <v>1211</v>
      </c>
      <c s="37">
        <v>1</v>
      </c>
      <c s="36">
        <v>0.01697</v>
      </c>
      <c s="36">
        <f>ROUND(G215*H215,6)</f>
      </c>
      <c r="L215" s="38">
        <v>0</v>
      </c>
      <c s="32">
        <f>ROUND(ROUND(L215,2)*ROUND(G215,3),2)</f>
      </c>
      <c s="36" t="s">
        <v>55</v>
      </c>
      <c>
        <f>(M215*21)/100</f>
      </c>
      <c t="s">
        <v>28</v>
      </c>
    </row>
    <row r="216" spans="1:5" ht="25.5">
      <c r="A216" s="35" t="s">
        <v>56</v>
      </c>
      <c r="E216" s="39" t="s">
        <v>1994</v>
      </c>
    </row>
    <row r="217" spans="1:5" ht="51">
      <c r="A217" s="35" t="s">
        <v>57</v>
      </c>
      <c r="E217" s="42" t="s">
        <v>1995</v>
      </c>
    </row>
    <row r="218" spans="1:5" ht="12.75">
      <c r="A218" t="s">
        <v>58</v>
      </c>
      <c r="E218" s="39" t="s">
        <v>5</v>
      </c>
    </row>
    <row r="219" spans="1:16" ht="25.5">
      <c r="A219" t="s">
        <v>50</v>
      </c>
      <c s="34" t="s">
        <v>1755</v>
      </c>
      <c s="34" t="s">
        <v>1996</v>
      </c>
      <c s="35" t="s">
        <v>5</v>
      </c>
      <c s="6" t="s">
        <v>1997</v>
      </c>
      <c s="36" t="s">
        <v>1211</v>
      </c>
      <c s="37">
        <v>2</v>
      </c>
      <c s="36">
        <v>0.01413</v>
      </c>
      <c s="36">
        <f>ROUND(G219*H219,6)</f>
      </c>
      <c r="L219" s="38">
        <v>0</v>
      </c>
      <c s="32">
        <f>ROUND(ROUND(L219,2)*ROUND(G219,3),2)</f>
      </c>
      <c s="36" t="s">
        <v>55</v>
      </c>
      <c>
        <f>(M219*21)/100</f>
      </c>
      <c t="s">
        <v>28</v>
      </c>
    </row>
    <row r="220" spans="1:5" ht="25.5">
      <c r="A220" s="35" t="s">
        <v>56</v>
      </c>
      <c r="E220" s="39" t="s">
        <v>1997</v>
      </c>
    </row>
    <row r="221" spans="1:5" ht="51">
      <c r="A221" s="35" t="s">
        <v>57</v>
      </c>
      <c r="E221" s="42" t="s">
        <v>1998</v>
      </c>
    </row>
    <row r="222" spans="1:5" ht="12.75">
      <c r="A222" t="s">
        <v>58</v>
      </c>
      <c r="E222" s="39" t="s">
        <v>5</v>
      </c>
    </row>
    <row r="223" spans="1:16" ht="12.75">
      <c r="A223" t="s">
        <v>50</v>
      </c>
      <c s="34" t="s">
        <v>1758</v>
      </c>
      <c s="34" t="s">
        <v>1999</v>
      </c>
      <c s="35" t="s">
        <v>5</v>
      </c>
      <c s="6" t="s">
        <v>2000</v>
      </c>
      <c s="36" t="s">
        <v>139</v>
      </c>
      <c s="37">
        <v>1</v>
      </c>
      <c s="36">
        <v>0.00036</v>
      </c>
      <c s="36">
        <f>ROUND(G223*H223,6)</f>
      </c>
      <c r="L223" s="38">
        <v>0</v>
      </c>
      <c s="32">
        <f>ROUND(ROUND(L223,2)*ROUND(G223,3),2)</f>
      </c>
      <c s="36" t="s">
        <v>55</v>
      </c>
      <c>
        <f>(M223*21)/100</f>
      </c>
      <c t="s">
        <v>28</v>
      </c>
    </row>
    <row r="224" spans="1:5" ht="12.75">
      <c r="A224" s="35" t="s">
        <v>56</v>
      </c>
      <c r="E224" s="39" t="s">
        <v>2000</v>
      </c>
    </row>
    <row r="225" spans="1:5" ht="38.25">
      <c r="A225" s="35" t="s">
        <v>57</v>
      </c>
      <c r="E225" s="42" t="s">
        <v>2001</v>
      </c>
    </row>
    <row r="226" spans="1:5" ht="12.75">
      <c r="A226" t="s">
        <v>58</v>
      </c>
      <c r="E226" s="39" t="s">
        <v>5</v>
      </c>
    </row>
    <row r="227" spans="1:16" ht="12.75">
      <c r="A227" t="s">
        <v>50</v>
      </c>
      <c s="34" t="s">
        <v>406</v>
      </c>
      <c s="34" t="s">
        <v>2002</v>
      </c>
      <c s="35" t="s">
        <v>5</v>
      </c>
      <c s="6" t="s">
        <v>2003</v>
      </c>
      <c s="36" t="s">
        <v>139</v>
      </c>
      <c s="37">
        <v>3</v>
      </c>
      <c s="36">
        <v>0.00014</v>
      </c>
      <c s="36">
        <f>ROUND(G227*H227,6)</f>
      </c>
      <c r="L227" s="38">
        <v>0</v>
      </c>
      <c s="32">
        <f>ROUND(ROUND(L227,2)*ROUND(G227,3),2)</f>
      </c>
      <c s="36" t="s">
        <v>55</v>
      </c>
      <c>
        <f>(M227*21)/100</f>
      </c>
      <c t="s">
        <v>28</v>
      </c>
    </row>
    <row r="228" spans="1:5" ht="12.75">
      <c r="A228" s="35" t="s">
        <v>56</v>
      </c>
      <c r="E228" s="39" t="s">
        <v>2003</v>
      </c>
    </row>
    <row r="229" spans="1:5" ht="38.25">
      <c r="A229" s="35" t="s">
        <v>57</v>
      </c>
      <c r="E229" s="42" t="s">
        <v>2004</v>
      </c>
    </row>
    <row r="230" spans="1:5" ht="12.75">
      <c r="A230" t="s">
        <v>58</v>
      </c>
      <c r="E230" s="39" t="s">
        <v>5</v>
      </c>
    </row>
    <row r="231" spans="1:16" ht="12.75">
      <c r="A231" t="s">
        <v>50</v>
      </c>
      <c s="34" t="s">
        <v>411</v>
      </c>
      <c s="34" t="s">
        <v>2005</v>
      </c>
      <c s="35" t="s">
        <v>5</v>
      </c>
      <c s="6" t="s">
        <v>2006</v>
      </c>
      <c s="36" t="s">
        <v>1211</v>
      </c>
      <c s="37">
        <v>1</v>
      </c>
      <c s="36">
        <v>0.01413</v>
      </c>
      <c s="36">
        <f>ROUND(G231*H231,6)</f>
      </c>
      <c r="L231" s="38">
        <v>0</v>
      </c>
      <c s="32">
        <f>ROUND(ROUND(L231,2)*ROUND(G231,3),2)</f>
      </c>
      <c s="36" t="s">
        <v>122</v>
      </c>
      <c>
        <f>(M231*21)/100</f>
      </c>
      <c t="s">
        <v>28</v>
      </c>
    </row>
    <row r="232" spans="1:5" ht="12.75">
      <c r="A232" s="35" t="s">
        <v>56</v>
      </c>
      <c r="E232" s="39" t="s">
        <v>2006</v>
      </c>
    </row>
    <row r="233" spans="1:5" ht="51">
      <c r="A233" s="35" t="s">
        <v>57</v>
      </c>
      <c r="E233" s="42" t="s">
        <v>2007</v>
      </c>
    </row>
    <row r="234" spans="1:5" ht="12.75">
      <c r="A234" t="s">
        <v>58</v>
      </c>
      <c r="E234" s="39" t="s">
        <v>5</v>
      </c>
    </row>
    <row r="235" spans="1:16" ht="12.75">
      <c r="A235" t="s">
        <v>50</v>
      </c>
      <c s="34" t="s">
        <v>416</v>
      </c>
      <c s="34" t="s">
        <v>2008</v>
      </c>
      <c s="35" t="s">
        <v>5</v>
      </c>
      <c s="6" t="s">
        <v>2009</v>
      </c>
      <c s="36" t="s">
        <v>139</v>
      </c>
      <c s="37">
        <v>4</v>
      </c>
      <c s="36">
        <v>0.00023</v>
      </c>
      <c s="36">
        <f>ROUND(G235*H235,6)</f>
      </c>
      <c r="L235" s="38">
        <v>0</v>
      </c>
      <c s="32">
        <f>ROUND(ROUND(L235,2)*ROUND(G235,3),2)</f>
      </c>
      <c s="36" t="s">
        <v>55</v>
      </c>
      <c>
        <f>(M235*21)/100</f>
      </c>
      <c t="s">
        <v>28</v>
      </c>
    </row>
    <row r="236" spans="1:5" ht="12.75">
      <c r="A236" s="35" t="s">
        <v>56</v>
      </c>
      <c r="E236" s="39" t="s">
        <v>2009</v>
      </c>
    </row>
    <row r="237" spans="1:5" ht="38.25">
      <c r="A237" s="35" t="s">
        <v>57</v>
      </c>
      <c r="E237" s="42" t="s">
        <v>2010</v>
      </c>
    </row>
    <row r="238" spans="1:5" ht="12.75">
      <c r="A238" t="s">
        <v>58</v>
      </c>
      <c r="E238" s="39" t="s">
        <v>5</v>
      </c>
    </row>
    <row r="239" spans="1:16" ht="12.75">
      <c r="A239" t="s">
        <v>50</v>
      </c>
      <c s="34" t="s">
        <v>421</v>
      </c>
      <c s="34" t="s">
        <v>2011</v>
      </c>
      <c s="35" t="s">
        <v>5</v>
      </c>
      <c s="6" t="s">
        <v>2012</v>
      </c>
      <c s="36" t="s">
        <v>1211</v>
      </c>
      <c s="37">
        <v>1</v>
      </c>
      <c s="36">
        <v>0.00978</v>
      </c>
      <c s="36">
        <f>ROUND(G239*H239,6)</f>
      </c>
      <c r="L239" s="38">
        <v>0</v>
      </c>
      <c s="32">
        <f>ROUND(ROUND(L239,2)*ROUND(G239,3),2)</f>
      </c>
      <c s="36" t="s">
        <v>55</v>
      </c>
      <c>
        <f>(M239*21)/100</f>
      </c>
      <c t="s">
        <v>28</v>
      </c>
    </row>
    <row r="240" spans="1:5" ht="12.75">
      <c r="A240" s="35" t="s">
        <v>56</v>
      </c>
      <c r="E240" s="39" t="s">
        <v>2012</v>
      </c>
    </row>
    <row r="241" spans="1:5" ht="51">
      <c r="A241" s="35" t="s">
        <v>57</v>
      </c>
      <c r="E241" s="42" t="s">
        <v>2013</v>
      </c>
    </row>
    <row r="242" spans="1:5" ht="12.75">
      <c r="A242" t="s">
        <v>58</v>
      </c>
      <c r="E242" s="39" t="s">
        <v>5</v>
      </c>
    </row>
    <row r="243" spans="1:16" ht="25.5">
      <c r="A243" t="s">
        <v>50</v>
      </c>
      <c s="34" t="s">
        <v>424</v>
      </c>
      <c s="34" t="s">
        <v>2014</v>
      </c>
      <c s="35" t="s">
        <v>5</v>
      </c>
      <c s="6" t="s">
        <v>2015</v>
      </c>
      <c s="36" t="s">
        <v>1211</v>
      </c>
      <c s="37">
        <v>1</v>
      </c>
      <c s="36">
        <v>0.02163</v>
      </c>
      <c s="36">
        <f>ROUND(G243*H243,6)</f>
      </c>
      <c r="L243" s="38">
        <v>0</v>
      </c>
      <c s="32">
        <f>ROUND(ROUND(L243,2)*ROUND(G243,3),2)</f>
      </c>
      <c s="36" t="s">
        <v>55</v>
      </c>
      <c>
        <f>(M243*21)/100</f>
      </c>
      <c t="s">
        <v>28</v>
      </c>
    </row>
    <row r="244" spans="1:5" ht="25.5">
      <c r="A244" s="35" t="s">
        <v>56</v>
      </c>
      <c r="E244" s="39" t="s">
        <v>2015</v>
      </c>
    </row>
    <row r="245" spans="1:5" ht="51">
      <c r="A245" s="35" t="s">
        <v>57</v>
      </c>
      <c r="E245" s="42" t="s">
        <v>2016</v>
      </c>
    </row>
    <row r="246" spans="1:5" ht="12.75">
      <c r="A246" t="s">
        <v>58</v>
      </c>
      <c r="E246" s="39" t="s">
        <v>5</v>
      </c>
    </row>
    <row r="247" spans="1:16" ht="25.5">
      <c r="A247" t="s">
        <v>50</v>
      </c>
      <c s="34" t="s">
        <v>429</v>
      </c>
      <c s="34" t="s">
        <v>2017</v>
      </c>
      <c s="35" t="s">
        <v>5</v>
      </c>
      <c s="6" t="s">
        <v>2018</v>
      </c>
      <c s="36" t="s">
        <v>1211</v>
      </c>
      <c s="37">
        <v>1</v>
      </c>
      <c s="36">
        <v>0.01921</v>
      </c>
      <c s="36">
        <f>ROUND(G247*H247,6)</f>
      </c>
      <c r="L247" s="38">
        <v>0</v>
      </c>
      <c s="32">
        <f>ROUND(ROUND(L247,2)*ROUND(G247,3),2)</f>
      </c>
      <c s="36" t="s">
        <v>55</v>
      </c>
      <c>
        <f>(M247*21)/100</f>
      </c>
      <c t="s">
        <v>28</v>
      </c>
    </row>
    <row r="248" spans="1:5" ht="25.5">
      <c r="A248" s="35" t="s">
        <v>56</v>
      </c>
      <c r="E248" s="39" t="s">
        <v>2018</v>
      </c>
    </row>
    <row r="249" spans="1:5" ht="63.75">
      <c r="A249" s="35" t="s">
        <v>57</v>
      </c>
      <c r="E249" s="42" t="s">
        <v>2019</v>
      </c>
    </row>
    <row r="250" spans="1:5" ht="12.75">
      <c r="A250" t="s">
        <v>58</v>
      </c>
      <c r="E250" s="39" t="s">
        <v>5</v>
      </c>
    </row>
    <row r="251" spans="1:16" ht="25.5">
      <c r="A251" t="s">
        <v>50</v>
      </c>
      <c s="34" t="s">
        <v>432</v>
      </c>
      <c s="34" t="s">
        <v>2020</v>
      </c>
      <c s="35" t="s">
        <v>5</v>
      </c>
      <c s="6" t="s">
        <v>2021</v>
      </c>
      <c s="36" t="s">
        <v>1211</v>
      </c>
      <c s="37">
        <v>2</v>
      </c>
      <c s="36">
        <v>0.00756</v>
      </c>
      <c s="36">
        <f>ROUND(G251*H251,6)</f>
      </c>
      <c r="L251" s="38">
        <v>0</v>
      </c>
      <c s="32">
        <f>ROUND(ROUND(L251,2)*ROUND(G251,3),2)</f>
      </c>
      <c s="36" t="s">
        <v>122</v>
      </c>
      <c>
        <f>(M251*21)/100</f>
      </c>
      <c t="s">
        <v>28</v>
      </c>
    </row>
    <row r="252" spans="1:5" ht="25.5">
      <c r="A252" s="35" t="s">
        <v>56</v>
      </c>
      <c r="E252" s="39" t="s">
        <v>2022</v>
      </c>
    </row>
    <row r="253" spans="1:5" ht="12.75">
      <c r="A253" s="35" t="s">
        <v>57</v>
      </c>
      <c r="E253" s="40" t="s">
        <v>5</v>
      </c>
    </row>
    <row r="254" spans="1:5" ht="38.25">
      <c r="A254" t="s">
        <v>58</v>
      </c>
      <c r="E254" s="39" t="s">
        <v>2023</v>
      </c>
    </row>
    <row r="255" spans="1:16" ht="12.75">
      <c r="A255" t="s">
        <v>50</v>
      </c>
      <c s="34" t="s">
        <v>436</v>
      </c>
      <c s="34" t="s">
        <v>2024</v>
      </c>
      <c s="35" t="s">
        <v>5</v>
      </c>
      <c s="6" t="s">
        <v>2025</v>
      </c>
      <c s="36" t="s">
        <v>1211</v>
      </c>
      <c s="37">
        <v>1</v>
      </c>
      <c s="36">
        <v>0.0013</v>
      </c>
      <c s="36">
        <f>ROUND(G255*H255,6)</f>
      </c>
      <c r="L255" s="38">
        <v>0</v>
      </c>
      <c s="32">
        <f>ROUND(ROUND(L255,2)*ROUND(G255,3),2)</f>
      </c>
      <c s="36" t="s">
        <v>55</v>
      </c>
      <c>
        <f>(M255*21)/100</f>
      </c>
      <c t="s">
        <v>28</v>
      </c>
    </row>
    <row r="256" spans="1:5" ht="12.75">
      <c r="A256" s="35" t="s">
        <v>56</v>
      </c>
      <c r="E256" s="39" t="s">
        <v>2025</v>
      </c>
    </row>
    <row r="257" spans="1:5" ht="51">
      <c r="A257" s="35" t="s">
        <v>57</v>
      </c>
      <c r="E257" s="42" t="s">
        <v>2007</v>
      </c>
    </row>
    <row r="258" spans="1:5" ht="12.75">
      <c r="A258" t="s">
        <v>58</v>
      </c>
      <c r="E258" s="39" t="s">
        <v>5</v>
      </c>
    </row>
    <row r="259" spans="1:16" ht="25.5">
      <c r="A259" t="s">
        <v>50</v>
      </c>
      <c s="34" t="s">
        <v>442</v>
      </c>
      <c s="34" t="s">
        <v>2026</v>
      </c>
      <c s="35" t="s">
        <v>5</v>
      </c>
      <c s="6" t="s">
        <v>2027</v>
      </c>
      <c s="36" t="s">
        <v>1211</v>
      </c>
      <c s="37">
        <v>1</v>
      </c>
      <c s="36">
        <v>0.00075</v>
      </c>
      <c s="36">
        <f>ROUND(G259*H259,6)</f>
      </c>
      <c r="L259" s="38">
        <v>0</v>
      </c>
      <c s="32">
        <f>ROUND(ROUND(L259,2)*ROUND(G259,3),2)</f>
      </c>
      <c s="36" t="s">
        <v>55</v>
      </c>
      <c>
        <f>(M259*21)/100</f>
      </c>
      <c t="s">
        <v>28</v>
      </c>
    </row>
    <row r="260" spans="1:5" ht="25.5">
      <c r="A260" s="35" t="s">
        <v>56</v>
      </c>
      <c r="E260" s="39" t="s">
        <v>2027</v>
      </c>
    </row>
    <row r="261" spans="1:5" ht="51">
      <c r="A261" s="35" t="s">
        <v>57</v>
      </c>
      <c r="E261" s="42" t="s">
        <v>2007</v>
      </c>
    </row>
    <row r="262" spans="1:5" ht="12.75">
      <c r="A262" t="s">
        <v>58</v>
      </c>
      <c r="E262" s="39" t="s">
        <v>5</v>
      </c>
    </row>
    <row r="263" spans="1:16" ht="25.5">
      <c r="A263" t="s">
        <v>50</v>
      </c>
      <c s="34" t="s">
        <v>446</v>
      </c>
      <c s="34" t="s">
        <v>2028</v>
      </c>
      <c s="35" t="s">
        <v>5</v>
      </c>
      <c s="6" t="s">
        <v>2029</v>
      </c>
      <c s="36" t="s">
        <v>1211</v>
      </c>
      <c s="37">
        <v>1</v>
      </c>
      <c s="36">
        <v>0.00085</v>
      </c>
      <c s="36">
        <f>ROUND(G263*H263,6)</f>
      </c>
      <c r="L263" s="38">
        <v>0</v>
      </c>
      <c s="32">
        <f>ROUND(ROUND(L263,2)*ROUND(G263,3),2)</f>
      </c>
      <c s="36" t="s">
        <v>55</v>
      </c>
      <c>
        <f>(M263*21)/100</f>
      </c>
      <c t="s">
        <v>28</v>
      </c>
    </row>
    <row r="264" spans="1:5" ht="25.5">
      <c r="A264" s="35" t="s">
        <v>56</v>
      </c>
      <c r="E264" s="39" t="s">
        <v>2029</v>
      </c>
    </row>
    <row r="265" spans="1:5" ht="51">
      <c r="A265" s="35" t="s">
        <v>57</v>
      </c>
      <c r="E265" s="42" t="s">
        <v>2007</v>
      </c>
    </row>
    <row r="266" spans="1:5" ht="12.75">
      <c r="A266" t="s">
        <v>58</v>
      </c>
      <c r="E266" s="39" t="s">
        <v>5</v>
      </c>
    </row>
    <row r="267" spans="1:16" ht="25.5">
      <c r="A267" t="s">
        <v>50</v>
      </c>
      <c s="34" t="s">
        <v>450</v>
      </c>
      <c s="34" t="s">
        <v>2030</v>
      </c>
      <c s="35" t="s">
        <v>5</v>
      </c>
      <c s="6" t="s">
        <v>2031</v>
      </c>
      <c s="36" t="s">
        <v>1211</v>
      </c>
      <c s="37">
        <v>1</v>
      </c>
      <c s="36">
        <v>0.01475</v>
      </c>
      <c s="36">
        <f>ROUND(G267*H267,6)</f>
      </c>
      <c r="L267" s="38">
        <v>0</v>
      </c>
      <c s="32">
        <f>ROUND(ROUND(L267,2)*ROUND(G267,3),2)</f>
      </c>
      <c s="36" t="s">
        <v>55</v>
      </c>
      <c>
        <f>(M267*21)/100</f>
      </c>
      <c t="s">
        <v>28</v>
      </c>
    </row>
    <row r="268" spans="1:5" ht="25.5">
      <c r="A268" s="35" t="s">
        <v>56</v>
      </c>
      <c r="E268" s="39" t="s">
        <v>2031</v>
      </c>
    </row>
    <row r="269" spans="1:5" ht="51">
      <c r="A269" s="35" t="s">
        <v>57</v>
      </c>
      <c r="E269" s="42" t="s">
        <v>2032</v>
      </c>
    </row>
    <row r="270" spans="1:5" ht="12.75">
      <c r="A270" t="s">
        <v>58</v>
      </c>
      <c r="E270" s="39" t="s">
        <v>5</v>
      </c>
    </row>
    <row r="271" spans="1:16" ht="12.75">
      <c r="A271" t="s">
        <v>50</v>
      </c>
      <c s="34" t="s">
        <v>453</v>
      </c>
      <c s="34" t="s">
        <v>2033</v>
      </c>
      <c s="35" t="s">
        <v>5</v>
      </c>
      <c s="6" t="s">
        <v>2034</v>
      </c>
      <c s="36" t="s">
        <v>139</v>
      </c>
      <c s="37">
        <v>2</v>
      </c>
      <c s="36">
        <v>0</v>
      </c>
      <c s="36">
        <f>ROUND(G271*H271,6)</f>
      </c>
      <c r="L271" s="38">
        <v>0</v>
      </c>
      <c s="32">
        <f>ROUND(ROUND(L271,2)*ROUND(G271,3),2)</f>
      </c>
      <c s="36" t="s">
        <v>55</v>
      </c>
      <c>
        <f>(M271*21)/100</f>
      </c>
      <c t="s">
        <v>28</v>
      </c>
    </row>
    <row r="272" spans="1:5" ht="12.75">
      <c r="A272" s="35" t="s">
        <v>56</v>
      </c>
      <c r="E272" s="39" t="s">
        <v>2034</v>
      </c>
    </row>
    <row r="273" spans="1:5" ht="38.25">
      <c r="A273" s="35" t="s">
        <v>57</v>
      </c>
      <c r="E273" s="42" t="s">
        <v>2035</v>
      </c>
    </row>
    <row r="274" spans="1:5" ht="12.75">
      <c r="A274" t="s">
        <v>58</v>
      </c>
      <c r="E274" s="39" t="s">
        <v>5</v>
      </c>
    </row>
    <row r="275" spans="1:16" ht="12.75">
      <c r="A275" t="s">
        <v>50</v>
      </c>
      <c s="34" t="s">
        <v>457</v>
      </c>
      <c s="34" t="s">
        <v>2036</v>
      </c>
      <c s="35" t="s">
        <v>5</v>
      </c>
      <c s="6" t="s">
        <v>2037</v>
      </c>
      <c s="36" t="s">
        <v>139</v>
      </c>
      <c s="37">
        <v>2</v>
      </c>
      <c s="36">
        <v>0.0004</v>
      </c>
      <c s="36">
        <f>ROUND(G275*H275,6)</f>
      </c>
      <c r="L275" s="38">
        <v>0</v>
      </c>
      <c s="32">
        <f>ROUND(ROUND(L275,2)*ROUND(G275,3),2)</f>
      </c>
      <c s="36" t="s">
        <v>122</v>
      </c>
      <c>
        <f>(M275*21)/100</f>
      </c>
      <c t="s">
        <v>28</v>
      </c>
    </row>
    <row r="276" spans="1:5" ht="12.75">
      <c r="A276" s="35" t="s">
        <v>56</v>
      </c>
      <c r="E276" s="39" t="s">
        <v>2037</v>
      </c>
    </row>
    <row r="277" spans="1:5" ht="38.25">
      <c r="A277" s="35" t="s">
        <v>57</v>
      </c>
      <c r="E277" s="42" t="s">
        <v>2035</v>
      </c>
    </row>
    <row r="278" spans="1:5" ht="12.75">
      <c r="A278" t="s">
        <v>58</v>
      </c>
      <c r="E278" s="39" t="s">
        <v>5</v>
      </c>
    </row>
    <row r="279" spans="1:16" ht="12.75">
      <c r="A279" t="s">
        <v>50</v>
      </c>
      <c s="34" t="s">
        <v>461</v>
      </c>
      <c s="34" t="s">
        <v>2038</v>
      </c>
      <c s="35" t="s">
        <v>5</v>
      </c>
      <c s="6" t="s">
        <v>2039</v>
      </c>
      <c s="36" t="s">
        <v>139</v>
      </c>
      <c s="37">
        <v>7</v>
      </c>
      <c s="36">
        <v>0.00031</v>
      </c>
      <c s="36">
        <f>ROUND(G279*H279,6)</f>
      </c>
      <c r="L279" s="38">
        <v>0</v>
      </c>
      <c s="32">
        <f>ROUND(ROUND(L279,2)*ROUND(G279,3),2)</f>
      </c>
      <c s="36" t="s">
        <v>55</v>
      </c>
      <c>
        <f>(M279*21)/100</f>
      </c>
      <c t="s">
        <v>28</v>
      </c>
    </row>
    <row r="280" spans="1:5" ht="12.75">
      <c r="A280" s="35" t="s">
        <v>56</v>
      </c>
      <c r="E280" s="39" t="s">
        <v>2039</v>
      </c>
    </row>
    <row r="281" spans="1:5" ht="51">
      <c r="A281" s="35" t="s">
        <v>57</v>
      </c>
      <c r="E281" s="42" t="s">
        <v>2040</v>
      </c>
    </row>
    <row r="282" spans="1:5" ht="38.25">
      <c r="A282" t="s">
        <v>58</v>
      </c>
      <c r="E282" s="39" t="s">
        <v>2041</v>
      </c>
    </row>
    <row r="283" spans="1:16" ht="12.75">
      <c r="A283" t="s">
        <v>50</v>
      </c>
      <c s="34" t="s">
        <v>464</v>
      </c>
      <c s="34" t="s">
        <v>2042</v>
      </c>
      <c s="35" t="s">
        <v>5</v>
      </c>
      <c s="6" t="s">
        <v>2043</v>
      </c>
      <c s="36" t="s">
        <v>139</v>
      </c>
      <c s="37">
        <v>7</v>
      </c>
      <c s="36">
        <v>0</v>
      </c>
      <c s="36">
        <f>ROUND(G283*H283,6)</f>
      </c>
      <c r="L283" s="38">
        <v>0</v>
      </c>
      <c s="32">
        <f>ROUND(ROUND(L283,2)*ROUND(G283,3),2)</f>
      </c>
      <c s="36" t="s">
        <v>122</v>
      </c>
      <c>
        <f>(M283*21)/100</f>
      </c>
      <c t="s">
        <v>28</v>
      </c>
    </row>
    <row r="284" spans="1:5" ht="12.75">
      <c r="A284" s="35" t="s">
        <v>56</v>
      </c>
      <c r="E284" s="39" t="s">
        <v>2043</v>
      </c>
    </row>
    <row r="285" spans="1:5" ht="51">
      <c r="A285" s="35" t="s">
        <v>57</v>
      </c>
      <c r="E285" s="42" t="s">
        <v>2040</v>
      </c>
    </row>
    <row r="286" spans="1:5" ht="12.75">
      <c r="A286" t="s">
        <v>58</v>
      </c>
      <c r="E286" s="39" t="s">
        <v>5</v>
      </c>
    </row>
    <row r="287" spans="1:16" ht="12.75">
      <c r="A287" t="s">
        <v>50</v>
      </c>
      <c s="34" t="s">
        <v>468</v>
      </c>
      <c s="34" t="s">
        <v>2044</v>
      </c>
      <c s="35" t="s">
        <v>5</v>
      </c>
      <c s="6" t="s">
        <v>2045</v>
      </c>
      <c s="36" t="s">
        <v>139</v>
      </c>
      <c s="37">
        <v>4</v>
      </c>
      <c s="36">
        <v>0.0002</v>
      </c>
      <c s="36">
        <f>ROUND(G287*H287,6)</f>
      </c>
      <c r="L287" s="38">
        <v>0</v>
      </c>
      <c s="32">
        <f>ROUND(ROUND(L287,2)*ROUND(G287,3),2)</f>
      </c>
      <c s="36" t="s">
        <v>122</v>
      </c>
      <c>
        <f>(M287*21)/100</f>
      </c>
      <c t="s">
        <v>28</v>
      </c>
    </row>
    <row r="288" spans="1:5" ht="12.75">
      <c r="A288" s="35" t="s">
        <v>56</v>
      </c>
      <c r="E288" s="39" t="s">
        <v>2045</v>
      </c>
    </row>
    <row r="289" spans="1:5" ht="38.25">
      <c r="A289" s="35" t="s">
        <v>57</v>
      </c>
      <c r="E289" s="42" t="s">
        <v>2046</v>
      </c>
    </row>
    <row r="290" spans="1:5" ht="12.75">
      <c r="A290" t="s">
        <v>58</v>
      </c>
      <c r="E290" s="39" t="s">
        <v>5</v>
      </c>
    </row>
    <row r="291" spans="1:16" ht="25.5">
      <c r="A291" t="s">
        <v>50</v>
      </c>
      <c s="34" t="s">
        <v>473</v>
      </c>
      <c s="34" t="s">
        <v>1824</v>
      </c>
      <c s="35" t="s">
        <v>5</v>
      </c>
      <c s="6" t="s">
        <v>1825</v>
      </c>
      <c s="36" t="s">
        <v>121</v>
      </c>
      <c s="37">
        <v>0.241</v>
      </c>
      <c s="36">
        <v>0</v>
      </c>
      <c s="36">
        <f>ROUND(G291*H291,6)</f>
      </c>
      <c r="L291" s="38">
        <v>0</v>
      </c>
      <c s="32">
        <f>ROUND(ROUND(L291,2)*ROUND(G291,3),2)</f>
      </c>
      <c s="36" t="s">
        <v>55</v>
      </c>
      <c>
        <f>(M291*21)/100</f>
      </c>
      <c t="s">
        <v>28</v>
      </c>
    </row>
    <row r="292" spans="1:5" ht="25.5">
      <c r="A292" s="35" t="s">
        <v>56</v>
      </c>
      <c r="E292" s="39" t="s">
        <v>1825</v>
      </c>
    </row>
    <row r="293" spans="1:5" ht="12.75">
      <c r="A293" s="35" t="s">
        <v>57</v>
      </c>
      <c r="E293" s="40" t="s">
        <v>5</v>
      </c>
    </row>
    <row r="294" spans="1:5" ht="12.75">
      <c r="A294" t="s">
        <v>58</v>
      </c>
      <c r="E294" s="39" t="s">
        <v>5</v>
      </c>
    </row>
    <row r="295" spans="1:13" ht="12.75">
      <c r="A295" t="s">
        <v>47</v>
      </c>
      <c r="C295" s="31" t="s">
        <v>2047</v>
      </c>
      <c r="E295" s="33" t="s">
        <v>2048</v>
      </c>
      <c r="J295" s="32">
        <f>0</f>
      </c>
      <c s="32">
        <f>0</f>
      </c>
      <c s="32">
        <f>0+L296+L300+L304+L308+L312+L316</f>
      </c>
      <c s="32">
        <f>0+M296+M300+M304+M308+M312+M316</f>
      </c>
    </row>
    <row r="296" spans="1:16" ht="25.5">
      <c r="A296" t="s">
        <v>50</v>
      </c>
      <c s="34" t="s">
        <v>478</v>
      </c>
      <c s="34" t="s">
        <v>2049</v>
      </c>
      <c s="35" t="s">
        <v>5</v>
      </c>
      <c s="6" t="s">
        <v>2050</v>
      </c>
      <c s="36" t="s">
        <v>1211</v>
      </c>
      <c s="37">
        <v>1</v>
      </c>
      <c s="36">
        <v>0.0077</v>
      </c>
      <c s="36">
        <f>ROUND(G296*H296,6)</f>
      </c>
      <c r="L296" s="38">
        <v>0</v>
      </c>
      <c s="32">
        <f>ROUND(ROUND(L296,2)*ROUND(G296,3),2)</f>
      </c>
      <c s="36" t="s">
        <v>55</v>
      </c>
      <c>
        <f>(M296*21)/100</f>
      </c>
      <c t="s">
        <v>28</v>
      </c>
    </row>
    <row r="297" spans="1:5" ht="25.5">
      <c r="A297" s="35" t="s">
        <v>56</v>
      </c>
      <c r="E297" s="39" t="s">
        <v>2050</v>
      </c>
    </row>
    <row r="298" spans="1:5" ht="38.25">
      <c r="A298" s="35" t="s">
        <v>57</v>
      </c>
      <c r="E298" s="42" t="s">
        <v>2001</v>
      </c>
    </row>
    <row r="299" spans="1:5" ht="12.75">
      <c r="A299" t="s">
        <v>58</v>
      </c>
      <c r="E299" s="39" t="s">
        <v>5</v>
      </c>
    </row>
    <row r="300" spans="1:16" ht="25.5">
      <c r="A300" t="s">
        <v>50</v>
      </c>
      <c s="34" t="s">
        <v>483</v>
      </c>
      <c s="34" t="s">
        <v>2051</v>
      </c>
      <c s="35" t="s">
        <v>5</v>
      </c>
      <c s="6" t="s">
        <v>2052</v>
      </c>
      <c s="36" t="s">
        <v>1211</v>
      </c>
      <c s="37">
        <v>4</v>
      </c>
      <c s="36">
        <v>0.0092</v>
      </c>
      <c s="36">
        <f>ROUND(G300*H300,6)</f>
      </c>
      <c r="L300" s="38">
        <v>0</v>
      </c>
      <c s="32">
        <f>ROUND(ROUND(L300,2)*ROUND(G300,3),2)</f>
      </c>
      <c s="36" t="s">
        <v>55</v>
      </c>
      <c>
        <f>(M300*21)/100</f>
      </c>
      <c t="s">
        <v>28</v>
      </c>
    </row>
    <row r="301" spans="1:5" ht="25.5">
      <c r="A301" s="35" t="s">
        <v>56</v>
      </c>
      <c r="E301" s="39" t="s">
        <v>2052</v>
      </c>
    </row>
    <row r="302" spans="1:5" ht="38.25">
      <c r="A302" s="35" t="s">
        <v>57</v>
      </c>
      <c r="E302" s="42" t="s">
        <v>2010</v>
      </c>
    </row>
    <row r="303" spans="1:5" ht="12.75">
      <c r="A303" t="s">
        <v>58</v>
      </c>
      <c r="E303" s="39" t="s">
        <v>5</v>
      </c>
    </row>
    <row r="304" spans="1:16" ht="12.75">
      <c r="A304" t="s">
        <v>50</v>
      </c>
      <c s="34" t="s">
        <v>487</v>
      </c>
      <c s="34" t="s">
        <v>2053</v>
      </c>
      <c s="35" t="s">
        <v>5</v>
      </c>
      <c s="6" t="s">
        <v>2054</v>
      </c>
      <c s="36" t="s">
        <v>1211</v>
      </c>
      <c s="37">
        <v>1</v>
      </c>
      <c s="36">
        <v>0.0092</v>
      </c>
      <c s="36">
        <f>ROUND(G304*H304,6)</f>
      </c>
      <c r="L304" s="38">
        <v>0</v>
      </c>
      <c s="32">
        <f>ROUND(ROUND(L304,2)*ROUND(G304,3),2)</f>
      </c>
      <c s="36" t="s">
        <v>122</v>
      </c>
      <c>
        <f>(M304*21)/100</f>
      </c>
      <c t="s">
        <v>28</v>
      </c>
    </row>
    <row r="305" spans="1:5" ht="12.75">
      <c r="A305" s="35" t="s">
        <v>56</v>
      </c>
      <c r="E305" s="39" t="s">
        <v>2054</v>
      </c>
    </row>
    <row r="306" spans="1:5" ht="38.25">
      <c r="A306" s="35" t="s">
        <v>57</v>
      </c>
      <c r="E306" s="42" t="s">
        <v>2001</v>
      </c>
    </row>
    <row r="307" spans="1:5" ht="12.75">
      <c r="A307" t="s">
        <v>58</v>
      </c>
      <c r="E307" s="39" t="s">
        <v>5</v>
      </c>
    </row>
    <row r="308" spans="1:16" ht="12.75">
      <c r="A308" t="s">
        <v>50</v>
      </c>
      <c s="34" t="s">
        <v>491</v>
      </c>
      <c s="34" t="s">
        <v>2055</v>
      </c>
      <c s="35" t="s">
        <v>5</v>
      </c>
      <c s="6" t="s">
        <v>2056</v>
      </c>
      <c s="36" t="s">
        <v>1211</v>
      </c>
      <c s="37">
        <v>6</v>
      </c>
      <c s="36">
        <v>0.00015</v>
      </c>
      <c s="36">
        <f>ROUND(G308*H308,6)</f>
      </c>
      <c r="L308" s="38">
        <v>0</v>
      </c>
      <c s="32">
        <f>ROUND(ROUND(L308,2)*ROUND(G308,3),2)</f>
      </c>
      <c s="36" t="s">
        <v>55</v>
      </c>
      <c>
        <f>(M308*21)/100</f>
      </c>
      <c t="s">
        <v>28</v>
      </c>
    </row>
    <row r="309" spans="1:5" ht="12.75">
      <c r="A309" s="35" t="s">
        <v>56</v>
      </c>
      <c r="E309" s="39" t="s">
        <v>2056</v>
      </c>
    </row>
    <row r="310" spans="1:5" ht="38.25">
      <c r="A310" s="35" t="s">
        <v>57</v>
      </c>
      <c r="E310" s="42" t="s">
        <v>2057</v>
      </c>
    </row>
    <row r="311" spans="1:5" ht="12.75">
      <c r="A311" t="s">
        <v>58</v>
      </c>
      <c r="E311" s="39" t="s">
        <v>5</v>
      </c>
    </row>
    <row r="312" spans="1:16" ht="12.75">
      <c r="A312" t="s">
        <v>50</v>
      </c>
      <c s="34" t="s">
        <v>496</v>
      </c>
      <c s="34" t="s">
        <v>2058</v>
      </c>
      <c s="35" t="s">
        <v>5</v>
      </c>
      <c s="6" t="s">
        <v>2059</v>
      </c>
      <c s="36" t="s">
        <v>1211</v>
      </c>
      <c s="37">
        <v>6</v>
      </c>
      <c s="36">
        <v>0.0005</v>
      </c>
      <c s="36">
        <f>ROUND(G312*H312,6)</f>
      </c>
      <c r="L312" s="38">
        <v>0</v>
      </c>
      <c s="32">
        <f>ROUND(ROUND(L312,2)*ROUND(G312,3),2)</f>
      </c>
      <c s="36" t="s">
        <v>55</v>
      </c>
      <c>
        <f>(M312*21)/100</f>
      </c>
      <c t="s">
        <v>28</v>
      </c>
    </row>
    <row r="313" spans="1:5" ht="12.75">
      <c r="A313" s="35" t="s">
        <v>56</v>
      </c>
      <c r="E313" s="39" t="s">
        <v>2059</v>
      </c>
    </row>
    <row r="314" spans="1:5" ht="38.25">
      <c r="A314" s="35" t="s">
        <v>57</v>
      </c>
      <c r="E314" s="42" t="s">
        <v>2057</v>
      </c>
    </row>
    <row r="315" spans="1:5" ht="12.75">
      <c r="A315" t="s">
        <v>58</v>
      </c>
      <c r="E315" s="39" t="s">
        <v>5</v>
      </c>
    </row>
    <row r="316" spans="1:16" ht="25.5">
      <c r="A316" t="s">
        <v>50</v>
      </c>
      <c s="34" t="s">
        <v>499</v>
      </c>
      <c s="34" t="s">
        <v>2060</v>
      </c>
      <c s="35" t="s">
        <v>5</v>
      </c>
      <c s="6" t="s">
        <v>2061</v>
      </c>
      <c s="36" t="s">
        <v>121</v>
      </c>
      <c s="37">
        <v>0.058</v>
      </c>
      <c s="36">
        <v>0</v>
      </c>
      <c s="36">
        <f>ROUND(G316*H316,6)</f>
      </c>
      <c r="L316" s="38">
        <v>0</v>
      </c>
      <c s="32">
        <f>ROUND(ROUND(L316,2)*ROUND(G316,3),2)</f>
      </c>
      <c s="36" t="s">
        <v>55</v>
      </c>
      <c>
        <f>(M316*21)/100</f>
      </c>
      <c t="s">
        <v>28</v>
      </c>
    </row>
    <row r="317" spans="1:5" ht="25.5">
      <c r="A317" s="35" t="s">
        <v>56</v>
      </c>
      <c r="E317" s="39" t="s">
        <v>2061</v>
      </c>
    </row>
    <row r="318" spans="1:5" ht="12.75">
      <c r="A318" s="35" t="s">
        <v>57</v>
      </c>
      <c r="E318" s="40" t="s">
        <v>5</v>
      </c>
    </row>
    <row r="319" spans="1:5" ht="12.75">
      <c r="A319" t="s">
        <v>58</v>
      </c>
      <c r="E319" s="39" t="s">
        <v>5</v>
      </c>
    </row>
    <row r="320" spans="1:13" ht="12.75">
      <c r="A320" t="s">
        <v>47</v>
      </c>
      <c r="C320" s="31" t="s">
        <v>2062</v>
      </c>
      <c r="E320" s="33" t="s">
        <v>2063</v>
      </c>
      <c r="J320" s="32">
        <f>0</f>
      </c>
      <c s="32">
        <f>0</f>
      </c>
      <c s="32">
        <f>0+L321+L325</f>
      </c>
      <c s="32">
        <f>0+M321+M325</f>
      </c>
    </row>
    <row r="321" spans="1:16" ht="12.75">
      <c r="A321" t="s">
        <v>50</v>
      </c>
      <c s="34" t="s">
        <v>504</v>
      </c>
      <c s="34" t="s">
        <v>2064</v>
      </c>
      <c s="35" t="s">
        <v>5</v>
      </c>
      <c s="6" t="s">
        <v>2065</v>
      </c>
      <c s="36" t="s">
        <v>162</v>
      </c>
      <c s="37">
        <v>9</v>
      </c>
      <c s="36">
        <v>0</v>
      </c>
      <c s="36">
        <f>ROUND(G321*H321,6)</f>
      </c>
      <c r="L321" s="38">
        <v>0</v>
      </c>
      <c s="32">
        <f>ROUND(ROUND(L321,2)*ROUND(G321,3),2)</f>
      </c>
      <c s="36" t="s">
        <v>55</v>
      </c>
      <c>
        <f>(M321*21)/100</f>
      </c>
      <c t="s">
        <v>28</v>
      </c>
    </row>
    <row r="322" spans="1:5" ht="25.5">
      <c r="A322" s="35" t="s">
        <v>56</v>
      </c>
      <c r="E322" s="39" t="s">
        <v>2066</v>
      </c>
    </row>
    <row r="323" spans="1:5" ht="12.75">
      <c r="A323" s="35" t="s">
        <v>57</v>
      </c>
      <c r="E323" s="40" t="s">
        <v>5</v>
      </c>
    </row>
    <row r="324" spans="1:5" ht="12.75">
      <c r="A324" t="s">
        <v>58</v>
      </c>
      <c r="E324" s="39" t="s">
        <v>5</v>
      </c>
    </row>
    <row r="325" spans="1:16" ht="12.75">
      <c r="A325" t="s">
        <v>50</v>
      </c>
      <c s="34" t="s">
        <v>509</v>
      </c>
      <c s="34" t="s">
        <v>2067</v>
      </c>
      <c s="35" t="s">
        <v>5</v>
      </c>
      <c s="6" t="s">
        <v>2068</v>
      </c>
      <c s="36" t="s">
        <v>133</v>
      </c>
      <c s="37">
        <v>23</v>
      </c>
      <c s="36">
        <v>0</v>
      </c>
      <c s="36">
        <f>ROUND(G325*H325,6)</f>
      </c>
      <c r="L325" s="38">
        <v>0</v>
      </c>
      <c s="32">
        <f>ROUND(ROUND(L325,2)*ROUND(G325,3),2)</f>
      </c>
      <c s="36" t="s">
        <v>122</v>
      </c>
      <c>
        <f>(M325*21)/100</f>
      </c>
      <c t="s">
        <v>28</v>
      </c>
    </row>
    <row r="326" spans="1:5" ht="12.75">
      <c r="A326" s="35" t="s">
        <v>56</v>
      </c>
      <c r="E326" s="39" t="s">
        <v>2068</v>
      </c>
    </row>
    <row r="327" spans="1:5" ht="12.75">
      <c r="A327" s="35" t="s">
        <v>57</v>
      </c>
      <c r="E327" s="40" t="s">
        <v>5</v>
      </c>
    </row>
    <row r="328" spans="1:5" ht="12.75">
      <c r="A328" t="s">
        <v>58</v>
      </c>
      <c r="E328" s="39" t="s">
        <v>5</v>
      </c>
    </row>
    <row r="329" spans="1:13" ht="12.75">
      <c r="A329" t="s">
        <v>47</v>
      </c>
      <c r="C329" s="31" t="s">
        <v>2069</v>
      </c>
      <c r="E329" s="33" t="s">
        <v>2070</v>
      </c>
      <c r="J329" s="32">
        <f>0</f>
      </c>
      <c s="32">
        <f>0</f>
      </c>
      <c s="32">
        <f>0+L330+L334+L338</f>
      </c>
      <c s="32">
        <f>0+M330+M334+M338</f>
      </c>
    </row>
    <row r="330" spans="1:16" ht="12.75">
      <c r="A330" t="s">
        <v>50</v>
      </c>
      <c s="34" t="s">
        <v>513</v>
      </c>
      <c s="34" t="s">
        <v>2071</v>
      </c>
      <c s="35" t="s">
        <v>5</v>
      </c>
      <c s="6" t="s">
        <v>2034</v>
      </c>
      <c s="36" t="s">
        <v>139</v>
      </c>
      <c s="37">
        <v>2</v>
      </c>
      <c s="36">
        <v>0</v>
      </c>
      <c s="36">
        <f>ROUND(G330*H330,6)</f>
      </c>
      <c r="L330" s="38">
        <v>0</v>
      </c>
      <c s="32">
        <f>ROUND(ROUND(L330,2)*ROUND(G330,3),2)</f>
      </c>
      <c s="36" t="s">
        <v>55</v>
      </c>
      <c>
        <f>(M330*21)/100</f>
      </c>
      <c t="s">
        <v>28</v>
      </c>
    </row>
    <row r="331" spans="1:5" ht="12.75">
      <c r="A331" s="35" t="s">
        <v>56</v>
      </c>
      <c r="E331" s="39" t="s">
        <v>2034</v>
      </c>
    </row>
    <row r="332" spans="1:5" ht="38.25">
      <c r="A332" s="35" t="s">
        <v>57</v>
      </c>
      <c r="E332" s="42" t="s">
        <v>2035</v>
      </c>
    </row>
    <row r="333" spans="1:5" ht="12.75">
      <c r="A333" t="s">
        <v>58</v>
      </c>
      <c r="E333" s="39" t="s">
        <v>5</v>
      </c>
    </row>
    <row r="334" spans="1:16" ht="12.75">
      <c r="A334" t="s">
        <v>50</v>
      </c>
      <c s="34" t="s">
        <v>517</v>
      </c>
      <c s="34" t="s">
        <v>2072</v>
      </c>
      <c s="35" t="s">
        <v>5</v>
      </c>
      <c s="6" t="s">
        <v>2073</v>
      </c>
      <c s="36" t="s">
        <v>139</v>
      </c>
      <c s="37">
        <v>2</v>
      </c>
      <c s="36">
        <v>0.001</v>
      </c>
      <c s="36">
        <f>ROUND(G334*H334,6)</f>
      </c>
      <c r="L334" s="38">
        <v>0</v>
      </c>
      <c s="32">
        <f>ROUND(ROUND(L334,2)*ROUND(G334,3),2)</f>
      </c>
      <c s="36" t="s">
        <v>122</v>
      </c>
      <c>
        <f>(M334*21)/100</f>
      </c>
      <c t="s">
        <v>28</v>
      </c>
    </row>
    <row r="335" spans="1:5" ht="12.75">
      <c r="A335" s="35" t="s">
        <v>56</v>
      </c>
      <c r="E335" s="39" t="s">
        <v>2073</v>
      </c>
    </row>
    <row r="336" spans="1:5" ht="38.25">
      <c r="A336" s="35" t="s">
        <v>57</v>
      </c>
      <c r="E336" s="42" t="s">
        <v>2035</v>
      </c>
    </row>
    <row r="337" spans="1:5" ht="12.75">
      <c r="A337" t="s">
        <v>58</v>
      </c>
      <c r="E337" s="39" t="s">
        <v>5</v>
      </c>
    </row>
    <row r="338" spans="1:16" ht="25.5">
      <c r="A338" t="s">
        <v>50</v>
      </c>
      <c s="34" t="s">
        <v>522</v>
      </c>
      <c s="34" t="s">
        <v>2074</v>
      </c>
      <c s="35" t="s">
        <v>5</v>
      </c>
      <c s="6" t="s">
        <v>2075</v>
      </c>
      <c s="36" t="s">
        <v>121</v>
      </c>
      <c s="37">
        <v>0.002</v>
      </c>
      <c s="36">
        <v>0</v>
      </c>
      <c s="36">
        <f>ROUND(G338*H338,6)</f>
      </c>
      <c r="L338" s="38">
        <v>0</v>
      </c>
      <c s="32">
        <f>ROUND(ROUND(L338,2)*ROUND(G338,3),2)</f>
      </c>
      <c s="36" t="s">
        <v>55</v>
      </c>
      <c>
        <f>(M338*21)/100</f>
      </c>
      <c t="s">
        <v>28</v>
      </c>
    </row>
    <row r="339" spans="1:5" ht="25.5">
      <c r="A339" s="35" t="s">
        <v>56</v>
      </c>
      <c r="E339" s="39" t="s">
        <v>2075</v>
      </c>
    </row>
    <row r="340" spans="1:5" ht="12.75">
      <c r="A340" s="35" t="s">
        <v>57</v>
      </c>
      <c r="E340" s="40" t="s">
        <v>5</v>
      </c>
    </row>
    <row r="341" spans="1:5" ht="12.75">
      <c r="A341" t="s">
        <v>58</v>
      </c>
      <c r="E341" s="39" t="s">
        <v>5</v>
      </c>
    </row>
    <row r="342" spans="1:13" ht="12.75">
      <c r="A342" t="s">
        <v>47</v>
      </c>
      <c r="C342" s="31" t="s">
        <v>113</v>
      </c>
      <c r="E342" s="33" t="s">
        <v>1390</v>
      </c>
      <c r="J342" s="32">
        <f>0</f>
      </c>
      <c s="32">
        <f>0</f>
      </c>
      <c s="32">
        <f>0+L343+L347+L351+L355+L359+L363+L367+L371+L375+L379+L383+L387+L391+L395+L399+L403+L407+L411+L415+L419+L423+L427+L431+L435+L439+L443+L447+L451+L455+L459+L463+L467+L471+L475+L479+L483+L487+L491+L495+L499+L503+L507+L511</f>
      </c>
      <c s="32">
        <f>0+M343+M347+M351+M355+M359+M363+M367+M371+M375+M379+M383+M387+M391+M395+M399+M403+M407+M411+M415+M419+M423+M427+M431+M435+M439+M443+M447+M451+M455+M459+M463+M467+M471+M475+M479+M483+M487+M491+M495+M499+M503+M507+M511</f>
      </c>
    </row>
    <row r="343" spans="1:16" ht="38.25">
      <c r="A343" t="s">
        <v>50</v>
      </c>
      <c s="34" t="s">
        <v>524</v>
      </c>
      <c s="34" t="s">
        <v>2076</v>
      </c>
      <c s="35" t="s">
        <v>5</v>
      </c>
      <c s="6" t="s">
        <v>2077</v>
      </c>
      <c s="36" t="s">
        <v>162</v>
      </c>
      <c s="37">
        <v>158</v>
      </c>
      <c s="36">
        <v>0</v>
      </c>
      <c s="36">
        <f>ROUND(G343*H343,6)</f>
      </c>
      <c r="L343" s="38">
        <v>0</v>
      </c>
      <c s="32">
        <f>ROUND(ROUND(L343,2)*ROUND(G343,3),2)</f>
      </c>
      <c s="36" t="s">
        <v>55</v>
      </c>
      <c>
        <f>(M343*21)/100</f>
      </c>
      <c t="s">
        <v>28</v>
      </c>
    </row>
    <row r="344" spans="1:5" ht="38.25">
      <c r="A344" s="35" t="s">
        <v>56</v>
      </c>
      <c r="E344" s="39" t="s">
        <v>2077</v>
      </c>
    </row>
    <row r="345" spans="1:5" ht="38.25">
      <c r="A345" s="35" t="s">
        <v>57</v>
      </c>
      <c r="E345" s="42" t="s">
        <v>2078</v>
      </c>
    </row>
    <row r="346" spans="1:5" ht="12.75">
      <c r="A346" t="s">
        <v>58</v>
      </c>
      <c r="E346" s="39" t="s">
        <v>5</v>
      </c>
    </row>
    <row r="347" spans="1:16" ht="25.5">
      <c r="A347" t="s">
        <v>50</v>
      </c>
      <c s="34" t="s">
        <v>525</v>
      </c>
      <c s="34" t="s">
        <v>2079</v>
      </c>
      <c s="35" t="s">
        <v>5</v>
      </c>
      <c s="6" t="s">
        <v>2080</v>
      </c>
      <c s="36" t="s">
        <v>162</v>
      </c>
      <c s="37">
        <v>160.37</v>
      </c>
      <c s="36">
        <v>0.0014</v>
      </c>
      <c s="36">
        <f>ROUND(G347*H347,6)</f>
      </c>
      <c r="L347" s="38">
        <v>0</v>
      </c>
      <c s="32">
        <f>ROUND(ROUND(L347,2)*ROUND(G347,3),2)</f>
      </c>
      <c s="36" t="s">
        <v>55</v>
      </c>
      <c>
        <f>(M347*21)/100</f>
      </c>
      <c t="s">
        <v>28</v>
      </c>
    </row>
    <row r="348" spans="1:5" ht="25.5">
      <c r="A348" s="35" t="s">
        <v>56</v>
      </c>
      <c r="E348" s="39" t="s">
        <v>2080</v>
      </c>
    </row>
    <row r="349" spans="1:5" ht="51">
      <c r="A349" s="35" t="s">
        <v>57</v>
      </c>
      <c r="E349" s="42" t="s">
        <v>2081</v>
      </c>
    </row>
    <row r="350" spans="1:5" ht="12.75">
      <c r="A350" t="s">
        <v>58</v>
      </c>
      <c r="E350" s="39" t="s">
        <v>5</v>
      </c>
    </row>
    <row r="351" spans="1:16" ht="25.5">
      <c r="A351" t="s">
        <v>50</v>
      </c>
      <c s="34" t="s">
        <v>530</v>
      </c>
      <c s="34" t="s">
        <v>2082</v>
      </c>
      <c s="35" t="s">
        <v>5</v>
      </c>
      <c s="6" t="s">
        <v>2083</v>
      </c>
      <c s="36" t="s">
        <v>162</v>
      </c>
      <c s="37">
        <v>7.3</v>
      </c>
      <c s="36">
        <v>0.00131</v>
      </c>
      <c s="36">
        <f>ROUND(G351*H351,6)</f>
      </c>
      <c r="L351" s="38">
        <v>0</v>
      </c>
      <c s="32">
        <f>ROUND(ROUND(L351,2)*ROUND(G351,3),2)</f>
      </c>
      <c s="36" t="s">
        <v>55</v>
      </c>
      <c>
        <f>(M351*21)/100</f>
      </c>
      <c t="s">
        <v>28</v>
      </c>
    </row>
    <row r="352" spans="1:5" ht="25.5">
      <c r="A352" s="35" t="s">
        <v>56</v>
      </c>
      <c r="E352" s="39" t="s">
        <v>2083</v>
      </c>
    </row>
    <row r="353" spans="1:5" ht="38.25">
      <c r="A353" s="35" t="s">
        <v>57</v>
      </c>
      <c r="E353" s="42" t="s">
        <v>2084</v>
      </c>
    </row>
    <row r="354" spans="1:5" ht="12.75">
      <c r="A354" t="s">
        <v>58</v>
      </c>
      <c r="E354" s="39" t="s">
        <v>5</v>
      </c>
    </row>
    <row r="355" spans="1:16" ht="25.5">
      <c r="A355" t="s">
        <v>50</v>
      </c>
      <c s="34" t="s">
        <v>535</v>
      </c>
      <c s="34" t="s">
        <v>2085</v>
      </c>
      <c s="35" t="s">
        <v>5</v>
      </c>
      <c s="6" t="s">
        <v>2086</v>
      </c>
      <c s="36" t="s">
        <v>162</v>
      </c>
      <c s="37">
        <v>13.5</v>
      </c>
      <c s="36">
        <v>0.00746</v>
      </c>
      <c s="36">
        <f>ROUND(G355*H355,6)</f>
      </c>
      <c r="L355" s="38">
        <v>0</v>
      </c>
      <c s="32">
        <f>ROUND(ROUND(L355,2)*ROUND(G355,3),2)</f>
      </c>
      <c s="36" t="s">
        <v>55</v>
      </c>
      <c>
        <f>(M355*21)/100</f>
      </c>
      <c t="s">
        <v>28</v>
      </c>
    </row>
    <row r="356" spans="1:5" ht="25.5">
      <c r="A356" s="35" t="s">
        <v>56</v>
      </c>
      <c r="E356" s="39" t="s">
        <v>2086</v>
      </c>
    </row>
    <row r="357" spans="1:5" ht="38.25">
      <c r="A357" s="35" t="s">
        <v>57</v>
      </c>
      <c r="E357" s="42" t="s">
        <v>2087</v>
      </c>
    </row>
    <row r="358" spans="1:5" ht="12.75">
      <c r="A358" t="s">
        <v>58</v>
      </c>
      <c r="E358" s="39" t="s">
        <v>5</v>
      </c>
    </row>
    <row r="359" spans="1:16" ht="25.5">
      <c r="A359" t="s">
        <v>50</v>
      </c>
      <c s="34" t="s">
        <v>539</v>
      </c>
      <c s="34" t="s">
        <v>2088</v>
      </c>
      <c s="35" t="s">
        <v>5</v>
      </c>
      <c s="6" t="s">
        <v>2089</v>
      </c>
      <c s="36" t="s">
        <v>162</v>
      </c>
      <c s="37">
        <v>35</v>
      </c>
      <c s="36">
        <v>0.01235</v>
      </c>
      <c s="36">
        <f>ROUND(G359*H359,6)</f>
      </c>
      <c r="L359" s="38">
        <v>0</v>
      </c>
      <c s="32">
        <f>ROUND(ROUND(L359,2)*ROUND(G359,3),2)</f>
      </c>
      <c s="36" t="s">
        <v>55</v>
      </c>
      <c>
        <f>(M359*21)/100</f>
      </c>
      <c t="s">
        <v>28</v>
      </c>
    </row>
    <row r="360" spans="1:5" ht="25.5">
      <c r="A360" s="35" t="s">
        <v>56</v>
      </c>
      <c r="E360" s="39" t="s">
        <v>2089</v>
      </c>
    </row>
    <row r="361" spans="1:5" ht="38.25">
      <c r="A361" s="35" t="s">
        <v>57</v>
      </c>
      <c r="E361" s="42" t="s">
        <v>2090</v>
      </c>
    </row>
    <row r="362" spans="1:5" ht="12.75">
      <c r="A362" t="s">
        <v>58</v>
      </c>
      <c r="E362" s="39" t="s">
        <v>5</v>
      </c>
    </row>
    <row r="363" spans="1:16" ht="25.5">
      <c r="A363" t="s">
        <v>50</v>
      </c>
      <c s="34" t="s">
        <v>543</v>
      </c>
      <c s="34" t="s">
        <v>2091</v>
      </c>
      <c s="35" t="s">
        <v>5</v>
      </c>
      <c s="6" t="s">
        <v>2092</v>
      </c>
      <c s="36" t="s">
        <v>162</v>
      </c>
      <c s="37">
        <v>1.5</v>
      </c>
      <c s="36">
        <v>0.00248</v>
      </c>
      <c s="36">
        <f>ROUND(G363*H363,6)</f>
      </c>
      <c r="L363" s="38">
        <v>0</v>
      </c>
      <c s="32">
        <f>ROUND(ROUND(L363,2)*ROUND(G363,3),2)</f>
      </c>
      <c s="36" t="s">
        <v>55</v>
      </c>
      <c>
        <f>(M363*21)/100</f>
      </c>
      <c t="s">
        <v>28</v>
      </c>
    </row>
    <row r="364" spans="1:5" ht="25.5">
      <c r="A364" s="35" t="s">
        <v>56</v>
      </c>
      <c r="E364" s="39" t="s">
        <v>2092</v>
      </c>
    </row>
    <row r="365" spans="1:5" ht="51">
      <c r="A365" s="35" t="s">
        <v>57</v>
      </c>
      <c r="E365" s="42" t="s">
        <v>2093</v>
      </c>
    </row>
    <row r="366" spans="1:5" ht="12.75">
      <c r="A366" t="s">
        <v>58</v>
      </c>
      <c r="E366" s="39" t="s">
        <v>5</v>
      </c>
    </row>
    <row r="367" spans="1:16" ht="25.5">
      <c r="A367" t="s">
        <v>50</v>
      </c>
      <c s="34" t="s">
        <v>547</v>
      </c>
      <c s="34" t="s">
        <v>2094</v>
      </c>
      <c s="35" t="s">
        <v>5</v>
      </c>
      <c s="6" t="s">
        <v>2095</v>
      </c>
      <c s="36" t="s">
        <v>139</v>
      </c>
      <c s="37">
        <v>14</v>
      </c>
      <c s="36">
        <v>0</v>
      </c>
      <c s="36">
        <f>ROUND(G367*H367,6)</f>
      </c>
      <c r="L367" s="38">
        <v>0</v>
      </c>
      <c s="32">
        <f>ROUND(ROUND(L367,2)*ROUND(G367,3),2)</f>
      </c>
      <c s="36" t="s">
        <v>55</v>
      </c>
      <c>
        <f>(M367*21)/100</f>
      </c>
      <c t="s">
        <v>28</v>
      </c>
    </row>
    <row r="368" spans="1:5" ht="25.5">
      <c r="A368" s="35" t="s">
        <v>56</v>
      </c>
      <c r="E368" s="39" t="s">
        <v>2095</v>
      </c>
    </row>
    <row r="369" spans="1:5" ht="38.25">
      <c r="A369" s="35" t="s">
        <v>57</v>
      </c>
      <c r="E369" s="42" t="s">
        <v>2096</v>
      </c>
    </row>
    <row r="370" spans="1:5" ht="12.75">
      <c r="A370" t="s">
        <v>58</v>
      </c>
      <c r="E370" s="39" t="s">
        <v>5</v>
      </c>
    </row>
    <row r="371" spans="1:16" ht="12.75">
      <c r="A371" t="s">
        <v>50</v>
      </c>
      <c s="34" t="s">
        <v>551</v>
      </c>
      <c s="34" t="s">
        <v>2097</v>
      </c>
      <c s="35" t="s">
        <v>5</v>
      </c>
      <c s="6" t="s">
        <v>2098</v>
      </c>
      <c s="36" t="s">
        <v>139</v>
      </c>
      <c s="37">
        <v>14</v>
      </c>
      <c s="36">
        <v>0.00022</v>
      </c>
      <c s="36">
        <f>ROUND(G371*H371,6)</f>
      </c>
      <c r="L371" s="38">
        <v>0</v>
      </c>
      <c s="32">
        <f>ROUND(ROUND(L371,2)*ROUND(G371,3),2)</f>
      </c>
      <c s="36" t="s">
        <v>55</v>
      </c>
      <c>
        <f>(M371*21)/100</f>
      </c>
      <c t="s">
        <v>28</v>
      </c>
    </row>
    <row r="372" spans="1:5" ht="12.75">
      <c r="A372" s="35" t="s">
        <v>56</v>
      </c>
      <c r="E372" s="39" t="s">
        <v>2098</v>
      </c>
    </row>
    <row r="373" spans="1:5" ht="38.25">
      <c r="A373" s="35" t="s">
        <v>57</v>
      </c>
      <c r="E373" s="42" t="s">
        <v>2096</v>
      </c>
    </row>
    <row r="374" spans="1:5" ht="12.75">
      <c r="A374" t="s">
        <v>58</v>
      </c>
      <c r="E374" s="39" t="s">
        <v>5</v>
      </c>
    </row>
    <row r="375" spans="1:16" ht="25.5">
      <c r="A375" t="s">
        <v>50</v>
      </c>
      <c s="34" t="s">
        <v>555</v>
      </c>
      <c s="34" t="s">
        <v>2099</v>
      </c>
      <c s="35" t="s">
        <v>5</v>
      </c>
      <c s="6" t="s">
        <v>2100</v>
      </c>
      <c s="36" t="s">
        <v>139</v>
      </c>
      <c s="37">
        <v>6</v>
      </c>
      <c s="36">
        <v>0</v>
      </c>
      <c s="36">
        <f>ROUND(G375*H375,6)</f>
      </c>
      <c r="L375" s="38">
        <v>0</v>
      </c>
      <c s="32">
        <f>ROUND(ROUND(L375,2)*ROUND(G375,3),2)</f>
      </c>
      <c s="36" t="s">
        <v>55</v>
      </c>
      <c>
        <f>(M375*21)/100</f>
      </c>
      <c t="s">
        <v>28</v>
      </c>
    </row>
    <row r="376" spans="1:5" ht="25.5">
      <c r="A376" s="35" t="s">
        <v>56</v>
      </c>
      <c r="E376" s="39" t="s">
        <v>2100</v>
      </c>
    </row>
    <row r="377" spans="1:5" ht="38.25">
      <c r="A377" s="35" t="s">
        <v>57</v>
      </c>
      <c r="E377" s="42" t="s">
        <v>2101</v>
      </c>
    </row>
    <row r="378" spans="1:5" ht="12.75">
      <c r="A378" t="s">
        <v>58</v>
      </c>
      <c r="E378" s="39" t="s">
        <v>5</v>
      </c>
    </row>
    <row r="379" spans="1:16" ht="12.75">
      <c r="A379" t="s">
        <v>50</v>
      </c>
      <c s="34" t="s">
        <v>559</v>
      </c>
      <c s="34" t="s">
        <v>2102</v>
      </c>
      <c s="35" t="s">
        <v>5</v>
      </c>
      <c s="6" t="s">
        <v>2103</v>
      </c>
      <c s="36" t="s">
        <v>139</v>
      </c>
      <c s="37">
        <v>6</v>
      </c>
      <c s="36">
        <v>0.00028</v>
      </c>
      <c s="36">
        <f>ROUND(G379*H379,6)</f>
      </c>
      <c r="L379" s="38">
        <v>0</v>
      </c>
      <c s="32">
        <f>ROUND(ROUND(L379,2)*ROUND(G379,3),2)</f>
      </c>
      <c s="36" t="s">
        <v>55</v>
      </c>
      <c>
        <f>(M379*21)/100</f>
      </c>
      <c t="s">
        <v>28</v>
      </c>
    </row>
    <row r="380" spans="1:5" ht="12.75">
      <c r="A380" s="35" t="s">
        <v>56</v>
      </c>
      <c r="E380" s="39" t="s">
        <v>2103</v>
      </c>
    </row>
    <row r="381" spans="1:5" ht="38.25">
      <c r="A381" s="35" t="s">
        <v>57</v>
      </c>
      <c r="E381" s="42" t="s">
        <v>2101</v>
      </c>
    </row>
    <row r="382" spans="1:5" ht="12.75">
      <c r="A382" t="s">
        <v>58</v>
      </c>
      <c r="E382" s="39" t="s">
        <v>5</v>
      </c>
    </row>
    <row r="383" spans="1:16" ht="25.5">
      <c r="A383" t="s">
        <v>50</v>
      </c>
      <c s="34" t="s">
        <v>563</v>
      </c>
      <c s="34" t="s">
        <v>2104</v>
      </c>
      <c s="35" t="s">
        <v>5</v>
      </c>
      <c s="6" t="s">
        <v>2105</v>
      </c>
      <c s="36" t="s">
        <v>139</v>
      </c>
      <c s="37">
        <v>12</v>
      </c>
      <c s="36">
        <v>0</v>
      </c>
      <c s="36">
        <f>ROUND(G383*H383,6)</f>
      </c>
      <c r="L383" s="38">
        <v>0</v>
      </c>
      <c s="32">
        <f>ROUND(ROUND(L383,2)*ROUND(G383,3),2)</f>
      </c>
      <c s="36" t="s">
        <v>55</v>
      </c>
      <c>
        <f>(M383*21)/100</f>
      </c>
      <c t="s">
        <v>28</v>
      </c>
    </row>
    <row r="384" spans="1:5" ht="25.5">
      <c r="A384" s="35" t="s">
        <v>56</v>
      </c>
      <c r="E384" s="39" t="s">
        <v>2105</v>
      </c>
    </row>
    <row r="385" spans="1:5" ht="38.25">
      <c r="A385" s="35" t="s">
        <v>57</v>
      </c>
      <c r="E385" s="42" t="s">
        <v>2106</v>
      </c>
    </row>
    <row r="386" spans="1:5" ht="12.75">
      <c r="A386" t="s">
        <v>58</v>
      </c>
      <c r="E386" s="39" t="s">
        <v>5</v>
      </c>
    </row>
    <row r="387" spans="1:16" ht="12.75">
      <c r="A387" t="s">
        <v>50</v>
      </c>
      <c s="34" t="s">
        <v>567</v>
      </c>
      <c s="34" t="s">
        <v>2107</v>
      </c>
      <c s="35" t="s">
        <v>5</v>
      </c>
      <c s="6" t="s">
        <v>2108</v>
      </c>
      <c s="36" t="s">
        <v>139</v>
      </c>
      <c s="37">
        <v>2</v>
      </c>
      <c s="36">
        <v>0.00034</v>
      </c>
      <c s="36">
        <f>ROUND(G387*H387,6)</f>
      </c>
      <c r="L387" s="38">
        <v>0</v>
      </c>
      <c s="32">
        <f>ROUND(ROUND(L387,2)*ROUND(G387,3),2)</f>
      </c>
      <c s="36" t="s">
        <v>55</v>
      </c>
      <c>
        <f>(M387*21)/100</f>
      </c>
      <c t="s">
        <v>28</v>
      </c>
    </row>
    <row r="388" spans="1:5" ht="12.75">
      <c r="A388" s="35" t="s">
        <v>56</v>
      </c>
      <c r="E388" s="39" t="s">
        <v>2108</v>
      </c>
    </row>
    <row r="389" spans="1:5" ht="38.25">
      <c r="A389" s="35" t="s">
        <v>57</v>
      </c>
      <c r="E389" s="42" t="s">
        <v>2109</v>
      </c>
    </row>
    <row r="390" spans="1:5" ht="12.75">
      <c r="A390" t="s">
        <v>58</v>
      </c>
      <c r="E390" s="39" t="s">
        <v>5</v>
      </c>
    </row>
    <row r="391" spans="1:16" ht="12.75">
      <c r="A391" t="s">
        <v>50</v>
      </c>
      <c s="34" t="s">
        <v>572</v>
      </c>
      <c s="34" t="s">
        <v>2110</v>
      </c>
      <c s="35" t="s">
        <v>5</v>
      </c>
      <c s="6" t="s">
        <v>2111</v>
      </c>
      <c s="36" t="s">
        <v>139</v>
      </c>
      <c s="37">
        <v>7</v>
      </c>
      <c s="36">
        <v>0.00035</v>
      </c>
      <c s="36">
        <f>ROUND(G391*H391,6)</f>
      </c>
      <c r="L391" s="38">
        <v>0</v>
      </c>
      <c s="32">
        <f>ROUND(ROUND(L391,2)*ROUND(G391,3),2)</f>
      </c>
      <c s="36" t="s">
        <v>55</v>
      </c>
      <c>
        <f>(M391*21)/100</f>
      </c>
      <c t="s">
        <v>28</v>
      </c>
    </row>
    <row r="392" spans="1:5" ht="12.75">
      <c r="A392" s="35" t="s">
        <v>56</v>
      </c>
      <c r="E392" s="39" t="s">
        <v>2111</v>
      </c>
    </row>
    <row r="393" spans="1:5" ht="38.25">
      <c r="A393" s="35" t="s">
        <v>57</v>
      </c>
      <c r="E393" s="42" t="s">
        <v>2112</v>
      </c>
    </row>
    <row r="394" spans="1:5" ht="12.75">
      <c r="A394" t="s">
        <v>58</v>
      </c>
      <c r="E394" s="39" t="s">
        <v>5</v>
      </c>
    </row>
    <row r="395" spans="1:16" ht="12.75">
      <c r="A395" t="s">
        <v>50</v>
      </c>
      <c s="34" t="s">
        <v>577</v>
      </c>
      <c s="34" t="s">
        <v>2113</v>
      </c>
      <c s="35" t="s">
        <v>5</v>
      </c>
      <c s="6" t="s">
        <v>2114</v>
      </c>
      <c s="36" t="s">
        <v>139</v>
      </c>
      <c s="37">
        <v>3</v>
      </c>
      <c s="36">
        <v>0.00026</v>
      </c>
      <c s="36">
        <f>ROUND(G395*H395,6)</f>
      </c>
      <c r="L395" s="38">
        <v>0</v>
      </c>
      <c s="32">
        <f>ROUND(ROUND(L395,2)*ROUND(G395,3),2)</f>
      </c>
      <c s="36" t="s">
        <v>55</v>
      </c>
      <c>
        <f>(M395*21)/100</f>
      </c>
      <c t="s">
        <v>28</v>
      </c>
    </row>
    <row r="396" spans="1:5" ht="12.75">
      <c r="A396" s="35" t="s">
        <v>56</v>
      </c>
      <c r="E396" s="39" t="s">
        <v>2114</v>
      </c>
    </row>
    <row r="397" spans="1:5" ht="38.25">
      <c r="A397" s="35" t="s">
        <v>57</v>
      </c>
      <c r="E397" s="42" t="s">
        <v>2115</v>
      </c>
    </row>
    <row r="398" spans="1:5" ht="12.75">
      <c r="A398" t="s">
        <v>58</v>
      </c>
      <c r="E398" s="39" t="s">
        <v>5</v>
      </c>
    </row>
    <row r="399" spans="1:16" ht="25.5">
      <c r="A399" t="s">
        <v>50</v>
      </c>
      <c s="34" t="s">
        <v>581</v>
      </c>
      <c s="34" t="s">
        <v>2116</v>
      </c>
      <c s="35" t="s">
        <v>5</v>
      </c>
      <c s="6" t="s">
        <v>2117</v>
      </c>
      <c s="36" t="s">
        <v>139</v>
      </c>
      <c s="37">
        <v>1</v>
      </c>
      <c s="36">
        <v>1E-05</v>
      </c>
      <c s="36">
        <f>ROUND(G399*H399,6)</f>
      </c>
      <c r="L399" s="38">
        <v>0</v>
      </c>
      <c s="32">
        <f>ROUND(ROUND(L399,2)*ROUND(G399,3),2)</f>
      </c>
      <c s="36" t="s">
        <v>55</v>
      </c>
      <c>
        <f>(M399*21)/100</f>
      </c>
      <c t="s">
        <v>28</v>
      </c>
    </row>
    <row r="400" spans="1:5" ht="25.5">
      <c r="A400" s="35" t="s">
        <v>56</v>
      </c>
      <c r="E400" s="39" t="s">
        <v>2117</v>
      </c>
    </row>
    <row r="401" spans="1:5" ht="38.25">
      <c r="A401" s="35" t="s">
        <v>57</v>
      </c>
      <c r="E401" s="42" t="s">
        <v>2118</v>
      </c>
    </row>
    <row r="402" spans="1:5" ht="12.75">
      <c r="A402" t="s">
        <v>58</v>
      </c>
      <c r="E402" s="39" t="s">
        <v>5</v>
      </c>
    </row>
    <row r="403" spans="1:16" ht="12.75">
      <c r="A403" t="s">
        <v>50</v>
      </c>
      <c s="34" t="s">
        <v>586</v>
      </c>
      <c s="34" t="s">
        <v>2119</v>
      </c>
      <c s="35" t="s">
        <v>5</v>
      </c>
      <c s="6" t="s">
        <v>2120</v>
      </c>
      <c s="36" t="s">
        <v>139</v>
      </c>
      <c s="37">
        <v>1</v>
      </c>
      <c s="36">
        <v>0.00088</v>
      </c>
      <c s="36">
        <f>ROUND(G403*H403,6)</f>
      </c>
      <c r="L403" s="38">
        <v>0</v>
      </c>
      <c s="32">
        <f>ROUND(ROUND(L403,2)*ROUND(G403,3),2)</f>
      </c>
      <c s="36" t="s">
        <v>55</v>
      </c>
      <c>
        <f>(M403*21)/100</f>
      </c>
      <c t="s">
        <v>28</v>
      </c>
    </row>
    <row r="404" spans="1:5" ht="12.75">
      <c r="A404" s="35" t="s">
        <v>56</v>
      </c>
      <c r="E404" s="39" t="s">
        <v>2120</v>
      </c>
    </row>
    <row r="405" spans="1:5" ht="38.25">
      <c r="A405" s="35" t="s">
        <v>57</v>
      </c>
      <c r="E405" s="42" t="s">
        <v>2118</v>
      </c>
    </row>
    <row r="406" spans="1:5" ht="12.75">
      <c r="A406" t="s">
        <v>58</v>
      </c>
      <c r="E406" s="39" t="s">
        <v>5</v>
      </c>
    </row>
    <row r="407" spans="1:16" ht="25.5">
      <c r="A407" t="s">
        <v>50</v>
      </c>
      <c s="34" t="s">
        <v>591</v>
      </c>
      <c s="34" t="s">
        <v>2121</v>
      </c>
      <c s="35" t="s">
        <v>5</v>
      </c>
      <c s="6" t="s">
        <v>2122</v>
      </c>
      <c s="36" t="s">
        <v>139</v>
      </c>
      <c s="37">
        <v>1</v>
      </c>
      <c s="36">
        <v>8E-05</v>
      </c>
      <c s="36">
        <f>ROUND(G407*H407,6)</f>
      </c>
      <c r="L407" s="38">
        <v>0</v>
      </c>
      <c s="32">
        <f>ROUND(ROUND(L407,2)*ROUND(G407,3),2)</f>
      </c>
      <c s="36" t="s">
        <v>55</v>
      </c>
      <c>
        <f>(M407*21)/100</f>
      </c>
      <c t="s">
        <v>28</v>
      </c>
    </row>
    <row r="408" spans="1:5" ht="25.5">
      <c r="A408" s="35" t="s">
        <v>56</v>
      </c>
      <c r="E408" s="39" t="s">
        <v>2122</v>
      </c>
    </row>
    <row r="409" spans="1:5" ht="51">
      <c r="A409" s="35" t="s">
        <v>57</v>
      </c>
      <c r="E409" s="42" t="s">
        <v>2123</v>
      </c>
    </row>
    <row r="410" spans="1:5" ht="12.75">
      <c r="A410" t="s">
        <v>58</v>
      </c>
      <c r="E410" s="39" t="s">
        <v>5</v>
      </c>
    </row>
    <row r="411" spans="1:16" ht="12.75">
      <c r="A411" t="s">
        <v>50</v>
      </c>
      <c s="34" t="s">
        <v>596</v>
      </c>
      <c s="34" t="s">
        <v>2124</v>
      </c>
      <c s="35" t="s">
        <v>5</v>
      </c>
      <c s="6" t="s">
        <v>2125</v>
      </c>
      <c s="36" t="s">
        <v>139</v>
      </c>
      <c s="37">
        <v>1</v>
      </c>
      <c s="36">
        <v>0.0005</v>
      </c>
      <c s="36">
        <f>ROUND(G411*H411,6)</f>
      </c>
      <c r="L411" s="38">
        <v>0</v>
      </c>
      <c s="32">
        <f>ROUND(ROUND(L411,2)*ROUND(G411,3),2)</f>
      </c>
      <c s="36" t="s">
        <v>55</v>
      </c>
      <c>
        <f>(M411*21)/100</f>
      </c>
      <c t="s">
        <v>28</v>
      </c>
    </row>
    <row r="412" spans="1:5" ht="12.75">
      <c r="A412" s="35" t="s">
        <v>56</v>
      </c>
      <c r="E412" s="39" t="s">
        <v>2125</v>
      </c>
    </row>
    <row r="413" spans="1:5" ht="51">
      <c r="A413" s="35" t="s">
        <v>57</v>
      </c>
      <c r="E413" s="42" t="s">
        <v>2123</v>
      </c>
    </row>
    <row r="414" spans="1:5" ht="12.75">
      <c r="A414" t="s">
        <v>58</v>
      </c>
      <c r="E414" s="39" t="s">
        <v>5</v>
      </c>
    </row>
    <row r="415" spans="1:16" ht="25.5">
      <c r="A415" t="s">
        <v>50</v>
      </c>
      <c s="34" t="s">
        <v>600</v>
      </c>
      <c s="34" t="s">
        <v>2126</v>
      </c>
      <c s="35" t="s">
        <v>5</v>
      </c>
      <c s="6" t="s">
        <v>2127</v>
      </c>
      <c s="36" t="s">
        <v>139</v>
      </c>
      <c s="37">
        <v>1</v>
      </c>
      <c s="36">
        <v>0</v>
      </c>
      <c s="36">
        <f>ROUND(G415*H415,6)</f>
      </c>
      <c r="L415" s="38">
        <v>0</v>
      </c>
      <c s="32">
        <f>ROUND(ROUND(L415,2)*ROUND(G415,3),2)</f>
      </c>
      <c s="36" t="s">
        <v>55</v>
      </c>
      <c>
        <f>(M415*21)/100</f>
      </c>
      <c t="s">
        <v>28</v>
      </c>
    </row>
    <row r="416" spans="1:5" ht="25.5">
      <c r="A416" s="35" t="s">
        <v>56</v>
      </c>
      <c r="E416" s="39" t="s">
        <v>2127</v>
      </c>
    </row>
    <row r="417" spans="1:5" ht="38.25">
      <c r="A417" s="35" t="s">
        <v>57</v>
      </c>
      <c r="E417" s="42" t="s">
        <v>2118</v>
      </c>
    </row>
    <row r="418" spans="1:5" ht="12.75">
      <c r="A418" t="s">
        <v>58</v>
      </c>
      <c r="E418" s="39" t="s">
        <v>5</v>
      </c>
    </row>
    <row r="419" spans="1:16" ht="12.75">
      <c r="A419" t="s">
        <v>50</v>
      </c>
      <c s="34" t="s">
        <v>604</v>
      </c>
      <c s="34" t="s">
        <v>2128</v>
      </c>
      <c s="35" t="s">
        <v>5</v>
      </c>
      <c s="6" t="s">
        <v>2129</v>
      </c>
      <c s="36" t="s">
        <v>139</v>
      </c>
      <c s="37">
        <v>1</v>
      </c>
      <c s="36">
        <v>0.00041</v>
      </c>
      <c s="36">
        <f>ROUND(G419*H419,6)</f>
      </c>
      <c r="L419" s="38">
        <v>0</v>
      </c>
      <c s="32">
        <f>ROUND(ROUND(L419,2)*ROUND(G419,3),2)</f>
      </c>
      <c s="36" t="s">
        <v>55</v>
      </c>
      <c>
        <f>(M419*21)/100</f>
      </c>
      <c t="s">
        <v>28</v>
      </c>
    </row>
    <row r="420" spans="1:5" ht="12.75">
      <c r="A420" s="35" t="s">
        <v>56</v>
      </c>
      <c r="E420" s="39" t="s">
        <v>2129</v>
      </c>
    </row>
    <row r="421" spans="1:5" ht="38.25">
      <c r="A421" s="35" t="s">
        <v>57</v>
      </c>
      <c r="E421" s="42" t="s">
        <v>2118</v>
      </c>
    </row>
    <row r="422" spans="1:5" ht="12.75">
      <c r="A422" t="s">
        <v>58</v>
      </c>
      <c r="E422" s="39" t="s">
        <v>5</v>
      </c>
    </row>
    <row r="423" spans="1:16" ht="25.5">
      <c r="A423" t="s">
        <v>50</v>
      </c>
      <c s="34" t="s">
        <v>605</v>
      </c>
      <c s="34" t="s">
        <v>2130</v>
      </c>
      <c s="35" t="s">
        <v>5</v>
      </c>
      <c s="6" t="s">
        <v>2131</v>
      </c>
      <c s="36" t="s">
        <v>139</v>
      </c>
      <c s="37">
        <v>4</v>
      </c>
      <c s="36">
        <v>1E-05</v>
      </c>
      <c s="36">
        <f>ROUND(G423*H423,6)</f>
      </c>
      <c r="L423" s="38">
        <v>0</v>
      </c>
      <c s="32">
        <f>ROUND(ROUND(L423,2)*ROUND(G423,3),2)</f>
      </c>
      <c s="36" t="s">
        <v>55</v>
      </c>
      <c>
        <f>(M423*21)/100</f>
      </c>
      <c t="s">
        <v>28</v>
      </c>
    </row>
    <row r="424" spans="1:5" ht="25.5">
      <c r="A424" s="35" t="s">
        <v>56</v>
      </c>
      <c r="E424" s="39" t="s">
        <v>2131</v>
      </c>
    </row>
    <row r="425" spans="1:5" ht="38.25">
      <c r="A425" s="35" t="s">
        <v>57</v>
      </c>
      <c r="E425" s="42" t="s">
        <v>2132</v>
      </c>
    </row>
    <row r="426" spans="1:5" ht="12.75">
      <c r="A426" t="s">
        <v>58</v>
      </c>
      <c r="E426" s="39" t="s">
        <v>5</v>
      </c>
    </row>
    <row r="427" spans="1:16" ht="12.75">
      <c r="A427" t="s">
        <v>50</v>
      </c>
      <c s="34" t="s">
        <v>610</v>
      </c>
      <c s="34" t="s">
        <v>2133</v>
      </c>
      <c s="35" t="s">
        <v>5</v>
      </c>
      <c s="6" t="s">
        <v>2134</v>
      </c>
      <c s="36" t="s">
        <v>139</v>
      </c>
      <c s="37">
        <v>4</v>
      </c>
      <c s="36">
        <v>0.00154</v>
      </c>
      <c s="36">
        <f>ROUND(G427*H427,6)</f>
      </c>
      <c r="L427" s="38">
        <v>0</v>
      </c>
      <c s="32">
        <f>ROUND(ROUND(L427,2)*ROUND(G427,3),2)</f>
      </c>
      <c s="36" t="s">
        <v>122</v>
      </c>
      <c>
        <f>(M427*21)/100</f>
      </c>
      <c t="s">
        <v>28</v>
      </c>
    </row>
    <row r="428" spans="1:5" ht="12.75">
      <c r="A428" s="35" t="s">
        <v>56</v>
      </c>
      <c r="E428" s="39" t="s">
        <v>2134</v>
      </c>
    </row>
    <row r="429" spans="1:5" ht="38.25">
      <c r="A429" s="35" t="s">
        <v>57</v>
      </c>
      <c r="E429" s="42" t="s">
        <v>2132</v>
      </c>
    </row>
    <row r="430" spans="1:5" ht="12.75">
      <c r="A430" t="s">
        <v>58</v>
      </c>
      <c r="E430" s="39" t="s">
        <v>5</v>
      </c>
    </row>
    <row r="431" spans="1:16" ht="12.75">
      <c r="A431" t="s">
        <v>50</v>
      </c>
      <c s="34" t="s">
        <v>614</v>
      </c>
      <c s="34" t="s">
        <v>1855</v>
      </c>
      <c s="35" t="s">
        <v>5</v>
      </c>
      <c s="6" t="s">
        <v>1856</v>
      </c>
      <c s="36" t="s">
        <v>162</v>
      </c>
      <c s="37">
        <v>158</v>
      </c>
      <c s="36">
        <v>0</v>
      </c>
      <c s="36">
        <f>ROUND(G431*H431,6)</f>
      </c>
      <c r="L431" s="38">
        <v>0</v>
      </c>
      <c s="32">
        <f>ROUND(ROUND(L431,2)*ROUND(G431,3),2)</f>
      </c>
      <c s="36" t="s">
        <v>55</v>
      </c>
      <c>
        <f>(M431*21)/100</f>
      </c>
      <c t="s">
        <v>28</v>
      </c>
    </row>
    <row r="432" spans="1:5" ht="12.75">
      <c r="A432" s="35" t="s">
        <v>56</v>
      </c>
      <c r="E432" s="39" t="s">
        <v>1856</v>
      </c>
    </row>
    <row r="433" spans="1:5" ht="38.25">
      <c r="A433" s="35" t="s">
        <v>57</v>
      </c>
      <c r="E433" s="42" t="s">
        <v>2078</v>
      </c>
    </row>
    <row r="434" spans="1:5" ht="12.75">
      <c r="A434" t="s">
        <v>58</v>
      </c>
      <c r="E434" s="39" t="s">
        <v>5</v>
      </c>
    </row>
    <row r="435" spans="1:16" ht="12.75">
      <c r="A435" t="s">
        <v>50</v>
      </c>
      <c s="34" t="s">
        <v>617</v>
      </c>
      <c s="34" t="s">
        <v>2135</v>
      </c>
      <c s="35" t="s">
        <v>5</v>
      </c>
      <c s="6" t="s">
        <v>2136</v>
      </c>
      <c s="36" t="s">
        <v>162</v>
      </c>
      <c s="37">
        <v>20.8</v>
      </c>
      <c s="36">
        <v>0</v>
      </c>
      <c s="36">
        <f>ROUND(G435*H435,6)</f>
      </c>
      <c r="L435" s="38">
        <v>0</v>
      </c>
      <c s="32">
        <f>ROUND(ROUND(L435,2)*ROUND(G435,3),2)</f>
      </c>
      <c s="36" t="s">
        <v>55</v>
      </c>
      <c>
        <f>(M435*21)/100</f>
      </c>
      <c t="s">
        <v>28</v>
      </c>
    </row>
    <row r="436" spans="1:5" ht="12.75">
      <c r="A436" s="35" t="s">
        <v>56</v>
      </c>
      <c r="E436" s="39" t="s">
        <v>2136</v>
      </c>
    </row>
    <row r="437" spans="1:5" ht="76.5">
      <c r="A437" s="35" t="s">
        <v>57</v>
      </c>
      <c r="E437" s="42" t="s">
        <v>2137</v>
      </c>
    </row>
    <row r="438" spans="1:5" ht="12.75">
      <c r="A438" t="s">
        <v>58</v>
      </c>
      <c r="E438" s="39" t="s">
        <v>5</v>
      </c>
    </row>
    <row r="439" spans="1:16" ht="12.75">
      <c r="A439" t="s">
        <v>50</v>
      </c>
      <c s="34" t="s">
        <v>621</v>
      </c>
      <c s="34" t="s">
        <v>2138</v>
      </c>
      <c s="35" t="s">
        <v>5</v>
      </c>
      <c s="6" t="s">
        <v>2139</v>
      </c>
      <c s="36" t="s">
        <v>162</v>
      </c>
      <c s="37">
        <v>36.5</v>
      </c>
      <c s="36">
        <v>0</v>
      </c>
      <c s="36">
        <f>ROUND(G439*H439,6)</f>
      </c>
      <c r="L439" s="38">
        <v>0</v>
      </c>
      <c s="32">
        <f>ROUND(ROUND(L439,2)*ROUND(G439,3),2)</f>
      </c>
      <c s="36" t="s">
        <v>55</v>
      </c>
      <c>
        <f>(M439*21)/100</f>
      </c>
      <c t="s">
        <v>28</v>
      </c>
    </row>
    <row r="440" spans="1:5" ht="12.75">
      <c r="A440" s="35" t="s">
        <v>56</v>
      </c>
      <c r="E440" s="39" t="s">
        <v>2139</v>
      </c>
    </row>
    <row r="441" spans="1:5" ht="76.5">
      <c r="A441" s="35" t="s">
        <v>57</v>
      </c>
      <c r="E441" s="42" t="s">
        <v>2140</v>
      </c>
    </row>
    <row r="442" spans="1:5" ht="12.75">
      <c r="A442" t="s">
        <v>58</v>
      </c>
      <c r="E442" s="39" t="s">
        <v>5</v>
      </c>
    </row>
    <row r="443" spans="1:16" ht="25.5">
      <c r="A443" t="s">
        <v>50</v>
      </c>
      <c s="34" t="s">
        <v>623</v>
      </c>
      <c s="34" t="s">
        <v>1857</v>
      </c>
      <c s="35" t="s">
        <v>5</v>
      </c>
      <c s="6" t="s">
        <v>1858</v>
      </c>
      <c s="36" t="s">
        <v>139</v>
      </c>
      <c s="37">
        <v>2</v>
      </c>
      <c s="36">
        <v>0.45937</v>
      </c>
      <c s="36">
        <f>ROUND(G443*H443,6)</f>
      </c>
      <c r="L443" s="38">
        <v>0</v>
      </c>
      <c s="32">
        <f>ROUND(ROUND(L443,2)*ROUND(G443,3),2)</f>
      </c>
      <c s="36" t="s">
        <v>55</v>
      </c>
      <c>
        <f>(M443*21)/100</f>
      </c>
      <c t="s">
        <v>28</v>
      </c>
    </row>
    <row r="444" spans="1:5" ht="25.5">
      <c r="A444" s="35" t="s">
        <v>56</v>
      </c>
      <c r="E444" s="39" t="s">
        <v>1858</v>
      </c>
    </row>
    <row r="445" spans="1:5" ht="38.25">
      <c r="A445" s="35" t="s">
        <v>57</v>
      </c>
      <c r="E445" s="42" t="s">
        <v>2141</v>
      </c>
    </row>
    <row r="446" spans="1:5" ht="12.75">
      <c r="A446" t="s">
        <v>58</v>
      </c>
      <c r="E446" s="39" t="s">
        <v>5</v>
      </c>
    </row>
    <row r="447" spans="1:16" ht="12.75">
      <c r="A447" t="s">
        <v>50</v>
      </c>
      <c s="34" t="s">
        <v>624</v>
      </c>
      <c s="34" t="s">
        <v>2142</v>
      </c>
      <c s="35" t="s">
        <v>5</v>
      </c>
      <c s="6" t="s">
        <v>2143</v>
      </c>
      <c s="36" t="s">
        <v>139</v>
      </c>
      <c s="37">
        <v>1</v>
      </c>
      <c s="36">
        <v>0.01019</v>
      </c>
      <c s="36">
        <f>ROUND(G447*H447,6)</f>
      </c>
      <c r="L447" s="38">
        <v>0</v>
      </c>
      <c s="32">
        <f>ROUND(ROUND(L447,2)*ROUND(G447,3),2)</f>
      </c>
      <c s="36" t="s">
        <v>55</v>
      </c>
      <c>
        <f>(M447*21)/100</f>
      </c>
      <c t="s">
        <v>28</v>
      </c>
    </row>
    <row r="448" spans="1:5" ht="12.75">
      <c r="A448" s="35" t="s">
        <v>56</v>
      </c>
      <c r="E448" s="39" t="s">
        <v>2143</v>
      </c>
    </row>
    <row r="449" spans="1:5" ht="51">
      <c r="A449" s="35" t="s">
        <v>57</v>
      </c>
      <c r="E449" s="42" t="s">
        <v>2144</v>
      </c>
    </row>
    <row r="450" spans="1:5" ht="12.75">
      <c r="A450" t="s">
        <v>58</v>
      </c>
      <c r="E450" s="39" t="s">
        <v>5</v>
      </c>
    </row>
    <row r="451" spans="1:16" ht="12.75">
      <c r="A451" t="s">
        <v>50</v>
      </c>
      <c s="34" t="s">
        <v>627</v>
      </c>
      <c s="34" t="s">
        <v>2145</v>
      </c>
      <c s="35" t="s">
        <v>5</v>
      </c>
      <c s="6" t="s">
        <v>2146</v>
      </c>
      <c s="36" t="s">
        <v>139</v>
      </c>
      <c s="37">
        <v>1</v>
      </c>
      <c s="36">
        <v>0.262</v>
      </c>
      <c s="36">
        <f>ROUND(G451*H451,6)</f>
      </c>
      <c r="L451" s="38">
        <v>0</v>
      </c>
      <c s="32">
        <f>ROUND(ROUND(L451,2)*ROUND(G451,3),2)</f>
      </c>
      <c s="36" t="s">
        <v>55</v>
      </c>
      <c>
        <f>(M451*21)/100</f>
      </c>
      <c t="s">
        <v>28</v>
      </c>
    </row>
    <row r="452" spans="1:5" ht="12.75">
      <c r="A452" s="35" t="s">
        <v>56</v>
      </c>
      <c r="E452" s="39" t="s">
        <v>2146</v>
      </c>
    </row>
    <row r="453" spans="1:5" ht="51">
      <c r="A453" s="35" t="s">
        <v>57</v>
      </c>
      <c r="E453" s="42" t="s">
        <v>2144</v>
      </c>
    </row>
    <row r="454" spans="1:5" ht="12.75">
      <c r="A454" t="s">
        <v>58</v>
      </c>
      <c r="E454" s="39" t="s">
        <v>5</v>
      </c>
    </row>
    <row r="455" spans="1:16" ht="12.75">
      <c r="A455" t="s">
        <v>50</v>
      </c>
      <c s="34" t="s">
        <v>632</v>
      </c>
      <c s="34" t="s">
        <v>2147</v>
      </c>
      <c s="35" t="s">
        <v>5</v>
      </c>
      <c s="6" t="s">
        <v>2148</v>
      </c>
      <c s="36" t="s">
        <v>139</v>
      </c>
      <c s="37">
        <v>1</v>
      </c>
      <c s="36">
        <v>0.01248</v>
      </c>
      <c s="36">
        <f>ROUND(G455*H455,6)</f>
      </c>
      <c r="L455" s="38">
        <v>0</v>
      </c>
      <c s="32">
        <f>ROUND(ROUND(L455,2)*ROUND(G455,3),2)</f>
      </c>
      <c s="36" t="s">
        <v>55</v>
      </c>
      <c>
        <f>(M455*21)/100</f>
      </c>
      <c t="s">
        <v>28</v>
      </c>
    </row>
    <row r="456" spans="1:5" ht="12.75">
      <c r="A456" s="35" t="s">
        <v>56</v>
      </c>
      <c r="E456" s="39" t="s">
        <v>2148</v>
      </c>
    </row>
    <row r="457" spans="1:5" ht="51">
      <c r="A457" s="35" t="s">
        <v>57</v>
      </c>
      <c r="E457" s="42" t="s">
        <v>2144</v>
      </c>
    </row>
    <row r="458" spans="1:5" ht="12.75">
      <c r="A458" t="s">
        <v>58</v>
      </c>
      <c r="E458" s="39" t="s">
        <v>5</v>
      </c>
    </row>
    <row r="459" spans="1:16" ht="12.75">
      <c r="A459" t="s">
        <v>50</v>
      </c>
      <c s="34" t="s">
        <v>635</v>
      </c>
      <c s="34" t="s">
        <v>2149</v>
      </c>
      <c s="35" t="s">
        <v>5</v>
      </c>
      <c s="6" t="s">
        <v>2150</v>
      </c>
      <c s="36" t="s">
        <v>139</v>
      </c>
      <c s="37">
        <v>1</v>
      </c>
      <c s="36">
        <v>0.548</v>
      </c>
      <c s="36">
        <f>ROUND(G459*H459,6)</f>
      </c>
      <c r="L459" s="38">
        <v>0</v>
      </c>
      <c s="32">
        <f>ROUND(ROUND(L459,2)*ROUND(G459,3),2)</f>
      </c>
      <c s="36" t="s">
        <v>55</v>
      </c>
      <c>
        <f>(M459*21)/100</f>
      </c>
      <c t="s">
        <v>28</v>
      </c>
    </row>
    <row r="460" spans="1:5" ht="12.75">
      <c r="A460" s="35" t="s">
        <v>56</v>
      </c>
      <c r="E460" s="39" t="s">
        <v>2150</v>
      </c>
    </row>
    <row r="461" spans="1:5" ht="51">
      <c r="A461" s="35" t="s">
        <v>57</v>
      </c>
      <c r="E461" s="42" t="s">
        <v>2144</v>
      </c>
    </row>
    <row r="462" spans="1:5" ht="12.75">
      <c r="A462" t="s">
        <v>58</v>
      </c>
      <c r="E462" s="39" t="s">
        <v>5</v>
      </c>
    </row>
    <row r="463" spans="1:16" ht="25.5">
      <c r="A463" t="s">
        <v>50</v>
      </c>
      <c s="34" t="s">
        <v>639</v>
      </c>
      <c s="34" t="s">
        <v>2151</v>
      </c>
      <c s="35" t="s">
        <v>5</v>
      </c>
      <c s="6" t="s">
        <v>2152</v>
      </c>
      <c s="36" t="s">
        <v>139</v>
      </c>
      <c s="37">
        <v>1</v>
      </c>
      <c s="36">
        <v>0.02854</v>
      </c>
      <c s="36">
        <f>ROUND(G463*H463,6)</f>
      </c>
      <c r="L463" s="38">
        <v>0</v>
      </c>
      <c s="32">
        <f>ROUND(ROUND(L463,2)*ROUND(G463,3),2)</f>
      </c>
      <c s="36" t="s">
        <v>55</v>
      </c>
      <c>
        <f>(M463*21)/100</f>
      </c>
      <c t="s">
        <v>28</v>
      </c>
    </row>
    <row r="464" spans="1:5" ht="25.5">
      <c r="A464" s="35" t="s">
        <v>56</v>
      </c>
      <c r="E464" s="39" t="s">
        <v>2152</v>
      </c>
    </row>
    <row r="465" spans="1:5" ht="51">
      <c r="A465" s="35" t="s">
        <v>57</v>
      </c>
      <c r="E465" s="42" t="s">
        <v>2144</v>
      </c>
    </row>
    <row r="466" spans="1:5" ht="12.75">
      <c r="A466" t="s">
        <v>58</v>
      </c>
      <c r="E466" s="39" t="s">
        <v>5</v>
      </c>
    </row>
    <row r="467" spans="1:16" ht="12.75">
      <c r="A467" t="s">
        <v>50</v>
      </c>
      <c s="34" t="s">
        <v>640</v>
      </c>
      <c s="34" t="s">
        <v>2153</v>
      </c>
      <c s="35" t="s">
        <v>5</v>
      </c>
      <c s="6" t="s">
        <v>2154</v>
      </c>
      <c s="36" t="s">
        <v>139</v>
      </c>
      <c s="37">
        <v>1</v>
      </c>
      <c s="36">
        <v>1.29</v>
      </c>
      <c s="36">
        <f>ROUND(G467*H467,6)</f>
      </c>
      <c r="L467" s="38">
        <v>0</v>
      </c>
      <c s="32">
        <f>ROUND(ROUND(L467,2)*ROUND(G467,3),2)</f>
      </c>
      <c s="36" t="s">
        <v>55</v>
      </c>
      <c>
        <f>(M467*21)/100</f>
      </c>
      <c t="s">
        <v>28</v>
      </c>
    </row>
    <row r="468" spans="1:5" ht="12.75">
      <c r="A468" s="35" t="s">
        <v>56</v>
      </c>
      <c r="E468" s="39" t="s">
        <v>2154</v>
      </c>
    </row>
    <row r="469" spans="1:5" ht="51">
      <c r="A469" s="35" t="s">
        <v>57</v>
      </c>
      <c r="E469" s="42" t="s">
        <v>2144</v>
      </c>
    </row>
    <row r="470" spans="1:5" ht="12.75">
      <c r="A470" t="s">
        <v>58</v>
      </c>
      <c r="E470" s="39" t="s">
        <v>5</v>
      </c>
    </row>
    <row r="471" spans="1:16" ht="25.5">
      <c r="A471" t="s">
        <v>50</v>
      </c>
      <c s="34" t="s">
        <v>644</v>
      </c>
      <c s="34" t="s">
        <v>1863</v>
      </c>
      <c s="35" t="s">
        <v>5</v>
      </c>
      <c s="6" t="s">
        <v>1864</v>
      </c>
      <c s="36" t="s">
        <v>139</v>
      </c>
      <c s="37">
        <v>2</v>
      </c>
      <c s="36">
        <v>0.08231</v>
      </c>
      <c s="36">
        <f>ROUND(G471*H471,6)</f>
      </c>
      <c r="L471" s="38">
        <v>0</v>
      </c>
      <c s="32">
        <f>ROUND(ROUND(L471,2)*ROUND(G471,3),2)</f>
      </c>
      <c s="36" t="s">
        <v>55</v>
      </c>
      <c>
        <f>(M471*21)/100</f>
      </c>
      <c t="s">
        <v>28</v>
      </c>
    </row>
    <row r="472" spans="1:5" ht="25.5">
      <c r="A472" s="35" t="s">
        <v>56</v>
      </c>
      <c r="E472" s="39" t="s">
        <v>1864</v>
      </c>
    </row>
    <row r="473" spans="1:5" ht="89.25">
      <c r="A473" s="35" t="s">
        <v>57</v>
      </c>
      <c r="E473" s="42" t="s">
        <v>2155</v>
      </c>
    </row>
    <row r="474" spans="1:5" ht="12.75">
      <c r="A474" t="s">
        <v>58</v>
      </c>
      <c r="E474" s="39" t="s">
        <v>5</v>
      </c>
    </row>
    <row r="475" spans="1:16" ht="25.5">
      <c r="A475" t="s">
        <v>50</v>
      </c>
      <c s="34" t="s">
        <v>648</v>
      </c>
      <c s="34" t="s">
        <v>1865</v>
      </c>
      <c s="35" t="s">
        <v>5</v>
      </c>
      <c s="6" t="s">
        <v>1866</v>
      </c>
      <c s="36" t="s">
        <v>139</v>
      </c>
      <c s="37">
        <v>2</v>
      </c>
      <c s="36">
        <v>0</v>
      </c>
      <c s="36">
        <f>ROUND(G475*H475,6)</f>
      </c>
      <c r="L475" s="38">
        <v>0</v>
      </c>
      <c s="32">
        <f>ROUND(ROUND(L475,2)*ROUND(G475,3),2)</f>
      </c>
      <c s="36" t="s">
        <v>55</v>
      </c>
      <c>
        <f>(M475*21)/100</f>
      </c>
      <c t="s">
        <v>28</v>
      </c>
    </row>
    <row r="476" spans="1:5" ht="25.5">
      <c r="A476" s="35" t="s">
        <v>56</v>
      </c>
      <c r="E476" s="39" t="s">
        <v>1866</v>
      </c>
    </row>
    <row r="477" spans="1:5" ht="89.25">
      <c r="A477" s="35" t="s">
        <v>57</v>
      </c>
      <c r="E477" s="42" t="s">
        <v>2155</v>
      </c>
    </row>
    <row r="478" spans="1:5" ht="12.75">
      <c r="A478" t="s">
        <v>58</v>
      </c>
      <c r="E478" s="39" t="s">
        <v>5</v>
      </c>
    </row>
    <row r="479" spans="1:16" ht="25.5">
      <c r="A479" t="s">
        <v>50</v>
      </c>
      <c s="34" t="s">
        <v>655</v>
      </c>
      <c s="34" t="s">
        <v>2156</v>
      </c>
      <c s="35" t="s">
        <v>5</v>
      </c>
      <c s="6" t="s">
        <v>2157</v>
      </c>
      <c s="36" t="s">
        <v>139</v>
      </c>
      <c s="37">
        <v>1</v>
      </c>
      <c s="36">
        <v>0.10706</v>
      </c>
      <c s="36">
        <f>ROUND(G479*H479,6)</f>
      </c>
      <c r="L479" s="38">
        <v>0</v>
      </c>
      <c s="32">
        <f>ROUND(ROUND(L479,2)*ROUND(G479,3),2)</f>
      </c>
      <c s="36" t="s">
        <v>55</v>
      </c>
      <c>
        <f>(M479*21)/100</f>
      </c>
      <c t="s">
        <v>28</v>
      </c>
    </row>
    <row r="480" spans="1:5" ht="25.5">
      <c r="A480" s="35" t="s">
        <v>56</v>
      </c>
      <c r="E480" s="39" t="s">
        <v>2157</v>
      </c>
    </row>
    <row r="481" spans="1:5" ht="51">
      <c r="A481" s="35" t="s">
        <v>57</v>
      </c>
      <c r="E481" s="42" t="s">
        <v>2158</v>
      </c>
    </row>
    <row r="482" spans="1:5" ht="12.75">
      <c r="A482" t="s">
        <v>58</v>
      </c>
      <c r="E482" s="39" t="s">
        <v>5</v>
      </c>
    </row>
    <row r="483" spans="1:16" ht="25.5">
      <c r="A483" t="s">
        <v>50</v>
      </c>
      <c s="34" t="s">
        <v>660</v>
      </c>
      <c s="34" t="s">
        <v>2159</v>
      </c>
      <c s="35" t="s">
        <v>5</v>
      </c>
      <c s="6" t="s">
        <v>2160</v>
      </c>
      <c s="36" t="s">
        <v>139</v>
      </c>
      <c s="37">
        <v>1</v>
      </c>
      <c s="36">
        <v>0.22422</v>
      </c>
      <c s="36">
        <f>ROUND(G483*H483,6)</f>
      </c>
      <c r="L483" s="38">
        <v>0</v>
      </c>
      <c s="32">
        <f>ROUND(ROUND(L483,2)*ROUND(G483,3),2)</f>
      </c>
      <c s="36" t="s">
        <v>55</v>
      </c>
      <c>
        <f>(M483*21)/100</f>
      </c>
      <c t="s">
        <v>28</v>
      </c>
    </row>
    <row r="484" spans="1:5" ht="25.5">
      <c r="A484" s="35" t="s">
        <v>56</v>
      </c>
      <c r="E484" s="39" t="s">
        <v>2160</v>
      </c>
    </row>
    <row r="485" spans="1:5" ht="51">
      <c r="A485" s="35" t="s">
        <v>57</v>
      </c>
      <c r="E485" s="42" t="s">
        <v>2161</v>
      </c>
    </row>
    <row r="486" spans="1:5" ht="12.75">
      <c r="A486" t="s">
        <v>58</v>
      </c>
      <c r="E486" s="39" t="s">
        <v>5</v>
      </c>
    </row>
    <row r="487" spans="1:16" ht="12.75">
      <c r="A487" t="s">
        <v>50</v>
      </c>
      <c s="34" t="s">
        <v>661</v>
      </c>
      <c s="34" t="s">
        <v>2162</v>
      </c>
      <c s="35" t="s">
        <v>5</v>
      </c>
      <c s="6" t="s">
        <v>2163</v>
      </c>
      <c s="36" t="s">
        <v>139</v>
      </c>
      <c s="37">
        <v>1</v>
      </c>
      <c s="36">
        <v>0.18608</v>
      </c>
      <c s="36">
        <f>ROUND(G487*H487,6)</f>
      </c>
      <c r="L487" s="38">
        <v>0</v>
      </c>
      <c s="32">
        <f>ROUND(ROUND(L487,2)*ROUND(G487,3),2)</f>
      </c>
      <c s="36" t="s">
        <v>122</v>
      </c>
      <c>
        <f>(M487*21)/100</f>
      </c>
      <c t="s">
        <v>28</v>
      </c>
    </row>
    <row r="488" spans="1:5" ht="12.75">
      <c r="A488" s="35" t="s">
        <v>56</v>
      </c>
      <c r="E488" s="39" t="s">
        <v>2163</v>
      </c>
    </row>
    <row r="489" spans="1:5" ht="51">
      <c r="A489" s="35" t="s">
        <v>57</v>
      </c>
      <c r="E489" s="42" t="s">
        <v>2161</v>
      </c>
    </row>
    <row r="490" spans="1:5" ht="12.75">
      <c r="A490" t="s">
        <v>58</v>
      </c>
      <c r="E490" s="39" t="s">
        <v>5</v>
      </c>
    </row>
    <row r="491" spans="1:16" ht="12.75">
      <c r="A491" t="s">
        <v>50</v>
      </c>
      <c s="34" t="s">
        <v>666</v>
      </c>
      <c s="34" t="s">
        <v>2164</v>
      </c>
      <c s="35" t="s">
        <v>5</v>
      </c>
      <c s="6" t="s">
        <v>2165</v>
      </c>
      <c s="36" t="s">
        <v>139</v>
      </c>
      <c s="37">
        <v>1</v>
      </c>
      <c s="36">
        <v>0.18608</v>
      </c>
      <c s="36">
        <f>ROUND(G491*H491,6)</f>
      </c>
      <c r="L491" s="38">
        <v>0</v>
      </c>
      <c s="32">
        <f>ROUND(ROUND(L491,2)*ROUND(G491,3),2)</f>
      </c>
      <c s="36" t="s">
        <v>122</v>
      </c>
      <c>
        <f>(M491*21)/100</f>
      </c>
      <c t="s">
        <v>28</v>
      </c>
    </row>
    <row r="492" spans="1:5" ht="12.75">
      <c r="A492" s="35" t="s">
        <v>56</v>
      </c>
      <c r="E492" s="39" t="s">
        <v>2165</v>
      </c>
    </row>
    <row r="493" spans="1:5" ht="51">
      <c r="A493" s="35" t="s">
        <v>57</v>
      </c>
      <c r="E493" s="42" t="s">
        <v>2158</v>
      </c>
    </row>
    <row r="494" spans="1:5" ht="12.75">
      <c r="A494" t="s">
        <v>58</v>
      </c>
      <c r="E494" s="39" t="s">
        <v>5</v>
      </c>
    </row>
    <row r="495" spans="1:16" ht="12.75">
      <c r="A495" t="s">
        <v>50</v>
      </c>
      <c s="34" t="s">
        <v>670</v>
      </c>
      <c s="34" t="s">
        <v>2166</v>
      </c>
      <c s="35" t="s">
        <v>5</v>
      </c>
      <c s="6" t="s">
        <v>2167</v>
      </c>
      <c s="36" t="s">
        <v>139</v>
      </c>
      <c s="37">
        <v>1</v>
      </c>
      <c s="36">
        <v>0.21734</v>
      </c>
      <c s="36">
        <f>ROUND(G495*H495,6)</f>
      </c>
      <c r="L495" s="38">
        <v>0</v>
      </c>
      <c s="32">
        <f>ROUND(ROUND(L495,2)*ROUND(G495,3),2)</f>
      </c>
      <c s="36" t="s">
        <v>55</v>
      </c>
      <c>
        <f>(M495*21)/100</f>
      </c>
      <c t="s">
        <v>28</v>
      </c>
    </row>
    <row r="496" spans="1:5" ht="12.75">
      <c r="A496" s="35" t="s">
        <v>56</v>
      </c>
      <c r="E496" s="39" t="s">
        <v>2167</v>
      </c>
    </row>
    <row r="497" spans="1:5" ht="51">
      <c r="A497" s="35" t="s">
        <v>57</v>
      </c>
      <c r="E497" s="42" t="s">
        <v>2144</v>
      </c>
    </row>
    <row r="498" spans="1:5" ht="12.75">
      <c r="A498" t="s">
        <v>58</v>
      </c>
      <c r="E498" s="39" t="s">
        <v>5</v>
      </c>
    </row>
    <row r="499" spans="1:16" ht="12.75">
      <c r="A499" t="s">
        <v>50</v>
      </c>
      <c s="34" t="s">
        <v>675</v>
      </c>
      <c s="34" t="s">
        <v>2168</v>
      </c>
      <c s="35" t="s">
        <v>5</v>
      </c>
      <c s="6" t="s">
        <v>2169</v>
      </c>
      <c s="36" t="s">
        <v>139</v>
      </c>
      <c s="37">
        <v>1</v>
      </c>
      <c s="36">
        <v>0.12</v>
      </c>
      <c s="36">
        <f>ROUND(G499*H499,6)</f>
      </c>
      <c r="L499" s="38">
        <v>0</v>
      </c>
      <c s="32">
        <f>ROUND(ROUND(L499,2)*ROUND(G499,3),2)</f>
      </c>
      <c s="36" t="s">
        <v>55</v>
      </c>
      <c>
        <f>(M499*21)/100</f>
      </c>
      <c t="s">
        <v>28</v>
      </c>
    </row>
    <row r="500" spans="1:5" ht="12.75">
      <c r="A500" s="35" t="s">
        <v>56</v>
      </c>
      <c r="E500" s="39" t="s">
        <v>2169</v>
      </c>
    </row>
    <row r="501" spans="1:5" ht="51">
      <c r="A501" s="35" t="s">
        <v>57</v>
      </c>
      <c r="E501" s="42" t="s">
        <v>2144</v>
      </c>
    </row>
    <row r="502" spans="1:5" ht="12.75">
      <c r="A502" t="s">
        <v>58</v>
      </c>
      <c r="E502" s="39" t="s">
        <v>5</v>
      </c>
    </row>
    <row r="503" spans="1:16" ht="12.75">
      <c r="A503" t="s">
        <v>50</v>
      </c>
      <c s="34" t="s">
        <v>679</v>
      </c>
      <c s="34" t="s">
        <v>1872</v>
      </c>
      <c s="35" t="s">
        <v>5</v>
      </c>
      <c s="6" t="s">
        <v>1873</v>
      </c>
      <c s="36" t="s">
        <v>162</v>
      </c>
      <c s="37">
        <v>158</v>
      </c>
      <c s="36">
        <v>0.00019</v>
      </c>
      <c s="36">
        <f>ROUND(G503*H503,6)</f>
      </c>
      <c r="L503" s="38">
        <v>0</v>
      </c>
      <c s="32">
        <f>ROUND(ROUND(L503,2)*ROUND(G503,3),2)</f>
      </c>
      <c s="36" t="s">
        <v>55</v>
      </c>
      <c>
        <f>(M503*21)/100</f>
      </c>
      <c t="s">
        <v>28</v>
      </c>
    </row>
    <row r="504" spans="1:5" ht="12.75">
      <c r="A504" s="35" t="s">
        <v>56</v>
      </c>
      <c r="E504" s="39" t="s">
        <v>1873</v>
      </c>
    </row>
    <row r="505" spans="1:5" ht="38.25">
      <c r="A505" s="35" t="s">
        <v>57</v>
      </c>
      <c r="E505" s="42" t="s">
        <v>2078</v>
      </c>
    </row>
    <row r="506" spans="1:5" ht="12.75">
      <c r="A506" t="s">
        <v>58</v>
      </c>
      <c r="E506" s="39" t="s">
        <v>5</v>
      </c>
    </row>
    <row r="507" spans="1:16" ht="12.75">
      <c r="A507" t="s">
        <v>50</v>
      </c>
      <c s="34" t="s">
        <v>681</v>
      </c>
      <c s="34" t="s">
        <v>1874</v>
      </c>
      <c s="35" t="s">
        <v>5</v>
      </c>
      <c s="6" t="s">
        <v>1875</v>
      </c>
      <c s="36" t="s">
        <v>162</v>
      </c>
      <c s="37">
        <v>258.8</v>
      </c>
      <c s="36">
        <v>0.00013</v>
      </c>
      <c s="36">
        <f>ROUND(G507*H507,6)</f>
      </c>
      <c r="L507" s="38">
        <v>0</v>
      </c>
      <c s="32">
        <f>ROUND(ROUND(L507,2)*ROUND(G507,3),2)</f>
      </c>
      <c s="36" t="s">
        <v>55</v>
      </c>
      <c>
        <f>(M507*21)/100</f>
      </c>
      <c t="s">
        <v>28</v>
      </c>
    </row>
    <row r="508" spans="1:5" ht="12.75">
      <c r="A508" s="35" t="s">
        <v>56</v>
      </c>
      <c r="E508" s="39" t="s">
        <v>1875</v>
      </c>
    </row>
    <row r="509" spans="1:5" ht="89.25">
      <c r="A509" s="35" t="s">
        <v>57</v>
      </c>
      <c r="E509" s="42" t="s">
        <v>2170</v>
      </c>
    </row>
    <row r="510" spans="1:5" ht="12.75">
      <c r="A510" t="s">
        <v>58</v>
      </c>
      <c r="E510" s="39" t="s">
        <v>5</v>
      </c>
    </row>
    <row r="511" spans="1:16" ht="25.5">
      <c r="A511" t="s">
        <v>50</v>
      </c>
      <c s="34" t="s">
        <v>682</v>
      </c>
      <c s="34" t="s">
        <v>2171</v>
      </c>
      <c s="35" t="s">
        <v>5</v>
      </c>
      <c s="6" t="s">
        <v>2172</v>
      </c>
      <c s="36" t="s">
        <v>1211</v>
      </c>
      <c s="37">
        <v>1</v>
      </c>
      <c s="36">
        <v>0.2</v>
      </c>
      <c s="36">
        <f>ROUND(G511*H511,6)</f>
      </c>
      <c r="L511" s="38">
        <v>0</v>
      </c>
      <c s="32">
        <f>ROUND(ROUND(L511,2)*ROUND(G511,3),2)</f>
      </c>
      <c s="36" t="s">
        <v>122</v>
      </c>
      <c>
        <f>(M511*21)/100</f>
      </c>
      <c t="s">
        <v>28</v>
      </c>
    </row>
    <row r="512" spans="1:5" ht="38.25">
      <c r="A512" s="35" t="s">
        <v>56</v>
      </c>
      <c r="E512" s="39" t="s">
        <v>2173</v>
      </c>
    </row>
    <row r="513" spans="1:5" ht="51">
      <c r="A513" s="35" t="s">
        <v>57</v>
      </c>
      <c r="E513" s="42" t="s">
        <v>2174</v>
      </c>
    </row>
    <row r="514" spans="1:5" ht="12.75">
      <c r="A514" t="s">
        <v>58</v>
      </c>
      <c r="E514" s="39" t="s">
        <v>5</v>
      </c>
    </row>
    <row r="515" spans="1:13" ht="12.75">
      <c r="A515" t="s">
        <v>47</v>
      </c>
      <c r="C515" s="31" t="s">
        <v>118</v>
      </c>
      <c r="E515" s="33" t="s">
        <v>158</v>
      </c>
      <c r="J515" s="32">
        <f>0</f>
      </c>
      <c s="32">
        <f>0</f>
      </c>
      <c s="32">
        <f>0+L516+L520+L524+L528</f>
      </c>
      <c s="32">
        <f>0+M516+M520+M524+M528</f>
      </c>
    </row>
    <row r="516" spans="1:16" ht="25.5">
      <c r="A516" t="s">
        <v>50</v>
      </c>
      <c s="34" t="s">
        <v>685</v>
      </c>
      <c s="34" t="s">
        <v>2175</v>
      </c>
      <c s="35" t="s">
        <v>5</v>
      </c>
      <c s="6" t="s">
        <v>2176</v>
      </c>
      <c s="36" t="s">
        <v>139</v>
      </c>
      <c s="37">
        <v>1</v>
      </c>
      <c s="36">
        <v>6.26155</v>
      </c>
      <c s="36">
        <f>ROUND(G516*H516,6)</f>
      </c>
      <c r="L516" s="38">
        <v>0</v>
      </c>
      <c s="32">
        <f>ROUND(ROUND(L516,2)*ROUND(G516,3),2)</f>
      </c>
      <c s="36" t="s">
        <v>122</v>
      </c>
      <c>
        <f>(M516*21)/100</f>
      </c>
      <c t="s">
        <v>28</v>
      </c>
    </row>
    <row r="517" spans="1:5" ht="25.5">
      <c r="A517" s="35" t="s">
        <v>56</v>
      </c>
      <c r="E517" s="39" t="s">
        <v>2176</v>
      </c>
    </row>
    <row r="518" spans="1:5" ht="51">
      <c r="A518" s="35" t="s">
        <v>57</v>
      </c>
      <c r="E518" s="42" t="s">
        <v>2177</v>
      </c>
    </row>
    <row r="519" spans="1:5" ht="12.75">
      <c r="A519" t="s">
        <v>58</v>
      </c>
      <c r="E519" s="39" t="s">
        <v>5</v>
      </c>
    </row>
    <row r="520" spans="1:16" ht="38.25">
      <c r="A520" t="s">
        <v>50</v>
      </c>
      <c s="34" t="s">
        <v>689</v>
      </c>
      <c s="34" t="s">
        <v>2178</v>
      </c>
      <c s="35" t="s">
        <v>5</v>
      </c>
      <c s="6" t="s">
        <v>2179</v>
      </c>
      <c s="36" t="s">
        <v>162</v>
      </c>
      <c s="37">
        <v>6</v>
      </c>
      <c s="36">
        <v>0.14761</v>
      </c>
      <c s="36">
        <f>ROUND(G520*H520,6)</f>
      </c>
      <c r="L520" s="38">
        <v>0</v>
      </c>
      <c s="32">
        <f>ROUND(ROUND(L520,2)*ROUND(G520,3),2)</f>
      </c>
      <c s="36" t="s">
        <v>55</v>
      </c>
      <c>
        <f>(M520*21)/100</f>
      </c>
      <c t="s">
        <v>28</v>
      </c>
    </row>
    <row r="521" spans="1:5" ht="38.25">
      <c r="A521" s="35" t="s">
        <v>56</v>
      </c>
      <c r="E521" s="39" t="s">
        <v>2180</v>
      </c>
    </row>
    <row r="522" spans="1:5" ht="38.25">
      <c r="A522" s="35" t="s">
        <v>57</v>
      </c>
      <c r="E522" s="42" t="s">
        <v>2181</v>
      </c>
    </row>
    <row r="523" spans="1:5" ht="12.75">
      <c r="A523" t="s">
        <v>58</v>
      </c>
      <c r="E523" s="39" t="s">
        <v>5</v>
      </c>
    </row>
    <row r="524" spans="1:16" ht="12.75">
      <c r="A524" t="s">
        <v>50</v>
      </c>
      <c s="34" t="s">
        <v>694</v>
      </c>
      <c s="34" t="s">
        <v>2182</v>
      </c>
      <c s="35" t="s">
        <v>5</v>
      </c>
      <c s="6" t="s">
        <v>2183</v>
      </c>
      <c s="36" t="s">
        <v>162</v>
      </c>
      <c s="37">
        <v>6</v>
      </c>
      <c s="36">
        <v>0.25755</v>
      </c>
      <c s="36">
        <f>ROUND(G524*H524,6)</f>
      </c>
      <c r="L524" s="38">
        <v>0</v>
      </c>
      <c s="32">
        <f>ROUND(ROUND(L524,2)*ROUND(G524,3),2)</f>
      </c>
      <c s="36" t="s">
        <v>55</v>
      </c>
      <c>
        <f>(M524*21)/100</f>
      </c>
      <c t="s">
        <v>28</v>
      </c>
    </row>
    <row r="525" spans="1:5" ht="12.75">
      <c r="A525" s="35" t="s">
        <v>56</v>
      </c>
      <c r="E525" s="39" t="s">
        <v>2183</v>
      </c>
    </row>
    <row r="526" spans="1:5" ht="38.25">
      <c r="A526" s="35" t="s">
        <v>57</v>
      </c>
      <c r="E526" s="42" t="s">
        <v>2181</v>
      </c>
    </row>
    <row r="527" spans="1:5" ht="12.75">
      <c r="A527" t="s">
        <v>58</v>
      </c>
      <c r="E527" s="39" t="s">
        <v>5</v>
      </c>
    </row>
    <row r="528" spans="1:16" ht="25.5">
      <c r="A528" t="s">
        <v>50</v>
      </c>
      <c s="34" t="s">
        <v>697</v>
      </c>
      <c s="34" t="s">
        <v>2184</v>
      </c>
      <c s="35" t="s">
        <v>5</v>
      </c>
      <c s="6" t="s">
        <v>2185</v>
      </c>
      <c s="36" t="s">
        <v>162</v>
      </c>
      <c s="37">
        <v>0.3</v>
      </c>
      <c s="36">
        <v>0.00279</v>
      </c>
      <c s="36">
        <f>ROUND(G528*H528,6)</f>
      </c>
      <c r="L528" s="38">
        <v>0</v>
      </c>
      <c s="32">
        <f>ROUND(ROUND(L528,2)*ROUND(G528,3),2)</f>
      </c>
      <c s="36" t="s">
        <v>55</v>
      </c>
      <c>
        <f>(M528*21)/100</f>
      </c>
      <c t="s">
        <v>28</v>
      </c>
    </row>
    <row r="529" spans="1:5" ht="25.5">
      <c r="A529" s="35" t="s">
        <v>56</v>
      </c>
      <c r="E529" s="39" t="s">
        <v>2185</v>
      </c>
    </row>
    <row r="530" spans="1:5" ht="51">
      <c r="A530" s="35" t="s">
        <v>57</v>
      </c>
      <c r="E530" s="42" t="s">
        <v>2186</v>
      </c>
    </row>
    <row r="531" spans="1:5" ht="12.75">
      <c r="A531" t="s">
        <v>58</v>
      </c>
      <c r="E531" s="39" t="s">
        <v>5</v>
      </c>
    </row>
    <row r="532" spans="1:13" ht="12.75">
      <c r="A532" t="s">
        <v>47</v>
      </c>
      <c r="C532" s="31" t="s">
        <v>171</v>
      </c>
      <c r="E532" s="33" t="s">
        <v>172</v>
      </c>
      <c r="J532" s="32">
        <f>0</f>
      </c>
      <c s="32">
        <f>0</f>
      </c>
      <c s="32">
        <f>0+L533</f>
      </c>
      <c s="32">
        <f>0+M533</f>
      </c>
    </row>
    <row r="533" spans="1:16" ht="25.5">
      <c r="A533" t="s">
        <v>50</v>
      </c>
      <c s="34" t="s">
        <v>702</v>
      </c>
      <c s="34" t="s">
        <v>2187</v>
      </c>
      <c s="35" t="s">
        <v>2188</v>
      </c>
      <c s="6" t="s">
        <v>2189</v>
      </c>
      <c s="36" t="s">
        <v>121</v>
      </c>
      <c s="37">
        <v>0.017</v>
      </c>
      <c s="36">
        <v>0</v>
      </c>
      <c s="36">
        <f>ROUND(G533*H533,6)</f>
      </c>
      <c r="L533" s="38">
        <v>0</v>
      </c>
      <c s="32">
        <f>ROUND(ROUND(L533,2)*ROUND(G533,3),2)</f>
      </c>
      <c s="36" t="s">
        <v>122</v>
      </c>
      <c>
        <f>(M533*21)/100</f>
      </c>
      <c t="s">
        <v>28</v>
      </c>
    </row>
    <row r="534" spans="1:5" ht="51">
      <c r="A534" s="35" t="s">
        <v>56</v>
      </c>
      <c r="E534" s="39" t="s">
        <v>2190</v>
      </c>
    </row>
    <row r="535" spans="1:5" ht="25.5">
      <c r="A535" s="35" t="s">
        <v>57</v>
      </c>
      <c r="E535" s="40" t="s">
        <v>2191</v>
      </c>
    </row>
    <row r="536" spans="1:5" ht="395.25">
      <c r="A536" t="s">
        <v>58</v>
      </c>
      <c r="E536" s="39" t="s">
        <v>223</v>
      </c>
    </row>
    <row r="537" spans="1:13" ht="12.75">
      <c r="A537" t="s">
        <v>47</v>
      </c>
      <c r="C537" s="31" t="s">
        <v>1531</v>
      </c>
      <c r="E537" s="33" t="s">
        <v>1532</v>
      </c>
      <c r="J537" s="32">
        <f>0</f>
      </c>
      <c s="32">
        <f>0</f>
      </c>
      <c s="32">
        <f>0+L538</f>
      </c>
      <c s="32">
        <f>0+M538</f>
      </c>
    </row>
    <row r="538" spans="1:16" ht="38.25">
      <c r="A538" t="s">
        <v>50</v>
      </c>
      <c s="34" t="s">
        <v>706</v>
      </c>
      <c s="34" t="s">
        <v>1878</v>
      </c>
      <c s="35" t="s">
        <v>5</v>
      </c>
      <c s="6" t="s">
        <v>1879</v>
      </c>
      <c s="36" t="s">
        <v>121</v>
      </c>
      <c s="37">
        <v>25.75</v>
      </c>
      <c s="36">
        <v>0</v>
      </c>
      <c s="36">
        <f>ROUND(G538*H538,6)</f>
      </c>
      <c r="L538" s="38">
        <v>0</v>
      </c>
      <c s="32">
        <f>ROUND(ROUND(L538,2)*ROUND(G538,3),2)</f>
      </c>
      <c s="36" t="s">
        <v>55</v>
      </c>
      <c>
        <f>(M538*21)/100</f>
      </c>
      <c t="s">
        <v>28</v>
      </c>
    </row>
    <row r="539" spans="1:5" ht="38.25">
      <c r="A539" s="35" t="s">
        <v>56</v>
      </c>
      <c r="E539" s="39" t="s">
        <v>1880</v>
      </c>
    </row>
    <row r="540" spans="1:5" ht="12.75">
      <c r="A540" s="35" t="s">
        <v>57</v>
      </c>
      <c r="E540" s="40" t="s">
        <v>5</v>
      </c>
    </row>
    <row r="541" spans="1:5" ht="12.75">
      <c r="A541" t="s">
        <v>58</v>
      </c>
      <c r="E541" s="39" t="s">
        <v>5</v>
      </c>
    </row>
    <row r="542" spans="1:13" ht="12.75">
      <c r="A542" t="s">
        <v>47</v>
      </c>
      <c r="C542" s="31" t="s">
        <v>1881</v>
      </c>
      <c r="E542" s="33" t="s">
        <v>1882</v>
      </c>
      <c r="J542" s="32">
        <f>0</f>
      </c>
      <c s="32">
        <f>0</f>
      </c>
      <c s="32">
        <f>0+L543</f>
      </c>
      <c s="32">
        <f>0+M543</f>
      </c>
    </row>
    <row r="543" spans="1:16" ht="25.5">
      <c r="A543" t="s">
        <v>50</v>
      </c>
      <c s="34" t="s">
        <v>711</v>
      </c>
      <c s="34" t="s">
        <v>2192</v>
      </c>
      <c s="35" t="s">
        <v>5</v>
      </c>
      <c s="6" t="s">
        <v>2193</v>
      </c>
      <c s="36" t="s">
        <v>1616</v>
      </c>
      <c s="37">
        <v>38.5</v>
      </c>
      <c s="36">
        <v>0</v>
      </c>
      <c s="36">
        <f>ROUND(G543*H543,6)</f>
      </c>
      <c r="L543" s="38">
        <v>0</v>
      </c>
      <c s="32">
        <f>ROUND(ROUND(L543,2)*ROUND(G543,3),2)</f>
      </c>
      <c s="36" t="s">
        <v>55</v>
      </c>
      <c>
        <f>(M543*21)/100</f>
      </c>
      <c t="s">
        <v>28</v>
      </c>
    </row>
    <row r="544" spans="1:5" ht="25.5">
      <c r="A544" s="35" t="s">
        <v>56</v>
      </c>
      <c r="E544" s="39" t="s">
        <v>2193</v>
      </c>
    </row>
    <row r="545" spans="1:5" ht="51">
      <c r="A545" s="35" t="s">
        <v>57</v>
      </c>
      <c r="E545" s="42" t="s">
        <v>2194</v>
      </c>
    </row>
    <row r="546" spans="1:5" ht="12.75">
      <c r="A546" t="s">
        <v>58</v>
      </c>
      <c r="E5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COUNTIFS(L8:L288,"=0",A8:A288,"P")+COUNTIFS(L8:L288,"",A8:A288,"P")+SUM(Q8:Q288)</f>
      </c>
    </row>
    <row r="8" spans="1:13" ht="12.75">
      <c r="A8" t="s">
        <v>45</v>
      </c>
      <c r="C8" s="28" t="s">
        <v>2197</v>
      </c>
      <c r="E8" s="30" t="s">
        <v>2196</v>
      </c>
      <c r="J8" s="29">
        <f>0+J9+J82+J103+J180+J205+J238+J283</f>
      </c>
      <c s="29">
        <f>0+K9+K82+K103+K180+K205+K238+K283</f>
      </c>
      <c s="29">
        <f>0+L9+L82+L103+L180+L205+L238+L283</f>
      </c>
      <c s="29">
        <f>0+M9+M82+M103+M180+M205+M238+M283</f>
      </c>
    </row>
    <row r="9" spans="1:13" ht="12.75">
      <c r="A9" t="s">
        <v>47</v>
      </c>
      <c r="C9" s="31" t="s">
        <v>2198</v>
      </c>
      <c r="E9" s="33" t="s">
        <v>2199</v>
      </c>
      <c r="J9" s="32">
        <f>0</f>
      </c>
      <c s="32">
        <f>0</f>
      </c>
      <c s="32">
        <f>0+L10+L14+L18+L22+L26+L30+L34+L38+L42+L46+L50+L54+L58+L62+L66+L70+L74+L78</f>
      </c>
      <c s="32">
        <f>0+M10+M14+M18+M22+M26+M30+M34+M38+M42+M46+M50+M54+M58+M62+M66+M70+M74+M78</f>
      </c>
    </row>
    <row r="10" spans="1:16" ht="38.25">
      <c r="A10" t="s">
        <v>50</v>
      </c>
      <c s="34" t="s">
        <v>51</v>
      </c>
      <c s="34" t="s">
        <v>2200</v>
      </c>
      <c s="35" t="s">
        <v>5</v>
      </c>
      <c s="6" t="s">
        <v>2201</v>
      </c>
      <c s="36" t="s">
        <v>54</v>
      </c>
      <c s="37">
        <v>1</v>
      </c>
      <c s="36">
        <v>0</v>
      </c>
      <c s="36">
        <f>ROUND(G10*H10,6)</f>
      </c>
      <c r="L10" s="38">
        <v>0</v>
      </c>
      <c s="32">
        <f>ROUND(ROUND(L10,2)*ROUND(G10,3),2)</f>
      </c>
      <c s="36" t="s">
        <v>122</v>
      </c>
      <c>
        <f>(M10*21)/100</f>
      </c>
      <c t="s">
        <v>28</v>
      </c>
    </row>
    <row r="11" spans="1:5" ht="76.5">
      <c r="A11" s="35" t="s">
        <v>56</v>
      </c>
      <c r="E11" s="39" t="s">
        <v>2202</v>
      </c>
    </row>
    <row r="12" spans="1:5" ht="12.75">
      <c r="A12" s="35" t="s">
        <v>57</v>
      </c>
      <c r="E12" s="40" t="s">
        <v>5</v>
      </c>
    </row>
    <row r="13" spans="1:5" ht="89.25">
      <c r="A13" t="s">
        <v>58</v>
      </c>
      <c r="E13" s="39" t="s">
        <v>2203</v>
      </c>
    </row>
    <row r="14" spans="1:16" ht="12.75">
      <c r="A14" t="s">
        <v>50</v>
      </c>
      <c s="34" t="s">
        <v>28</v>
      </c>
      <c s="34" t="s">
        <v>2204</v>
      </c>
      <c s="35" t="s">
        <v>5</v>
      </c>
      <c s="6" t="s">
        <v>2205</v>
      </c>
      <c s="36" t="s">
        <v>133</v>
      </c>
      <c s="37">
        <v>4</v>
      </c>
      <c s="36">
        <v>0</v>
      </c>
      <c s="36">
        <f>ROUND(G14*H14,6)</f>
      </c>
      <c r="L14" s="38">
        <v>0</v>
      </c>
      <c s="32">
        <f>ROUND(ROUND(L14,2)*ROUND(G14,3),2)</f>
      </c>
      <c s="36" t="s">
        <v>122</v>
      </c>
      <c>
        <f>(M14*21)/100</f>
      </c>
      <c t="s">
        <v>28</v>
      </c>
    </row>
    <row r="15" spans="1:5" ht="12.75">
      <c r="A15" s="35" t="s">
        <v>56</v>
      </c>
      <c r="E15" s="39" t="s">
        <v>2205</v>
      </c>
    </row>
    <row r="16" spans="1:5" ht="12.75">
      <c r="A16" s="35" t="s">
        <v>57</v>
      </c>
      <c r="E16" s="40" t="s">
        <v>5</v>
      </c>
    </row>
    <row r="17" spans="1:5" ht="12.75">
      <c r="A17" t="s">
        <v>58</v>
      </c>
      <c r="E17" s="39" t="s">
        <v>5</v>
      </c>
    </row>
    <row r="18" spans="1:16" ht="12.75">
      <c r="A18" t="s">
        <v>50</v>
      </c>
      <c s="34" t="s">
        <v>26</v>
      </c>
      <c s="34" t="s">
        <v>2206</v>
      </c>
      <c s="35" t="s">
        <v>5</v>
      </c>
      <c s="6" t="s">
        <v>2207</v>
      </c>
      <c s="36" t="s">
        <v>133</v>
      </c>
      <c s="37">
        <v>2</v>
      </c>
      <c s="36">
        <v>0</v>
      </c>
      <c s="36">
        <f>ROUND(G18*H18,6)</f>
      </c>
      <c r="L18" s="38">
        <v>0</v>
      </c>
      <c s="32">
        <f>ROUND(ROUND(L18,2)*ROUND(G18,3),2)</f>
      </c>
      <c s="36" t="s">
        <v>122</v>
      </c>
      <c>
        <f>(M18*21)/100</f>
      </c>
      <c t="s">
        <v>28</v>
      </c>
    </row>
    <row r="19" spans="1:5" ht="12.75">
      <c r="A19" s="35" t="s">
        <v>56</v>
      </c>
      <c r="E19" s="39" t="s">
        <v>2207</v>
      </c>
    </row>
    <row r="20" spans="1:5" ht="12.75">
      <c r="A20" s="35" t="s">
        <v>57</v>
      </c>
      <c r="E20" s="40" t="s">
        <v>5</v>
      </c>
    </row>
    <row r="21" spans="1:5" ht="12.75">
      <c r="A21" t="s">
        <v>58</v>
      </c>
      <c r="E21" s="39" t="s">
        <v>5</v>
      </c>
    </row>
    <row r="22" spans="1:16" ht="12.75">
      <c r="A22" t="s">
        <v>50</v>
      </c>
      <c s="34" t="s">
        <v>66</v>
      </c>
      <c s="34" t="s">
        <v>2208</v>
      </c>
      <c s="35" t="s">
        <v>5</v>
      </c>
      <c s="6" t="s">
        <v>2209</v>
      </c>
      <c s="36" t="s">
        <v>133</v>
      </c>
      <c s="37">
        <v>9</v>
      </c>
      <c s="36">
        <v>0</v>
      </c>
      <c s="36">
        <f>ROUND(G22*H22,6)</f>
      </c>
      <c r="L22" s="38">
        <v>0</v>
      </c>
      <c s="32">
        <f>ROUND(ROUND(L22,2)*ROUND(G22,3),2)</f>
      </c>
      <c s="36" t="s">
        <v>122</v>
      </c>
      <c>
        <f>(M22*21)/100</f>
      </c>
      <c t="s">
        <v>28</v>
      </c>
    </row>
    <row r="23" spans="1:5" ht="12.75">
      <c r="A23" s="35" t="s">
        <v>56</v>
      </c>
      <c r="E23" s="39" t="s">
        <v>2209</v>
      </c>
    </row>
    <row r="24" spans="1:5" ht="12.75">
      <c r="A24" s="35" t="s">
        <v>57</v>
      </c>
      <c r="E24" s="40" t="s">
        <v>5</v>
      </c>
    </row>
    <row r="25" spans="1:5" ht="12.75">
      <c r="A25" t="s">
        <v>58</v>
      </c>
      <c r="E25" s="39" t="s">
        <v>5</v>
      </c>
    </row>
    <row r="26" spans="1:16" ht="12.75">
      <c r="A26" t="s">
        <v>50</v>
      </c>
      <c s="34" t="s">
        <v>71</v>
      </c>
      <c s="34" t="s">
        <v>2210</v>
      </c>
      <c s="35" t="s">
        <v>5</v>
      </c>
      <c s="6" t="s">
        <v>2211</v>
      </c>
      <c s="36" t="s">
        <v>133</v>
      </c>
      <c s="37">
        <v>1</v>
      </c>
      <c s="36">
        <v>0</v>
      </c>
      <c s="36">
        <f>ROUND(G26*H26,6)</f>
      </c>
      <c r="L26" s="38">
        <v>0</v>
      </c>
      <c s="32">
        <f>ROUND(ROUND(L26,2)*ROUND(G26,3),2)</f>
      </c>
      <c s="36" t="s">
        <v>122</v>
      </c>
      <c>
        <f>(M26*21)/100</f>
      </c>
      <c t="s">
        <v>28</v>
      </c>
    </row>
    <row r="27" spans="1:5" ht="12.75">
      <c r="A27" s="35" t="s">
        <v>56</v>
      </c>
      <c r="E27" s="39" t="s">
        <v>2211</v>
      </c>
    </row>
    <row r="28" spans="1:5" ht="12.75">
      <c r="A28" s="35" t="s">
        <v>57</v>
      </c>
      <c r="E28" s="40" t="s">
        <v>5</v>
      </c>
    </row>
    <row r="29" spans="1:5" ht="12.75">
      <c r="A29" t="s">
        <v>58</v>
      </c>
      <c r="E29" s="39" t="s">
        <v>5</v>
      </c>
    </row>
    <row r="30" spans="1:16" ht="12.75">
      <c r="A30" t="s">
        <v>50</v>
      </c>
      <c s="34" t="s">
        <v>27</v>
      </c>
      <c s="34" t="s">
        <v>2212</v>
      </c>
      <c s="35" t="s">
        <v>5</v>
      </c>
      <c s="6" t="s">
        <v>2213</v>
      </c>
      <c s="36" t="s">
        <v>133</v>
      </c>
      <c s="37">
        <v>2</v>
      </c>
      <c s="36">
        <v>0</v>
      </c>
      <c s="36">
        <f>ROUND(G30*H30,6)</f>
      </c>
      <c r="L30" s="38">
        <v>0</v>
      </c>
      <c s="32">
        <f>ROUND(ROUND(L30,2)*ROUND(G30,3),2)</f>
      </c>
      <c s="36" t="s">
        <v>122</v>
      </c>
      <c>
        <f>(M30*21)/100</f>
      </c>
      <c t="s">
        <v>28</v>
      </c>
    </row>
    <row r="31" spans="1:5" ht="12.75">
      <c r="A31" s="35" t="s">
        <v>56</v>
      </c>
      <c r="E31" s="39" t="s">
        <v>2213</v>
      </c>
    </row>
    <row r="32" spans="1:5" ht="12.75">
      <c r="A32" s="35" t="s">
        <v>57</v>
      </c>
      <c r="E32" s="40" t="s">
        <v>5</v>
      </c>
    </row>
    <row r="33" spans="1:5" ht="12.75">
      <c r="A33" t="s">
        <v>58</v>
      </c>
      <c r="E33" s="39" t="s">
        <v>5</v>
      </c>
    </row>
    <row r="34" spans="1:16" ht="12.75">
      <c r="A34" t="s">
        <v>50</v>
      </c>
      <c s="34" t="s">
        <v>108</v>
      </c>
      <c s="34" t="s">
        <v>2214</v>
      </c>
      <c s="35" t="s">
        <v>5</v>
      </c>
      <c s="6" t="s">
        <v>2215</v>
      </c>
      <c s="36" t="s">
        <v>2216</v>
      </c>
      <c s="37">
        <v>10</v>
      </c>
      <c s="36">
        <v>0</v>
      </c>
      <c s="36">
        <f>ROUND(G34*H34,6)</f>
      </c>
      <c r="L34" s="38">
        <v>0</v>
      </c>
      <c s="32">
        <f>ROUND(ROUND(L34,2)*ROUND(G34,3),2)</f>
      </c>
      <c s="36" t="s">
        <v>122</v>
      </c>
      <c>
        <f>(M34*21)/100</f>
      </c>
      <c t="s">
        <v>28</v>
      </c>
    </row>
    <row r="35" spans="1:5" ht="12.75">
      <c r="A35" s="35" t="s">
        <v>56</v>
      </c>
      <c r="E35" s="39" t="s">
        <v>2215</v>
      </c>
    </row>
    <row r="36" spans="1:5" ht="12.75">
      <c r="A36" s="35" t="s">
        <v>57</v>
      </c>
      <c r="E36" s="40" t="s">
        <v>5</v>
      </c>
    </row>
    <row r="37" spans="1:5" ht="12.75">
      <c r="A37" t="s">
        <v>58</v>
      </c>
      <c r="E37" s="39" t="s">
        <v>5</v>
      </c>
    </row>
    <row r="38" spans="1:16" ht="12.75">
      <c r="A38" t="s">
        <v>50</v>
      </c>
      <c s="34" t="s">
        <v>113</v>
      </c>
      <c s="34" t="s">
        <v>2217</v>
      </c>
      <c s="35" t="s">
        <v>5</v>
      </c>
      <c s="6" t="s">
        <v>2218</v>
      </c>
      <c s="36" t="s">
        <v>2216</v>
      </c>
      <c s="37">
        <v>10</v>
      </c>
      <c s="36">
        <v>0</v>
      </c>
      <c s="36">
        <f>ROUND(G38*H38,6)</f>
      </c>
      <c r="L38" s="38">
        <v>0</v>
      </c>
      <c s="32">
        <f>ROUND(ROUND(L38,2)*ROUND(G38,3),2)</f>
      </c>
      <c s="36" t="s">
        <v>122</v>
      </c>
      <c>
        <f>(M38*21)/100</f>
      </c>
      <c t="s">
        <v>28</v>
      </c>
    </row>
    <row r="39" spans="1:5" ht="12.75">
      <c r="A39" s="35" t="s">
        <v>56</v>
      </c>
      <c r="E39" s="39" t="s">
        <v>2218</v>
      </c>
    </row>
    <row r="40" spans="1:5" ht="12.75">
      <c r="A40" s="35" t="s">
        <v>57</v>
      </c>
      <c r="E40" s="40" t="s">
        <v>5</v>
      </c>
    </row>
    <row r="41" spans="1:5" ht="12.75">
      <c r="A41" t="s">
        <v>58</v>
      </c>
      <c r="E41" s="39" t="s">
        <v>5</v>
      </c>
    </row>
    <row r="42" spans="1:16" ht="12.75">
      <c r="A42" t="s">
        <v>50</v>
      </c>
      <c s="34" t="s">
        <v>118</v>
      </c>
      <c s="34" t="s">
        <v>2219</v>
      </c>
      <c s="35" t="s">
        <v>5</v>
      </c>
      <c s="6" t="s">
        <v>2220</v>
      </c>
      <c s="36" t="s">
        <v>2216</v>
      </c>
      <c s="37">
        <v>12</v>
      </c>
      <c s="36">
        <v>0</v>
      </c>
      <c s="36">
        <f>ROUND(G42*H42,6)</f>
      </c>
      <c r="L42" s="38">
        <v>0</v>
      </c>
      <c s="32">
        <f>ROUND(ROUND(L42,2)*ROUND(G42,3),2)</f>
      </c>
      <c s="36" t="s">
        <v>122</v>
      </c>
      <c>
        <f>(M42*21)/100</f>
      </c>
      <c t="s">
        <v>28</v>
      </c>
    </row>
    <row r="43" spans="1:5" ht="12.75">
      <c r="A43" s="35" t="s">
        <v>56</v>
      </c>
      <c r="E43" s="39" t="s">
        <v>2220</v>
      </c>
    </row>
    <row r="44" spans="1:5" ht="12.75">
      <c r="A44" s="35" t="s">
        <v>57</v>
      </c>
      <c r="E44" s="40" t="s">
        <v>5</v>
      </c>
    </row>
    <row r="45" spans="1:5" ht="12.75">
      <c r="A45" t="s">
        <v>58</v>
      </c>
      <c r="E45" s="39" t="s">
        <v>5</v>
      </c>
    </row>
    <row r="46" spans="1:16" ht="12.75">
      <c r="A46" t="s">
        <v>50</v>
      </c>
      <c s="34" t="s">
        <v>142</v>
      </c>
      <c s="34" t="s">
        <v>2221</v>
      </c>
      <c s="35" t="s">
        <v>5</v>
      </c>
      <c s="6" t="s">
        <v>2222</v>
      </c>
      <c s="36" t="s">
        <v>162</v>
      </c>
      <c s="37">
        <v>2</v>
      </c>
      <c s="36">
        <v>0</v>
      </c>
      <c s="36">
        <f>ROUND(G46*H46,6)</f>
      </c>
      <c r="L46" s="38">
        <v>0</v>
      </c>
      <c s="32">
        <f>ROUND(ROUND(L46,2)*ROUND(G46,3),2)</f>
      </c>
      <c s="36" t="s">
        <v>122</v>
      </c>
      <c>
        <f>(M46*21)/100</f>
      </c>
      <c t="s">
        <v>28</v>
      </c>
    </row>
    <row r="47" spans="1:5" ht="12.75">
      <c r="A47" s="35" t="s">
        <v>56</v>
      </c>
      <c r="E47" s="39" t="s">
        <v>2222</v>
      </c>
    </row>
    <row r="48" spans="1:5" ht="12.75">
      <c r="A48" s="35" t="s">
        <v>57</v>
      </c>
      <c r="E48" s="40" t="s">
        <v>5</v>
      </c>
    </row>
    <row r="49" spans="1:5" ht="12.75">
      <c r="A49" t="s">
        <v>58</v>
      </c>
      <c r="E49" s="39" t="s">
        <v>5</v>
      </c>
    </row>
    <row r="50" spans="1:16" ht="12.75">
      <c r="A50" t="s">
        <v>50</v>
      </c>
      <c s="34" t="s">
        <v>147</v>
      </c>
      <c s="34" t="s">
        <v>2223</v>
      </c>
      <c s="35" t="s">
        <v>5</v>
      </c>
      <c s="6" t="s">
        <v>2224</v>
      </c>
      <c s="36" t="s">
        <v>2216</v>
      </c>
      <c s="37">
        <v>6</v>
      </c>
      <c s="36">
        <v>0</v>
      </c>
      <c s="36">
        <f>ROUND(G50*H50,6)</f>
      </c>
      <c r="L50" s="38">
        <v>0</v>
      </c>
      <c s="32">
        <f>ROUND(ROUND(L50,2)*ROUND(G50,3),2)</f>
      </c>
      <c s="36" t="s">
        <v>122</v>
      </c>
      <c>
        <f>(M50*21)/100</f>
      </c>
      <c t="s">
        <v>28</v>
      </c>
    </row>
    <row r="51" spans="1:5" ht="12.75">
      <c r="A51" s="35" t="s">
        <v>56</v>
      </c>
      <c r="E51" s="39" t="s">
        <v>2224</v>
      </c>
    </row>
    <row r="52" spans="1:5" ht="12.75">
      <c r="A52" s="35" t="s">
        <v>57</v>
      </c>
      <c r="E52" s="40" t="s">
        <v>5</v>
      </c>
    </row>
    <row r="53" spans="1:5" ht="12.75">
      <c r="A53" t="s">
        <v>58</v>
      </c>
      <c r="E53" s="39" t="s">
        <v>5</v>
      </c>
    </row>
    <row r="54" spans="1:16" ht="12.75">
      <c r="A54" t="s">
        <v>50</v>
      </c>
      <c s="34" t="s">
        <v>150</v>
      </c>
      <c s="34" t="s">
        <v>2225</v>
      </c>
      <c s="35" t="s">
        <v>5</v>
      </c>
      <c s="6" t="s">
        <v>2226</v>
      </c>
      <c s="36" t="s">
        <v>2216</v>
      </c>
      <c s="37">
        <v>4</v>
      </c>
      <c s="36">
        <v>0</v>
      </c>
      <c s="36">
        <f>ROUND(G54*H54,6)</f>
      </c>
      <c r="L54" s="38">
        <v>0</v>
      </c>
      <c s="32">
        <f>ROUND(ROUND(L54,2)*ROUND(G54,3),2)</f>
      </c>
      <c s="36" t="s">
        <v>122</v>
      </c>
      <c>
        <f>(M54*21)/100</f>
      </c>
      <c t="s">
        <v>28</v>
      </c>
    </row>
    <row r="55" spans="1:5" ht="12.75">
      <c r="A55" s="35" t="s">
        <v>56</v>
      </c>
      <c r="E55" s="39" t="s">
        <v>2226</v>
      </c>
    </row>
    <row r="56" spans="1:5" ht="12.75">
      <c r="A56" s="35" t="s">
        <v>57</v>
      </c>
      <c r="E56" s="40" t="s">
        <v>5</v>
      </c>
    </row>
    <row r="57" spans="1:5" ht="12.75">
      <c r="A57" t="s">
        <v>58</v>
      </c>
      <c r="E57" s="39" t="s">
        <v>5</v>
      </c>
    </row>
    <row r="58" spans="1:16" ht="12.75">
      <c r="A58" t="s">
        <v>50</v>
      </c>
      <c s="34" t="s">
        <v>155</v>
      </c>
      <c s="34" t="s">
        <v>2227</v>
      </c>
      <c s="35" t="s">
        <v>5</v>
      </c>
      <c s="6" t="s">
        <v>2228</v>
      </c>
      <c s="36" t="s">
        <v>2216</v>
      </c>
      <c s="37">
        <v>5</v>
      </c>
      <c s="36">
        <v>0</v>
      </c>
      <c s="36">
        <f>ROUND(G58*H58,6)</f>
      </c>
      <c r="L58" s="38">
        <v>0</v>
      </c>
      <c s="32">
        <f>ROUND(ROUND(L58,2)*ROUND(G58,3),2)</f>
      </c>
      <c s="36" t="s">
        <v>122</v>
      </c>
      <c>
        <f>(M58*21)/100</f>
      </c>
      <c t="s">
        <v>28</v>
      </c>
    </row>
    <row r="59" spans="1:5" ht="12.75">
      <c r="A59" s="35" t="s">
        <v>56</v>
      </c>
      <c r="E59" s="39" t="s">
        <v>2228</v>
      </c>
    </row>
    <row r="60" spans="1:5" ht="12.75">
      <c r="A60" s="35" t="s">
        <v>57</v>
      </c>
      <c r="E60" s="40" t="s">
        <v>5</v>
      </c>
    </row>
    <row r="61" spans="1:5" ht="12.75">
      <c r="A61" t="s">
        <v>58</v>
      </c>
      <c r="E61" s="39" t="s">
        <v>5</v>
      </c>
    </row>
    <row r="62" spans="1:16" ht="25.5">
      <c r="A62" t="s">
        <v>50</v>
      </c>
      <c s="34" t="s">
        <v>159</v>
      </c>
      <c s="34" t="s">
        <v>2229</v>
      </c>
      <c s="35" t="s">
        <v>5</v>
      </c>
      <c s="6" t="s">
        <v>2230</v>
      </c>
      <c s="36" t="s">
        <v>2216</v>
      </c>
      <c s="37">
        <v>9</v>
      </c>
      <c s="36">
        <v>0</v>
      </c>
      <c s="36">
        <f>ROUND(G62*H62,6)</f>
      </c>
      <c r="L62" s="38">
        <v>0</v>
      </c>
      <c s="32">
        <f>ROUND(ROUND(L62,2)*ROUND(G62,3),2)</f>
      </c>
      <c s="36" t="s">
        <v>122</v>
      </c>
      <c>
        <f>(M62*21)/100</f>
      </c>
      <c t="s">
        <v>28</v>
      </c>
    </row>
    <row r="63" spans="1:5" ht="25.5">
      <c r="A63" s="35" t="s">
        <v>56</v>
      </c>
      <c r="E63" s="39" t="s">
        <v>2230</v>
      </c>
    </row>
    <row r="64" spans="1:5" ht="12.75">
      <c r="A64" s="35" t="s">
        <v>57</v>
      </c>
      <c r="E64" s="40" t="s">
        <v>5</v>
      </c>
    </row>
    <row r="65" spans="1:5" ht="12.75">
      <c r="A65" t="s">
        <v>58</v>
      </c>
      <c r="E65" s="39" t="s">
        <v>5</v>
      </c>
    </row>
    <row r="66" spans="1:16" ht="25.5">
      <c r="A66" t="s">
        <v>50</v>
      </c>
      <c s="34" t="s">
        <v>165</v>
      </c>
      <c s="34" t="s">
        <v>2231</v>
      </c>
      <c s="35" t="s">
        <v>5</v>
      </c>
      <c s="6" t="s">
        <v>2232</v>
      </c>
      <c s="36" t="s">
        <v>2216</v>
      </c>
      <c s="37">
        <v>1</v>
      </c>
      <c s="36">
        <v>0</v>
      </c>
      <c s="36">
        <f>ROUND(G66*H66,6)</f>
      </c>
      <c r="L66" s="38">
        <v>0</v>
      </c>
      <c s="32">
        <f>ROUND(ROUND(L66,2)*ROUND(G66,3),2)</f>
      </c>
      <c s="36" t="s">
        <v>122</v>
      </c>
      <c>
        <f>(M66*21)/100</f>
      </c>
      <c t="s">
        <v>28</v>
      </c>
    </row>
    <row r="67" spans="1:5" ht="25.5">
      <c r="A67" s="35" t="s">
        <v>56</v>
      </c>
      <c r="E67" s="39" t="s">
        <v>2232</v>
      </c>
    </row>
    <row r="68" spans="1:5" ht="12.75">
      <c r="A68" s="35" t="s">
        <v>57</v>
      </c>
      <c r="E68" s="40" t="s">
        <v>5</v>
      </c>
    </row>
    <row r="69" spans="1:5" ht="12.75">
      <c r="A69" t="s">
        <v>58</v>
      </c>
      <c r="E69" s="39" t="s">
        <v>5</v>
      </c>
    </row>
    <row r="70" spans="1:16" ht="25.5">
      <c r="A70" t="s">
        <v>50</v>
      </c>
      <c s="34" t="s">
        <v>173</v>
      </c>
      <c s="34" t="s">
        <v>2233</v>
      </c>
      <c s="35" t="s">
        <v>5</v>
      </c>
      <c s="6" t="s">
        <v>2234</v>
      </c>
      <c s="36" t="s">
        <v>2216</v>
      </c>
      <c s="37">
        <v>2</v>
      </c>
      <c s="36">
        <v>0</v>
      </c>
      <c s="36">
        <f>ROUND(G70*H70,6)</f>
      </c>
      <c r="L70" s="38">
        <v>0</v>
      </c>
      <c s="32">
        <f>ROUND(ROUND(L70,2)*ROUND(G70,3),2)</f>
      </c>
      <c s="36" t="s">
        <v>122</v>
      </c>
      <c>
        <f>(M70*21)/100</f>
      </c>
      <c t="s">
        <v>28</v>
      </c>
    </row>
    <row r="71" spans="1:5" ht="25.5">
      <c r="A71" s="35" t="s">
        <v>56</v>
      </c>
      <c r="E71" s="39" t="s">
        <v>2234</v>
      </c>
    </row>
    <row r="72" spans="1:5" ht="12.75">
      <c r="A72" s="35" t="s">
        <v>57</v>
      </c>
      <c r="E72" s="40" t="s">
        <v>5</v>
      </c>
    </row>
    <row r="73" spans="1:5" ht="12.75">
      <c r="A73" t="s">
        <v>58</v>
      </c>
      <c r="E73" s="39" t="s">
        <v>5</v>
      </c>
    </row>
    <row r="74" spans="1:16" ht="25.5">
      <c r="A74" t="s">
        <v>50</v>
      </c>
      <c s="34" t="s">
        <v>178</v>
      </c>
      <c s="34" t="s">
        <v>2235</v>
      </c>
      <c s="35" t="s">
        <v>5</v>
      </c>
      <c s="6" t="s">
        <v>2236</v>
      </c>
      <c s="36" t="s">
        <v>84</v>
      </c>
      <c s="37">
        <v>16</v>
      </c>
      <c s="36">
        <v>0</v>
      </c>
      <c s="36">
        <f>ROUND(G74*H74,6)</f>
      </c>
      <c r="L74" s="38">
        <v>0</v>
      </c>
      <c s="32">
        <f>ROUND(ROUND(L74,2)*ROUND(G74,3),2)</f>
      </c>
      <c s="36" t="s">
        <v>122</v>
      </c>
      <c>
        <f>(M74*21)/100</f>
      </c>
      <c t="s">
        <v>28</v>
      </c>
    </row>
    <row r="75" spans="1:5" ht="25.5">
      <c r="A75" s="35" t="s">
        <v>56</v>
      </c>
      <c r="E75" s="39" t="s">
        <v>2236</v>
      </c>
    </row>
    <row r="76" spans="1:5" ht="12.75">
      <c r="A76" s="35" t="s">
        <v>57</v>
      </c>
      <c r="E76" s="40" t="s">
        <v>5</v>
      </c>
    </row>
    <row r="77" spans="1:5" ht="12.75">
      <c r="A77" t="s">
        <v>58</v>
      </c>
      <c r="E77" s="39" t="s">
        <v>5</v>
      </c>
    </row>
    <row r="78" spans="1:16" ht="12.75">
      <c r="A78" t="s">
        <v>50</v>
      </c>
      <c s="34" t="s">
        <v>181</v>
      </c>
      <c s="34" t="s">
        <v>2237</v>
      </c>
      <c s="35" t="s">
        <v>5</v>
      </c>
      <c s="6" t="s">
        <v>2238</v>
      </c>
      <c s="36" t="s">
        <v>54</v>
      </c>
      <c s="37">
        <v>1</v>
      </c>
      <c s="36">
        <v>0</v>
      </c>
      <c s="36">
        <f>ROUND(G78*H78,6)</f>
      </c>
      <c r="L78" s="38">
        <v>0</v>
      </c>
      <c s="32">
        <f>ROUND(ROUND(L78,2)*ROUND(G78,3),2)</f>
      </c>
      <c s="36" t="s">
        <v>122</v>
      </c>
      <c>
        <f>(M78*21)/100</f>
      </c>
      <c t="s">
        <v>28</v>
      </c>
    </row>
    <row r="79" spans="1:5" ht="12.75">
      <c r="A79" s="35" t="s">
        <v>56</v>
      </c>
      <c r="E79" s="39" t="s">
        <v>2238</v>
      </c>
    </row>
    <row r="80" spans="1:5" ht="12.75">
      <c r="A80" s="35" t="s">
        <v>57</v>
      </c>
      <c r="E80" s="40" t="s">
        <v>5</v>
      </c>
    </row>
    <row r="81" spans="1:5" ht="12.75">
      <c r="A81" t="s">
        <v>58</v>
      </c>
      <c r="E81" s="39" t="s">
        <v>5</v>
      </c>
    </row>
    <row r="82" spans="1:13" ht="12.75">
      <c r="A82" t="s">
        <v>47</v>
      </c>
      <c r="C82" s="31" t="s">
        <v>2239</v>
      </c>
      <c r="E82" s="33" t="s">
        <v>2240</v>
      </c>
      <c r="J82" s="32">
        <f>0</f>
      </c>
      <c s="32">
        <f>0</f>
      </c>
      <c s="32">
        <f>0+L83+L87+L91+L95+L99</f>
      </c>
      <c s="32">
        <f>0+M83+M87+M91+M95+M99</f>
      </c>
    </row>
    <row r="83" spans="1:16" ht="25.5">
      <c r="A83" t="s">
        <v>50</v>
      </c>
      <c s="34" t="s">
        <v>184</v>
      </c>
      <c s="34" t="s">
        <v>2241</v>
      </c>
      <c s="35" t="s">
        <v>5</v>
      </c>
      <c s="6" t="s">
        <v>2242</v>
      </c>
      <c s="36" t="s">
        <v>133</v>
      </c>
      <c s="37">
        <v>1</v>
      </c>
      <c s="36">
        <v>0</v>
      </c>
      <c s="36">
        <f>ROUND(G83*H83,6)</f>
      </c>
      <c r="L83" s="38">
        <v>0</v>
      </c>
      <c s="32">
        <f>ROUND(ROUND(L83,2)*ROUND(G83,3),2)</f>
      </c>
      <c s="36" t="s">
        <v>122</v>
      </c>
      <c>
        <f>(M83*21)/100</f>
      </c>
      <c t="s">
        <v>28</v>
      </c>
    </row>
    <row r="84" spans="1:5" ht="25.5">
      <c r="A84" s="35" t="s">
        <v>56</v>
      </c>
      <c r="E84" s="39" t="s">
        <v>2242</v>
      </c>
    </row>
    <row r="85" spans="1:5" ht="12.75">
      <c r="A85" s="35" t="s">
        <v>57</v>
      </c>
      <c r="E85" s="40" t="s">
        <v>5</v>
      </c>
    </row>
    <row r="86" spans="1:5" ht="12.75">
      <c r="A86" t="s">
        <v>58</v>
      </c>
      <c r="E86" s="39" t="s">
        <v>5</v>
      </c>
    </row>
    <row r="87" spans="1:16" ht="25.5">
      <c r="A87" t="s">
        <v>50</v>
      </c>
      <c s="34" t="s">
        <v>191</v>
      </c>
      <c s="34" t="s">
        <v>2243</v>
      </c>
      <c s="35" t="s">
        <v>5</v>
      </c>
      <c s="6" t="s">
        <v>2244</v>
      </c>
      <c s="36" t="s">
        <v>133</v>
      </c>
      <c s="37">
        <v>1</v>
      </c>
      <c s="36">
        <v>0</v>
      </c>
      <c s="36">
        <f>ROUND(G87*H87,6)</f>
      </c>
      <c r="L87" s="38">
        <v>0</v>
      </c>
      <c s="32">
        <f>ROUND(ROUND(L87,2)*ROUND(G87,3),2)</f>
      </c>
      <c s="36" t="s">
        <v>122</v>
      </c>
      <c>
        <f>(M87*21)/100</f>
      </c>
      <c t="s">
        <v>28</v>
      </c>
    </row>
    <row r="88" spans="1:5" ht="25.5">
      <c r="A88" s="35" t="s">
        <v>56</v>
      </c>
      <c r="E88" s="39" t="s">
        <v>2244</v>
      </c>
    </row>
    <row r="89" spans="1:5" ht="12.75">
      <c r="A89" s="35" t="s">
        <v>57</v>
      </c>
      <c r="E89" s="40" t="s">
        <v>5</v>
      </c>
    </row>
    <row r="90" spans="1:5" ht="12.75">
      <c r="A90" t="s">
        <v>58</v>
      </c>
      <c r="E90" s="39" t="s">
        <v>5</v>
      </c>
    </row>
    <row r="91" spans="1:16" ht="12.75">
      <c r="A91" t="s">
        <v>50</v>
      </c>
      <c s="34" t="s">
        <v>196</v>
      </c>
      <c s="34" t="s">
        <v>2245</v>
      </c>
      <c s="35" t="s">
        <v>5</v>
      </c>
      <c s="6" t="s">
        <v>2246</v>
      </c>
      <c s="36" t="s">
        <v>133</v>
      </c>
      <c s="37">
        <v>2</v>
      </c>
      <c s="36">
        <v>0</v>
      </c>
      <c s="36">
        <f>ROUND(G91*H91,6)</f>
      </c>
      <c r="L91" s="38">
        <v>0</v>
      </c>
      <c s="32">
        <f>ROUND(ROUND(L91,2)*ROUND(G91,3),2)</f>
      </c>
      <c s="36" t="s">
        <v>122</v>
      </c>
      <c>
        <f>(M91*21)/100</f>
      </c>
      <c t="s">
        <v>28</v>
      </c>
    </row>
    <row r="92" spans="1:5" ht="12.75">
      <c r="A92" s="35" t="s">
        <v>56</v>
      </c>
      <c r="E92" s="39" t="s">
        <v>2246</v>
      </c>
    </row>
    <row r="93" spans="1:5" ht="12.75">
      <c r="A93" s="35" t="s">
        <v>57</v>
      </c>
      <c r="E93" s="40" t="s">
        <v>5</v>
      </c>
    </row>
    <row r="94" spans="1:5" ht="12.75">
      <c r="A94" t="s">
        <v>58</v>
      </c>
      <c r="E94" s="39" t="s">
        <v>5</v>
      </c>
    </row>
    <row r="95" spans="1:16" ht="12.75">
      <c r="A95" t="s">
        <v>50</v>
      </c>
      <c s="34" t="s">
        <v>201</v>
      </c>
      <c s="34" t="s">
        <v>2247</v>
      </c>
      <c s="35" t="s">
        <v>5</v>
      </c>
      <c s="6" t="s">
        <v>2218</v>
      </c>
      <c s="36" t="s">
        <v>133</v>
      </c>
      <c s="37">
        <v>6</v>
      </c>
      <c s="36">
        <v>0</v>
      </c>
      <c s="36">
        <f>ROUND(G95*H95,6)</f>
      </c>
      <c r="L95" s="38">
        <v>0</v>
      </c>
      <c s="32">
        <f>ROUND(ROUND(L95,2)*ROUND(G95,3),2)</f>
      </c>
      <c s="36" t="s">
        <v>122</v>
      </c>
      <c>
        <f>(M95*21)/100</f>
      </c>
      <c t="s">
        <v>28</v>
      </c>
    </row>
    <row r="96" spans="1:5" ht="12.75">
      <c r="A96" s="35" t="s">
        <v>56</v>
      </c>
      <c r="E96" s="39" t="s">
        <v>2218</v>
      </c>
    </row>
    <row r="97" spans="1:5" ht="12.75">
      <c r="A97" s="35" t="s">
        <v>57</v>
      </c>
      <c r="E97" s="40" t="s">
        <v>5</v>
      </c>
    </row>
    <row r="98" spans="1:5" ht="12.75">
      <c r="A98" t="s">
        <v>58</v>
      </c>
      <c r="E98" s="39" t="s">
        <v>5</v>
      </c>
    </row>
    <row r="99" spans="1:16" ht="12.75">
      <c r="A99" t="s">
        <v>50</v>
      </c>
      <c s="34" t="s">
        <v>206</v>
      </c>
      <c s="34" t="s">
        <v>2248</v>
      </c>
      <c s="35" t="s">
        <v>5</v>
      </c>
      <c s="6" t="s">
        <v>2238</v>
      </c>
      <c s="36" t="s">
        <v>54</v>
      </c>
      <c s="37">
        <v>1</v>
      </c>
      <c s="36">
        <v>0</v>
      </c>
      <c s="36">
        <f>ROUND(G99*H99,6)</f>
      </c>
      <c r="L99" s="38">
        <v>0</v>
      </c>
      <c s="32">
        <f>ROUND(ROUND(L99,2)*ROUND(G99,3),2)</f>
      </c>
      <c s="36" t="s">
        <v>122</v>
      </c>
      <c>
        <f>(M99*21)/100</f>
      </c>
      <c t="s">
        <v>28</v>
      </c>
    </row>
    <row r="100" spans="1:5" ht="12.75">
      <c r="A100" s="35" t="s">
        <v>56</v>
      </c>
      <c r="E100" s="39" t="s">
        <v>2238</v>
      </c>
    </row>
    <row r="101" spans="1:5" ht="12.75">
      <c r="A101" s="35" t="s">
        <v>57</v>
      </c>
      <c r="E101" s="40" t="s">
        <v>5</v>
      </c>
    </row>
    <row r="102" spans="1:5" ht="12.75">
      <c r="A102" t="s">
        <v>58</v>
      </c>
      <c r="E102" s="39" t="s">
        <v>5</v>
      </c>
    </row>
    <row r="103" spans="1:13" ht="12.75">
      <c r="A103" t="s">
        <v>47</v>
      </c>
      <c r="C103" s="31" t="s">
        <v>2249</v>
      </c>
      <c r="E103" s="33" t="s">
        <v>2250</v>
      </c>
      <c r="J103" s="32">
        <f>0</f>
      </c>
      <c s="32">
        <f>0</f>
      </c>
      <c s="32">
        <f>0+L104+L108+L112+L116+L120+L124+L128+L132+L136+L140+L144+L148+L152+L156+L160+L164+L168+L172+L176</f>
      </c>
      <c s="32">
        <f>0+M104+M108+M112+M116+M120+M124+M128+M132+M136+M140+M144+M148+M152+M156+M160+M164+M168+M172+M176</f>
      </c>
    </row>
    <row r="104" spans="1:16" ht="38.25">
      <c r="A104" t="s">
        <v>50</v>
      </c>
      <c s="34" t="s">
        <v>212</v>
      </c>
      <c s="34" t="s">
        <v>2251</v>
      </c>
      <c s="35" t="s">
        <v>5</v>
      </c>
      <c s="6" t="s">
        <v>2252</v>
      </c>
      <c s="36" t="s">
        <v>133</v>
      </c>
      <c s="37">
        <v>1</v>
      </c>
      <c s="36">
        <v>0</v>
      </c>
      <c s="36">
        <f>ROUND(G104*H104,6)</f>
      </c>
      <c r="L104" s="38">
        <v>0</v>
      </c>
      <c s="32">
        <f>ROUND(ROUND(L104,2)*ROUND(G104,3),2)</f>
      </c>
      <c s="36" t="s">
        <v>122</v>
      </c>
      <c>
        <f>(M104*21)/100</f>
      </c>
      <c t="s">
        <v>28</v>
      </c>
    </row>
    <row r="105" spans="1:5" ht="38.25">
      <c r="A105" s="35" t="s">
        <v>56</v>
      </c>
      <c r="E105" s="39" t="s">
        <v>2253</v>
      </c>
    </row>
    <row r="106" spans="1:5" ht="12.75">
      <c r="A106" s="35" t="s">
        <v>57</v>
      </c>
      <c r="E106" s="40" t="s">
        <v>5</v>
      </c>
    </row>
    <row r="107" spans="1:5" ht="63.75">
      <c r="A107" t="s">
        <v>58</v>
      </c>
      <c r="E107" s="39" t="s">
        <v>2254</v>
      </c>
    </row>
    <row r="108" spans="1:16" ht="25.5">
      <c r="A108" t="s">
        <v>50</v>
      </c>
      <c s="34" t="s">
        <v>218</v>
      </c>
      <c s="34" t="s">
        <v>2255</v>
      </c>
      <c s="35" t="s">
        <v>5</v>
      </c>
      <c s="6" t="s">
        <v>2256</v>
      </c>
      <c s="36" t="s">
        <v>133</v>
      </c>
      <c s="37">
        <v>2</v>
      </c>
      <c s="36">
        <v>0</v>
      </c>
      <c s="36">
        <f>ROUND(G108*H108,6)</f>
      </c>
      <c r="L108" s="38">
        <v>0</v>
      </c>
      <c s="32">
        <f>ROUND(ROUND(L108,2)*ROUND(G108,3),2)</f>
      </c>
      <c s="36" t="s">
        <v>122</v>
      </c>
      <c>
        <f>(M108*21)/100</f>
      </c>
      <c t="s">
        <v>28</v>
      </c>
    </row>
    <row r="109" spans="1:5" ht="25.5">
      <c r="A109" s="35" t="s">
        <v>56</v>
      </c>
      <c r="E109" s="39" t="s">
        <v>2256</v>
      </c>
    </row>
    <row r="110" spans="1:5" ht="12.75">
      <c r="A110" s="35" t="s">
        <v>57</v>
      </c>
      <c r="E110" s="40" t="s">
        <v>5</v>
      </c>
    </row>
    <row r="111" spans="1:5" ht="12.75">
      <c r="A111" t="s">
        <v>58</v>
      </c>
      <c r="E111" s="39" t="s">
        <v>5</v>
      </c>
    </row>
    <row r="112" spans="1:16" ht="12.75">
      <c r="A112" t="s">
        <v>50</v>
      </c>
      <c s="34" t="s">
        <v>224</v>
      </c>
      <c s="34" t="s">
        <v>2257</v>
      </c>
      <c s="35" t="s">
        <v>5</v>
      </c>
      <c s="6" t="s">
        <v>2258</v>
      </c>
      <c s="36" t="s">
        <v>133</v>
      </c>
      <c s="37">
        <v>1</v>
      </c>
      <c s="36">
        <v>0</v>
      </c>
      <c s="36">
        <f>ROUND(G112*H112,6)</f>
      </c>
      <c r="L112" s="38">
        <v>0</v>
      </c>
      <c s="32">
        <f>ROUND(ROUND(L112,2)*ROUND(G112,3),2)</f>
      </c>
      <c s="36" t="s">
        <v>122</v>
      </c>
      <c>
        <f>(M112*21)/100</f>
      </c>
      <c t="s">
        <v>28</v>
      </c>
    </row>
    <row r="113" spans="1:5" ht="12.75">
      <c r="A113" s="35" t="s">
        <v>56</v>
      </c>
      <c r="E113" s="39" t="s">
        <v>2258</v>
      </c>
    </row>
    <row r="114" spans="1:5" ht="12.75">
      <c r="A114" s="35" t="s">
        <v>57</v>
      </c>
      <c r="E114" s="40" t="s">
        <v>5</v>
      </c>
    </row>
    <row r="115" spans="1:5" ht="12.75">
      <c r="A115" t="s">
        <v>58</v>
      </c>
      <c r="E115" s="39" t="s">
        <v>5</v>
      </c>
    </row>
    <row r="116" spans="1:16" ht="25.5">
      <c r="A116" t="s">
        <v>50</v>
      </c>
      <c s="34" t="s">
        <v>126</v>
      </c>
      <c s="34" t="s">
        <v>2259</v>
      </c>
      <c s="35" t="s">
        <v>5</v>
      </c>
      <c s="6" t="s">
        <v>2260</v>
      </c>
      <c s="36" t="s">
        <v>133</v>
      </c>
      <c s="37">
        <v>1</v>
      </c>
      <c s="36">
        <v>0</v>
      </c>
      <c s="36">
        <f>ROUND(G116*H116,6)</f>
      </c>
      <c r="L116" s="38">
        <v>0</v>
      </c>
      <c s="32">
        <f>ROUND(ROUND(L116,2)*ROUND(G116,3),2)</f>
      </c>
      <c s="36" t="s">
        <v>122</v>
      </c>
      <c>
        <f>(M116*21)/100</f>
      </c>
      <c t="s">
        <v>28</v>
      </c>
    </row>
    <row r="117" spans="1:5" ht="25.5">
      <c r="A117" s="35" t="s">
        <v>56</v>
      </c>
      <c r="E117" s="39" t="s">
        <v>2260</v>
      </c>
    </row>
    <row r="118" spans="1:5" ht="12.75">
      <c r="A118" s="35" t="s">
        <v>57</v>
      </c>
      <c r="E118" s="40" t="s">
        <v>5</v>
      </c>
    </row>
    <row r="119" spans="1:5" ht="25.5">
      <c r="A119" t="s">
        <v>58</v>
      </c>
      <c r="E119" s="39" t="s">
        <v>2261</v>
      </c>
    </row>
    <row r="120" spans="1:16" ht="12.75">
      <c r="A120" t="s">
        <v>50</v>
      </c>
      <c s="34" t="s">
        <v>130</v>
      </c>
      <c s="34" t="s">
        <v>2262</v>
      </c>
      <c s="35" t="s">
        <v>5</v>
      </c>
      <c s="6" t="s">
        <v>2263</v>
      </c>
      <c s="36" t="s">
        <v>2216</v>
      </c>
      <c s="37">
        <v>8.5</v>
      </c>
      <c s="36">
        <v>0</v>
      </c>
      <c s="36">
        <f>ROUND(G120*H120,6)</f>
      </c>
      <c r="L120" s="38">
        <v>0</v>
      </c>
      <c s="32">
        <f>ROUND(ROUND(L120,2)*ROUND(G120,3),2)</f>
      </c>
      <c s="36" t="s">
        <v>122</v>
      </c>
      <c>
        <f>(M120*21)/100</f>
      </c>
      <c t="s">
        <v>28</v>
      </c>
    </row>
    <row r="121" spans="1:5" ht="12.75">
      <c r="A121" s="35" t="s">
        <v>56</v>
      </c>
      <c r="E121" s="39" t="s">
        <v>2263</v>
      </c>
    </row>
    <row r="122" spans="1:5" ht="12.75">
      <c r="A122" s="35" t="s">
        <v>57</v>
      </c>
      <c r="E122" s="40" t="s">
        <v>5</v>
      </c>
    </row>
    <row r="123" spans="1:5" ht="63.75">
      <c r="A123" t="s">
        <v>58</v>
      </c>
      <c r="E123" s="39" t="s">
        <v>2264</v>
      </c>
    </row>
    <row r="124" spans="1:16" ht="12.75">
      <c r="A124" t="s">
        <v>50</v>
      </c>
      <c s="34" t="s">
        <v>136</v>
      </c>
      <c s="34" t="s">
        <v>2265</v>
      </c>
      <c s="35" t="s">
        <v>5</v>
      </c>
      <c s="6" t="s">
        <v>2266</v>
      </c>
      <c s="36" t="s">
        <v>2216</v>
      </c>
      <c s="37">
        <v>5</v>
      </c>
      <c s="36">
        <v>0</v>
      </c>
      <c s="36">
        <f>ROUND(G124*H124,6)</f>
      </c>
      <c r="L124" s="38">
        <v>0</v>
      </c>
      <c s="32">
        <f>ROUND(ROUND(L124,2)*ROUND(G124,3),2)</f>
      </c>
      <c s="36" t="s">
        <v>122</v>
      </c>
      <c>
        <f>(M124*21)/100</f>
      </c>
      <c t="s">
        <v>28</v>
      </c>
    </row>
    <row r="125" spans="1:5" ht="12.75">
      <c r="A125" s="35" t="s">
        <v>56</v>
      </c>
      <c r="E125" s="39" t="s">
        <v>2266</v>
      </c>
    </row>
    <row r="126" spans="1:5" ht="12.75">
      <c r="A126" s="35" t="s">
        <v>57</v>
      </c>
      <c r="E126" s="40" t="s">
        <v>5</v>
      </c>
    </row>
    <row r="127" spans="1:5" ht="63.75">
      <c r="A127" t="s">
        <v>58</v>
      </c>
      <c r="E127" s="39" t="s">
        <v>2264</v>
      </c>
    </row>
    <row r="128" spans="1:16" ht="12.75">
      <c r="A128" t="s">
        <v>50</v>
      </c>
      <c s="34" t="s">
        <v>322</v>
      </c>
      <c s="34" t="s">
        <v>2267</v>
      </c>
      <c s="35" t="s">
        <v>5</v>
      </c>
      <c s="6" t="s">
        <v>2268</v>
      </c>
      <c s="36" t="s">
        <v>2216</v>
      </c>
      <c s="37">
        <v>13</v>
      </c>
      <c s="36">
        <v>0</v>
      </c>
      <c s="36">
        <f>ROUND(G128*H128,6)</f>
      </c>
      <c r="L128" s="38">
        <v>0</v>
      </c>
      <c s="32">
        <f>ROUND(ROUND(L128,2)*ROUND(G128,3),2)</f>
      </c>
      <c s="36" t="s">
        <v>122</v>
      </c>
      <c>
        <f>(M128*21)/100</f>
      </c>
      <c t="s">
        <v>28</v>
      </c>
    </row>
    <row r="129" spans="1:5" ht="12.75">
      <c r="A129" s="35" t="s">
        <v>56</v>
      </c>
      <c r="E129" s="39" t="s">
        <v>2268</v>
      </c>
    </row>
    <row r="130" spans="1:5" ht="12.75">
      <c r="A130" s="35" t="s">
        <v>57</v>
      </c>
      <c r="E130" s="40" t="s">
        <v>5</v>
      </c>
    </row>
    <row r="131" spans="1:5" ht="63.75">
      <c r="A131" t="s">
        <v>58</v>
      </c>
      <c r="E131" s="39" t="s">
        <v>2264</v>
      </c>
    </row>
    <row r="132" spans="1:16" ht="12.75">
      <c r="A132" t="s">
        <v>50</v>
      </c>
      <c s="34" t="s">
        <v>327</v>
      </c>
      <c s="34" t="s">
        <v>2269</v>
      </c>
      <c s="35" t="s">
        <v>5</v>
      </c>
      <c s="6" t="s">
        <v>2270</v>
      </c>
      <c s="36" t="s">
        <v>133</v>
      </c>
      <c s="37">
        <v>1</v>
      </c>
      <c s="36">
        <v>0</v>
      </c>
      <c s="36">
        <f>ROUND(G132*H132,6)</f>
      </c>
      <c r="L132" s="38">
        <v>0</v>
      </c>
      <c s="32">
        <f>ROUND(ROUND(L132,2)*ROUND(G132,3),2)</f>
      </c>
      <c s="36" t="s">
        <v>122</v>
      </c>
      <c>
        <f>(M132*21)/100</f>
      </c>
      <c t="s">
        <v>28</v>
      </c>
    </row>
    <row r="133" spans="1:5" ht="12.75">
      <c r="A133" s="35" t="s">
        <v>56</v>
      </c>
      <c r="E133" s="39" t="s">
        <v>2270</v>
      </c>
    </row>
    <row r="134" spans="1:5" ht="12.75">
      <c r="A134" s="35" t="s">
        <v>57</v>
      </c>
      <c r="E134" s="40" t="s">
        <v>5</v>
      </c>
    </row>
    <row r="135" spans="1:5" ht="12.75">
      <c r="A135" t="s">
        <v>58</v>
      </c>
      <c r="E135" s="39" t="s">
        <v>5</v>
      </c>
    </row>
    <row r="136" spans="1:16" ht="12.75">
      <c r="A136" t="s">
        <v>50</v>
      </c>
      <c s="34" t="s">
        <v>331</v>
      </c>
      <c s="34" t="s">
        <v>2271</v>
      </c>
      <c s="35" t="s">
        <v>5</v>
      </c>
      <c s="6" t="s">
        <v>2272</v>
      </c>
      <c s="36" t="s">
        <v>133</v>
      </c>
      <c s="37">
        <v>2</v>
      </c>
      <c s="36">
        <v>0</v>
      </c>
      <c s="36">
        <f>ROUND(G136*H136,6)</f>
      </c>
      <c r="L136" s="38">
        <v>0</v>
      </c>
      <c s="32">
        <f>ROUND(ROUND(L136,2)*ROUND(G136,3),2)</f>
      </c>
      <c s="36" t="s">
        <v>122</v>
      </c>
      <c>
        <f>(M136*21)/100</f>
      </c>
      <c t="s">
        <v>28</v>
      </c>
    </row>
    <row r="137" spans="1:5" ht="12.75">
      <c r="A137" s="35" t="s">
        <v>56</v>
      </c>
      <c r="E137" s="39" t="s">
        <v>2272</v>
      </c>
    </row>
    <row r="138" spans="1:5" ht="12.75">
      <c r="A138" s="35" t="s">
        <v>57</v>
      </c>
      <c r="E138" s="40" t="s">
        <v>5</v>
      </c>
    </row>
    <row r="139" spans="1:5" ht="12.75">
      <c r="A139" t="s">
        <v>58</v>
      </c>
      <c r="E139" s="39" t="s">
        <v>5</v>
      </c>
    </row>
    <row r="140" spans="1:16" ht="25.5">
      <c r="A140" t="s">
        <v>50</v>
      </c>
      <c s="34" t="s">
        <v>336</v>
      </c>
      <c s="34" t="s">
        <v>2273</v>
      </c>
      <c s="35" t="s">
        <v>5</v>
      </c>
      <c s="6" t="s">
        <v>2274</v>
      </c>
      <c s="36" t="s">
        <v>133</v>
      </c>
      <c s="37">
        <v>1</v>
      </c>
      <c s="36">
        <v>0</v>
      </c>
      <c s="36">
        <f>ROUND(G140*H140,6)</f>
      </c>
      <c r="L140" s="38">
        <v>0</v>
      </c>
      <c s="32">
        <f>ROUND(ROUND(L140,2)*ROUND(G140,3),2)</f>
      </c>
      <c s="36" t="s">
        <v>122</v>
      </c>
      <c>
        <f>(M140*21)/100</f>
      </c>
      <c t="s">
        <v>28</v>
      </c>
    </row>
    <row r="141" spans="1:5" ht="25.5">
      <c r="A141" s="35" t="s">
        <v>56</v>
      </c>
      <c r="E141" s="39" t="s">
        <v>2274</v>
      </c>
    </row>
    <row r="142" spans="1:5" ht="12.75">
      <c r="A142" s="35" t="s">
        <v>57</v>
      </c>
      <c r="E142" s="40" t="s">
        <v>5</v>
      </c>
    </row>
    <row r="143" spans="1:5" ht="12.75">
      <c r="A143" t="s">
        <v>58</v>
      </c>
      <c r="E143" s="39" t="s">
        <v>5</v>
      </c>
    </row>
    <row r="144" spans="1:16" ht="12.75">
      <c r="A144" t="s">
        <v>50</v>
      </c>
      <c s="34" t="s">
        <v>341</v>
      </c>
      <c s="34" t="s">
        <v>2275</v>
      </c>
      <c s="35" t="s">
        <v>5</v>
      </c>
      <c s="6" t="s">
        <v>2276</v>
      </c>
      <c s="36" t="s">
        <v>133</v>
      </c>
      <c s="37">
        <v>2</v>
      </c>
      <c s="36">
        <v>0</v>
      </c>
      <c s="36">
        <f>ROUND(G144*H144,6)</f>
      </c>
      <c r="L144" s="38">
        <v>0</v>
      </c>
      <c s="32">
        <f>ROUND(ROUND(L144,2)*ROUND(G144,3),2)</f>
      </c>
      <c s="36" t="s">
        <v>122</v>
      </c>
      <c>
        <f>(M144*21)/100</f>
      </c>
      <c t="s">
        <v>28</v>
      </c>
    </row>
    <row r="145" spans="1:5" ht="12.75">
      <c r="A145" s="35" t="s">
        <v>56</v>
      </c>
      <c r="E145" s="39" t="s">
        <v>2276</v>
      </c>
    </row>
    <row r="146" spans="1:5" ht="12.75">
      <c r="A146" s="35" t="s">
        <v>57</v>
      </c>
      <c r="E146" s="40" t="s">
        <v>5</v>
      </c>
    </row>
    <row r="147" spans="1:5" ht="12.75">
      <c r="A147" t="s">
        <v>58</v>
      </c>
      <c r="E147" s="39" t="s">
        <v>5</v>
      </c>
    </row>
    <row r="148" spans="1:16" ht="12.75">
      <c r="A148" t="s">
        <v>50</v>
      </c>
      <c s="34" t="s">
        <v>344</v>
      </c>
      <c s="34" t="s">
        <v>2277</v>
      </c>
      <c s="35" t="s">
        <v>5</v>
      </c>
      <c s="6" t="s">
        <v>2278</v>
      </c>
      <c s="36" t="s">
        <v>133</v>
      </c>
      <c s="37">
        <v>2</v>
      </c>
      <c s="36">
        <v>0</v>
      </c>
      <c s="36">
        <f>ROUND(G148*H148,6)</f>
      </c>
      <c r="L148" s="38">
        <v>0</v>
      </c>
      <c s="32">
        <f>ROUND(ROUND(L148,2)*ROUND(G148,3),2)</f>
      </c>
      <c s="36" t="s">
        <v>122</v>
      </c>
      <c>
        <f>(M148*21)/100</f>
      </c>
      <c t="s">
        <v>28</v>
      </c>
    </row>
    <row r="149" spans="1:5" ht="12.75">
      <c r="A149" s="35" t="s">
        <v>56</v>
      </c>
      <c r="E149" s="39" t="s">
        <v>2278</v>
      </c>
    </row>
    <row r="150" spans="1:5" ht="12.75">
      <c r="A150" s="35" t="s">
        <v>57</v>
      </c>
      <c r="E150" s="40" t="s">
        <v>5</v>
      </c>
    </row>
    <row r="151" spans="1:5" ht="12.75">
      <c r="A151" t="s">
        <v>58</v>
      </c>
      <c r="E151" s="39" t="s">
        <v>5</v>
      </c>
    </row>
    <row r="152" spans="1:16" ht="12.75">
      <c r="A152" t="s">
        <v>50</v>
      </c>
      <c s="34" t="s">
        <v>348</v>
      </c>
      <c s="34" t="s">
        <v>2279</v>
      </c>
      <c s="35" t="s">
        <v>5</v>
      </c>
      <c s="6" t="s">
        <v>2280</v>
      </c>
      <c s="36" t="s">
        <v>133</v>
      </c>
      <c s="37">
        <v>1</v>
      </c>
      <c s="36">
        <v>0</v>
      </c>
      <c s="36">
        <f>ROUND(G152*H152,6)</f>
      </c>
      <c r="L152" s="38">
        <v>0</v>
      </c>
      <c s="32">
        <f>ROUND(ROUND(L152,2)*ROUND(G152,3),2)</f>
      </c>
      <c s="36" t="s">
        <v>122</v>
      </c>
      <c>
        <f>(M152*21)/100</f>
      </c>
      <c t="s">
        <v>28</v>
      </c>
    </row>
    <row r="153" spans="1:5" ht="12.75">
      <c r="A153" s="35" t="s">
        <v>56</v>
      </c>
      <c r="E153" s="39" t="s">
        <v>2280</v>
      </c>
    </row>
    <row r="154" spans="1:5" ht="12.75">
      <c r="A154" s="35" t="s">
        <v>57</v>
      </c>
      <c r="E154" s="40" t="s">
        <v>5</v>
      </c>
    </row>
    <row r="155" spans="1:5" ht="12.75">
      <c r="A155" t="s">
        <v>58</v>
      </c>
      <c r="E155" s="39" t="s">
        <v>5</v>
      </c>
    </row>
    <row r="156" spans="1:16" ht="12.75">
      <c r="A156" t="s">
        <v>50</v>
      </c>
      <c s="34" t="s">
        <v>351</v>
      </c>
      <c s="34" t="s">
        <v>2281</v>
      </c>
      <c s="35" t="s">
        <v>5</v>
      </c>
      <c s="6" t="s">
        <v>2282</v>
      </c>
      <c s="36" t="s">
        <v>133</v>
      </c>
      <c s="37">
        <v>1</v>
      </c>
      <c s="36">
        <v>0</v>
      </c>
      <c s="36">
        <f>ROUND(G156*H156,6)</f>
      </c>
      <c r="L156" s="38">
        <v>0</v>
      </c>
      <c s="32">
        <f>ROUND(ROUND(L156,2)*ROUND(G156,3),2)</f>
      </c>
      <c s="36" t="s">
        <v>122</v>
      </c>
      <c>
        <f>(M156*21)/100</f>
      </c>
      <c t="s">
        <v>28</v>
      </c>
    </row>
    <row r="157" spans="1:5" ht="12.75">
      <c r="A157" s="35" t="s">
        <v>56</v>
      </c>
      <c r="E157" s="39" t="s">
        <v>2282</v>
      </c>
    </row>
    <row r="158" spans="1:5" ht="12.75">
      <c r="A158" s="35" t="s">
        <v>57</v>
      </c>
      <c r="E158" s="40" t="s">
        <v>5</v>
      </c>
    </row>
    <row r="159" spans="1:5" ht="12.75">
      <c r="A159" t="s">
        <v>58</v>
      </c>
      <c r="E159" s="39" t="s">
        <v>5</v>
      </c>
    </row>
    <row r="160" spans="1:16" ht="25.5">
      <c r="A160" t="s">
        <v>50</v>
      </c>
      <c s="34" t="s">
        <v>355</v>
      </c>
      <c s="34" t="s">
        <v>2283</v>
      </c>
      <c s="35" t="s">
        <v>5</v>
      </c>
      <c s="6" t="s">
        <v>2284</v>
      </c>
      <c s="36" t="s">
        <v>133</v>
      </c>
      <c s="37">
        <v>3</v>
      </c>
      <c s="36">
        <v>0</v>
      </c>
      <c s="36">
        <f>ROUND(G160*H160,6)</f>
      </c>
      <c r="L160" s="38">
        <v>0</v>
      </c>
      <c s="32">
        <f>ROUND(ROUND(L160,2)*ROUND(G160,3),2)</f>
      </c>
      <c s="36" t="s">
        <v>122</v>
      </c>
      <c>
        <f>(M160*21)/100</f>
      </c>
      <c t="s">
        <v>28</v>
      </c>
    </row>
    <row r="161" spans="1:5" ht="25.5">
      <c r="A161" s="35" t="s">
        <v>56</v>
      </c>
      <c r="E161" s="39" t="s">
        <v>2284</v>
      </c>
    </row>
    <row r="162" spans="1:5" ht="12.75">
      <c r="A162" s="35" t="s">
        <v>57</v>
      </c>
      <c r="E162" s="40" t="s">
        <v>5</v>
      </c>
    </row>
    <row r="163" spans="1:5" ht="12.75">
      <c r="A163" t="s">
        <v>58</v>
      </c>
      <c r="E163" s="39" t="s">
        <v>5</v>
      </c>
    </row>
    <row r="164" spans="1:16" ht="12.75">
      <c r="A164" t="s">
        <v>50</v>
      </c>
      <c s="34" t="s">
        <v>360</v>
      </c>
      <c s="34" t="s">
        <v>2214</v>
      </c>
      <c s="35" t="s">
        <v>5</v>
      </c>
      <c s="6" t="s">
        <v>2215</v>
      </c>
      <c s="36" t="s">
        <v>2216</v>
      </c>
      <c s="37">
        <v>6</v>
      </c>
      <c s="36">
        <v>0</v>
      </c>
      <c s="36">
        <f>ROUND(G164*H164,6)</f>
      </c>
      <c r="L164" s="38">
        <v>0</v>
      </c>
      <c s="32">
        <f>ROUND(ROUND(L164,2)*ROUND(G164,3),2)</f>
      </c>
      <c s="36" t="s">
        <v>122</v>
      </c>
      <c>
        <f>(M164*21)/100</f>
      </c>
      <c t="s">
        <v>28</v>
      </c>
    </row>
    <row r="165" spans="1:5" ht="12.75">
      <c r="A165" s="35" t="s">
        <v>56</v>
      </c>
      <c r="E165" s="39" t="s">
        <v>2215</v>
      </c>
    </row>
    <row r="166" spans="1:5" ht="12.75">
      <c r="A166" s="35" t="s">
        <v>57</v>
      </c>
      <c r="E166" s="40" t="s">
        <v>5</v>
      </c>
    </row>
    <row r="167" spans="1:5" ht="12.75">
      <c r="A167" t="s">
        <v>58</v>
      </c>
      <c r="E167" s="39" t="s">
        <v>5</v>
      </c>
    </row>
    <row r="168" spans="1:16" ht="25.5">
      <c r="A168" t="s">
        <v>50</v>
      </c>
      <c s="34" t="s">
        <v>365</v>
      </c>
      <c s="34" t="s">
        <v>2235</v>
      </c>
      <c s="35" t="s">
        <v>5</v>
      </c>
      <c s="6" t="s">
        <v>2236</v>
      </c>
      <c s="36" t="s">
        <v>84</v>
      </c>
      <c s="37">
        <v>8</v>
      </c>
      <c s="36">
        <v>0</v>
      </c>
      <c s="36">
        <f>ROUND(G168*H168,6)</f>
      </c>
      <c r="L168" s="38">
        <v>0</v>
      </c>
      <c s="32">
        <f>ROUND(ROUND(L168,2)*ROUND(G168,3),2)</f>
      </c>
      <c s="36" t="s">
        <v>122</v>
      </c>
      <c>
        <f>(M168*21)/100</f>
      </c>
      <c t="s">
        <v>28</v>
      </c>
    </row>
    <row r="169" spans="1:5" ht="25.5">
      <c r="A169" s="35" t="s">
        <v>56</v>
      </c>
      <c r="E169" s="39" t="s">
        <v>2236</v>
      </c>
    </row>
    <row r="170" spans="1:5" ht="12.75">
      <c r="A170" s="35" t="s">
        <v>57</v>
      </c>
      <c r="E170" s="40" t="s">
        <v>5</v>
      </c>
    </row>
    <row r="171" spans="1:5" ht="12.75">
      <c r="A171" t="s">
        <v>58</v>
      </c>
      <c r="E171" s="39" t="s">
        <v>5</v>
      </c>
    </row>
    <row r="172" spans="1:16" ht="25.5">
      <c r="A172" t="s">
        <v>50</v>
      </c>
      <c s="34" t="s">
        <v>370</v>
      </c>
      <c s="34" t="s">
        <v>2285</v>
      </c>
      <c s="35" t="s">
        <v>5</v>
      </c>
      <c s="6" t="s">
        <v>2286</v>
      </c>
      <c s="36" t="s">
        <v>133</v>
      </c>
      <c s="37">
        <v>6</v>
      </c>
      <c s="36">
        <v>0</v>
      </c>
      <c s="36">
        <f>ROUND(G172*H172,6)</f>
      </c>
      <c r="L172" s="38">
        <v>0</v>
      </c>
      <c s="32">
        <f>ROUND(ROUND(L172,2)*ROUND(G172,3),2)</f>
      </c>
      <c s="36" t="s">
        <v>122</v>
      </c>
      <c>
        <f>(M172*21)/100</f>
      </c>
      <c t="s">
        <v>28</v>
      </c>
    </row>
    <row r="173" spans="1:5" ht="25.5">
      <c r="A173" s="35" t="s">
        <v>56</v>
      </c>
      <c r="E173" s="39" t="s">
        <v>2286</v>
      </c>
    </row>
    <row r="174" spans="1:5" ht="12.75">
      <c r="A174" s="35" t="s">
        <v>57</v>
      </c>
      <c r="E174" s="40" t="s">
        <v>5</v>
      </c>
    </row>
    <row r="175" spans="1:5" ht="12.75">
      <c r="A175" t="s">
        <v>58</v>
      </c>
      <c r="E175" s="39" t="s">
        <v>5</v>
      </c>
    </row>
    <row r="176" spans="1:16" ht="12.75">
      <c r="A176" t="s">
        <v>50</v>
      </c>
      <c s="34" t="s">
        <v>374</v>
      </c>
      <c s="34" t="s">
        <v>2287</v>
      </c>
      <c s="35" t="s">
        <v>5</v>
      </c>
      <c s="6" t="s">
        <v>2288</v>
      </c>
      <c s="36" t="s">
        <v>54</v>
      </c>
      <c s="37">
        <v>1</v>
      </c>
      <c s="36">
        <v>0</v>
      </c>
      <c s="36">
        <f>ROUND(G176*H176,6)</f>
      </c>
      <c r="L176" s="38">
        <v>0</v>
      </c>
      <c s="32">
        <f>ROUND(ROUND(L176,2)*ROUND(G176,3),2)</f>
      </c>
      <c s="36" t="s">
        <v>122</v>
      </c>
      <c>
        <f>(M176*21)/100</f>
      </c>
      <c t="s">
        <v>28</v>
      </c>
    </row>
    <row r="177" spans="1:5" ht="12.75">
      <c r="A177" s="35" t="s">
        <v>56</v>
      </c>
      <c r="E177" s="39" t="s">
        <v>2288</v>
      </c>
    </row>
    <row r="178" spans="1:5" ht="12.75">
      <c r="A178" s="35" t="s">
        <v>57</v>
      </c>
      <c r="E178" s="40" t="s">
        <v>5</v>
      </c>
    </row>
    <row r="179" spans="1:5" ht="12.75">
      <c r="A179" t="s">
        <v>58</v>
      </c>
      <c r="E179" s="39" t="s">
        <v>5</v>
      </c>
    </row>
    <row r="180" spans="1:13" ht="12.75">
      <c r="A180" t="s">
        <v>47</v>
      </c>
      <c r="C180" s="31" t="s">
        <v>2289</v>
      </c>
      <c r="E180" s="33" t="s">
        <v>2290</v>
      </c>
      <c r="J180" s="32">
        <f>0</f>
      </c>
      <c s="32">
        <f>0</f>
      </c>
      <c s="32">
        <f>0+L181+L185+L189+L193+L197+L201</f>
      </c>
      <c s="32">
        <f>0+M181+M185+M189+M193+M197+M201</f>
      </c>
    </row>
    <row r="181" spans="1:16" ht="25.5">
      <c r="A181" t="s">
        <v>50</v>
      </c>
      <c s="34" t="s">
        <v>377</v>
      </c>
      <c s="34" t="s">
        <v>2291</v>
      </c>
      <c s="35" t="s">
        <v>5</v>
      </c>
      <c s="6" t="s">
        <v>2292</v>
      </c>
      <c s="36" t="s">
        <v>133</v>
      </c>
      <c s="37">
        <v>1</v>
      </c>
      <c s="36">
        <v>0</v>
      </c>
      <c s="36">
        <f>ROUND(G181*H181,6)</f>
      </c>
      <c r="L181" s="38">
        <v>0</v>
      </c>
      <c s="32">
        <f>ROUND(ROUND(L181,2)*ROUND(G181,3),2)</f>
      </c>
      <c s="36" t="s">
        <v>122</v>
      </c>
      <c>
        <f>(M181*21)/100</f>
      </c>
      <c t="s">
        <v>28</v>
      </c>
    </row>
    <row r="182" spans="1:5" ht="38.25">
      <c r="A182" s="35" t="s">
        <v>56</v>
      </c>
      <c r="E182" s="39" t="s">
        <v>2293</v>
      </c>
    </row>
    <row r="183" spans="1:5" ht="12.75">
      <c r="A183" s="35" t="s">
        <v>57</v>
      </c>
      <c r="E183" s="40" t="s">
        <v>5</v>
      </c>
    </row>
    <row r="184" spans="1:5" ht="63.75">
      <c r="A184" t="s">
        <v>58</v>
      </c>
      <c r="E184" s="39" t="s">
        <v>2294</v>
      </c>
    </row>
    <row r="185" spans="1:16" ht="25.5">
      <c r="A185" t="s">
        <v>50</v>
      </c>
      <c s="34" t="s">
        <v>380</v>
      </c>
      <c s="34" t="s">
        <v>2295</v>
      </c>
      <c s="35" t="s">
        <v>5</v>
      </c>
      <c s="6" t="s">
        <v>2296</v>
      </c>
      <c s="36" t="s">
        <v>133</v>
      </c>
      <c s="37">
        <v>1</v>
      </c>
      <c s="36">
        <v>0</v>
      </c>
      <c s="36">
        <f>ROUND(G185*H185,6)</f>
      </c>
      <c r="L185" s="38">
        <v>0</v>
      </c>
      <c s="32">
        <f>ROUND(ROUND(L185,2)*ROUND(G185,3),2)</f>
      </c>
      <c s="36" t="s">
        <v>122</v>
      </c>
      <c>
        <f>(M185*21)/100</f>
      </c>
      <c t="s">
        <v>28</v>
      </c>
    </row>
    <row r="186" spans="1:5" ht="25.5">
      <c r="A186" s="35" t="s">
        <v>56</v>
      </c>
      <c r="E186" s="39" t="s">
        <v>2296</v>
      </c>
    </row>
    <row r="187" spans="1:5" ht="12.75">
      <c r="A187" s="35" t="s">
        <v>57</v>
      </c>
      <c r="E187" s="40" t="s">
        <v>5</v>
      </c>
    </row>
    <row r="188" spans="1:5" ht="12.75">
      <c r="A188" t="s">
        <v>58</v>
      </c>
      <c r="E188" s="39" t="s">
        <v>5</v>
      </c>
    </row>
    <row r="189" spans="1:16" ht="25.5">
      <c r="A189" t="s">
        <v>50</v>
      </c>
      <c s="34" t="s">
        <v>385</v>
      </c>
      <c s="34" t="s">
        <v>2273</v>
      </c>
      <c s="35" t="s">
        <v>5</v>
      </c>
      <c s="6" t="s">
        <v>2274</v>
      </c>
      <c s="36" t="s">
        <v>133</v>
      </c>
      <c s="37">
        <v>1</v>
      </c>
      <c s="36">
        <v>0</v>
      </c>
      <c s="36">
        <f>ROUND(G189*H189,6)</f>
      </c>
      <c r="L189" s="38">
        <v>0</v>
      </c>
      <c s="32">
        <f>ROUND(ROUND(L189,2)*ROUND(G189,3),2)</f>
      </c>
      <c s="36" t="s">
        <v>122</v>
      </c>
      <c>
        <f>(M189*21)/100</f>
      </c>
      <c t="s">
        <v>28</v>
      </c>
    </row>
    <row r="190" spans="1:5" ht="25.5">
      <c r="A190" s="35" t="s">
        <v>56</v>
      </c>
      <c r="E190" s="39" t="s">
        <v>2274</v>
      </c>
    </row>
    <row r="191" spans="1:5" ht="12.75">
      <c r="A191" s="35" t="s">
        <v>57</v>
      </c>
      <c r="E191" s="40" t="s">
        <v>5</v>
      </c>
    </row>
    <row r="192" spans="1:5" ht="12.75">
      <c r="A192" t="s">
        <v>58</v>
      </c>
      <c r="E192" s="39" t="s">
        <v>5</v>
      </c>
    </row>
    <row r="193" spans="1:16" ht="12.75">
      <c r="A193" t="s">
        <v>50</v>
      </c>
      <c s="34" t="s">
        <v>389</v>
      </c>
      <c s="34" t="s">
        <v>2275</v>
      </c>
      <c s="35" t="s">
        <v>5</v>
      </c>
      <c s="6" t="s">
        <v>2276</v>
      </c>
      <c s="36" t="s">
        <v>133</v>
      </c>
      <c s="37">
        <v>1</v>
      </c>
      <c s="36">
        <v>0</v>
      </c>
      <c s="36">
        <f>ROUND(G193*H193,6)</f>
      </c>
      <c r="L193" s="38">
        <v>0</v>
      </c>
      <c s="32">
        <f>ROUND(ROUND(L193,2)*ROUND(G193,3),2)</f>
      </c>
      <c s="36" t="s">
        <v>122</v>
      </c>
      <c>
        <f>(M193*21)/100</f>
      </c>
      <c t="s">
        <v>28</v>
      </c>
    </row>
    <row r="194" spans="1:5" ht="12.75">
      <c r="A194" s="35" t="s">
        <v>56</v>
      </c>
      <c r="E194" s="39" t="s">
        <v>2276</v>
      </c>
    </row>
    <row r="195" spans="1:5" ht="12.75">
      <c r="A195" s="35" t="s">
        <v>57</v>
      </c>
      <c r="E195" s="40" t="s">
        <v>5</v>
      </c>
    </row>
    <row r="196" spans="1:5" ht="12.75">
      <c r="A196" t="s">
        <v>58</v>
      </c>
      <c r="E196" s="39" t="s">
        <v>5</v>
      </c>
    </row>
    <row r="197" spans="1:16" ht="25.5">
      <c r="A197" t="s">
        <v>50</v>
      </c>
      <c s="34" t="s">
        <v>393</v>
      </c>
      <c s="34" t="s">
        <v>2297</v>
      </c>
      <c s="35" t="s">
        <v>5</v>
      </c>
      <c s="6" t="s">
        <v>2298</v>
      </c>
      <c s="36" t="s">
        <v>54</v>
      </c>
      <c s="37">
        <v>1</v>
      </c>
      <c s="36">
        <v>0</v>
      </c>
      <c s="36">
        <f>ROUND(G197*H197,6)</f>
      </c>
      <c r="L197" s="38">
        <v>0</v>
      </c>
      <c s="32">
        <f>ROUND(ROUND(L197,2)*ROUND(G197,3),2)</f>
      </c>
      <c s="36" t="s">
        <v>122</v>
      </c>
      <c>
        <f>(M197*21)/100</f>
      </c>
      <c t="s">
        <v>28</v>
      </c>
    </row>
    <row r="198" spans="1:5" ht="38.25">
      <c r="A198" s="35" t="s">
        <v>56</v>
      </c>
      <c r="E198" s="39" t="s">
        <v>2299</v>
      </c>
    </row>
    <row r="199" spans="1:5" ht="12.75">
      <c r="A199" s="35" t="s">
        <v>57</v>
      </c>
      <c r="E199" s="40" t="s">
        <v>5</v>
      </c>
    </row>
    <row r="200" spans="1:5" ht="12.75">
      <c r="A200" t="s">
        <v>58</v>
      </c>
      <c r="E200" s="39" t="s">
        <v>5</v>
      </c>
    </row>
    <row r="201" spans="1:16" ht="25.5">
      <c r="A201" t="s">
        <v>50</v>
      </c>
      <c s="34" t="s">
        <v>395</v>
      </c>
      <c s="34" t="s">
        <v>2285</v>
      </c>
      <c s="35" t="s">
        <v>5</v>
      </c>
      <c s="6" t="s">
        <v>2286</v>
      </c>
      <c s="36" t="s">
        <v>133</v>
      </c>
      <c s="37">
        <v>1</v>
      </c>
      <c s="36">
        <v>0</v>
      </c>
      <c s="36">
        <f>ROUND(G201*H201,6)</f>
      </c>
      <c r="L201" s="38">
        <v>0</v>
      </c>
      <c s="32">
        <f>ROUND(ROUND(L201,2)*ROUND(G201,3),2)</f>
      </c>
      <c s="36" t="s">
        <v>122</v>
      </c>
      <c>
        <f>(M201*21)/100</f>
      </c>
      <c t="s">
        <v>28</v>
      </c>
    </row>
    <row r="202" spans="1:5" ht="25.5">
      <c r="A202" s="35" t="s">
        <v>56</v>
      </c>
      <c r="E202" s="39" t="s">
        <v>2286</v>
      </c>
    </row>
    <row r="203" spans="1:5" ht="12.75">
      <c r="A203" s="35" t="s">
        <v>57</v>
      </c>
      <c r="E203" s="40" t="s">
        <v>5</v>
      </c>
    </row>
    <row r="204" spans="1:5" ht="12.75">
      <c r="A204" t="s">
        <v>58</v>
      </c>
      <c r="E204" s="39" t="s">
        <v>5</v>
      </c>
    </row>
    <row r="205" spans="1:13" ht="12.75">
      <c r="A205" t="s">
        <v>47</v>
      </c>
      <c r="C205" s="31" t="s">
        <v>2300</v>
      </c>
      <c r="E205" s="33" t="s">
        <v>2301</v>
      </c>
      <c r="J205" s="32">
        <f>0</f>
      </c>
      <c s="32">
        <f>0</f>
      </c>
      <c s="32">
        <f>0+L206+L210+L214+L218+L222+L226+L230+L234</f>
      </c>
      <c s="32">
        <f>0+M206+M210+M214+M218+M222+M226+M230+M234</f>
      </c>
    </row>
    <row r="206" spans="1:16" ht="25.5">
      <c r="A206" t="s">
        <v>50</v>
      </c>
      <c s="34" t="s">
        <v>396</v>
      </c>
      <c s="34" t="s">
        <v>2302</v>
      </c>
      <c s="35" t="s">
        <v>5</v>
      </c>
      <c s="6" t="s">
        <v>2303</v>
      </c>
      <c s="36" t="s">
        <v>133</v>
      </c>
      <c s="37">
        <v>1</v>
      </c>
      <c s="36">
        <v>0</v>
      </c>
      <c s="36">
        <f>ROUND(G206*H206,6)</f>
      </c>
      <c r="L206" s="38">
        <v>0</v>
      </c>
      <c s="32">
        <f>ROUND(ROUND(L206,2)*ROUND(G206,3),2)</f>
      </c>
      <c s="36" t="s">
        <v>122</v>
      </c>
      <c>
        <f>(M206*21)/100</f>
      </c>
      <c t="s">
        <v>28</v>
      </c>
    </row>
    <row r="207" spans="1:5" ht="51">
      <c r="A207" s="35" t="s">
        <v>56</v>
      </c>
      <c r="E207" s="39" t="s">
        <v>2304</v>
      </c>
    </row>
    <row r="208" spans="1:5" ht="12.75">
      <c r="A208" s="35" t="s">
        <v>57</v>
      </c>
      <c r="E208" s="40" t="s">
        <v>5</v>
      </c>
    </row>
    <row r="209" spans="1:5" ht="12.75">
      <c r="A209" t="s">
        <v>58</v>
      </c>
      <c r="E209" s="39" t="s">
        <v>5</v>
      </c>
    </row>
    <row r="210" spans="1:16" ht="12.75">
      <c r="A210" t="s">
        <v>50</v>
      </c>
      <c s="34" t="s">
        <v>397</v>
      </c>
      <c s="34" t="s">
        <v>2305</v>
      </c>
      <c s="35" t="s">
        <v>5</v>
      </c>
      <c s="6" t="s">
        <v>2306</v>
      </c>
      <c s="36" t="s">
        <v>133</v>
      </c>
      <c s="37">
        <v>1</v>
      </c>
      <c s="36">
        <v>0</v>
      </c>
      <c s="36">
        <f>ROUND(G210*H210,6)</f>
      </c>
      <c r="L210" s="38">
        <v>0</v>
      </c>
      <c s="32">
        <f>ROUND(ROUND(L210,2)*ROUND(G210,3),2)</f>
      </c>
      <c s="36" t="s">
        <v>122</v>
      </c>
      <c>
        <f>(M210*21)/100</f>
      </c>
      <c t="s">
        <v>28</v>
      </c>
    </row>
    <row r="211" spans="1:5" ht="12.75">
      <c r="A211" s="35" t="s">
        <v>56</v>
      </c>
      <c r="E211" s="39" t="s">
        <v>2306</v>
      </c>
    </row>
    <row r="212" spans="1:5" ht="12.75">
      <c r="A212" s="35" t="s">
        <v>57</v>
      </c>
      <c r="E212" s="40" t="s">
        <v>5</v>
      </c>
    </row>
    <row r="213" spans="1:5" ht="12.75">
      <c r="A213" t="s">
        <v>58</v>
      </c>
      <c r="E213" s="39" t="s">
        <v>5</v>
      </c>
    </row>
    <row r="214" spans="1:16" ht="12.75">
      <c r="A214" t="s">
        <v>50</v>
      </c>
      <c s="34" t="s">
        <v>401</v>
      </c>
      <c s="34" t="s">
        <v>2307</v>
      </c>
      <c s="35" t="s">
        <v>5</v>
      </c>
      <c s="6" t="s">
        <v>2308</v>
      </c>
      <c s="36" t="s">
        <v>133</v>
      </c>
      <c s="37">
        <v>1</v>
      </c>
      <c s="36">
        <v>0</v>
      </c>
      <c s="36">
        <f>ROUND(G214*H214,6)</f>
      </c>
      <c r="L214" s="38">
        <v>0</v>
      </c>
      <c s="32">
        <f>ROUND(ROUND(L214,2)*ROUND(G214,3),2)</f>
      </c>
      <c s="36" t="s">
        <v>122</v>
      </c>
      <c>
        <f>(M214*21)/100</f>
      </c>
      <c t="s">
        <v>28</v>
      </c>
    </row>
    <row r="215" spans="1:5" ht="12.75">
      <c r="A215" s="35" t="s">
        <v>56</v>
      </c>
      <c r="E215" s="39" t="s">
        <v>2308</v>
      </c>
    </row>
    <row r="216" spans="1:5" ht="12.75">
      <c r="A216" s="35" t="s">
        <v>57</v>
      </c>
      <c r="E216" s="40" t="s">
        <v>5</v>
      </c>
    </row>
    <row r="217" spans="1:5" ht="12.75">
      <c r="A217" t="s">
        <v>58</v>
      </c>
      <c r="E217" s="39" t="s">
        <v>5</v>
      </c>
    </row>
    <row r="218" spans="1:16" ht="12.75">
      <c r="A218" t="s">
        <v>50</v>
      </c>
      <c s="34" t="s">
        <v>1755</v>
      </c>
      <c s="34" t="s">
        <v>2309</v>
      </c>
      <c s="35" t="s">
        <v>5</v>
      </c>
      <c s="6" t="s">
        <v>2310</v>
      </c>
      <c s="36" t="s">
        <v>133</v>
      </c>
      <c s="37">
        <v>1</v>
      </c>
      <c s="36">
        <v>0</v>
      </c>
      <c s="36">
        <f>ROUND(G218*H218,6)</f>
      </c>
      <c r="L218" s="38">
        <v>0</v>
      </c>
      <c s="32">
        <f>ROUND(ROUND(L218,2)*ROUND(G218,3),2)</f>
      </c>
      <c s="36" t="s">
        <v>122</v>
      </c>
      <c>
        <f>(M218*21)/100</f>
      </c>
      <c t="s">
        <v>28</v>
      </c>
    </row>
    <row r="219" spans="1:5" ht="12.75">
      <c r="A219" s="35" t="s">
        <v>56</v>
      </c>
      <c r="E219" s="39" t="s">
        <v>2310</v>
      </c>
    </row>
    <row r="220" spans="1:5" ht="12.75">
      <c r="A220" s="35" t="s">
        <v>57</v>
      </c>
      <c r="E220" s="40" t="s">
        <v>5</v>
      </c>
    </row>
    <row r="221" spans="1:5" ht="12.75">
      <c r="A221" t="s">
        <v>58</v>
      </c>
      <c r="E221" s="39" t="s">
        <v>5</v>
      </c>
    </row>
    <row r="222" spans="1:16" ht="12.75">
      <c r="A222" t="s">
        <v>50</v>
      </c>
      <c s="34" t="s">
        <v>1758</v>
      </c>
      <c s="34" t="s">
        <v>2311</v>
      </c>
      <c s="35" t="s">
        <v>5</v>
      </c>
      <c s="6" t="s">
        <v>2312</v>
      </c>
      <c s="36" t="s">
        <v>133</v>
      </c>
      <c s="37">
        <v>1</v>
      </c>
      <c s="36">
        <v>0</v>
      </c>
      <c s="36">
        <f>ROUND(G222*H222,6)</f>
      </c>
      <c r="L222" s="38">
        <v>0</v>
      </c>
      <c s="32">
        <f>ROUND(ROUND(L222,2)*ROUND(G222,3),2)</f>
      </c>
      <c s="36" t="s">
        <v>122</v>
      </c>
      <c>
        <f>(M222*21)/100</f>
      </c>
      <c t="s">
        <v>28</v>
      </c>
    </row>
    <row r="223" spans="1:5" ht="12.75">
      <c r="A223" s="35" t="s">
        <v>56</v>
      </c>
      <c r="E223" s="39" t="s">
        <v>2312</v>
      </c>
    </row>
    <row r="224" spans="1:5" ht="12.75">
      <c r="A224" s="35" t="s">
        <v>57</v>
      </c>
      <c r="E224" s="40" t="s">
        <v>5</v>
      </c>
    </row>
    <row r="225" spans="1:5" ht="12.75">
      <c r="A225" t="s">
        <v>58</v>
      </c>
      <c r="E225" s="39" t="s">
        <v>5</v>
      </c>
    </row>
    <row r="226" spans="1:16" ht="12.75">
      <c r="A226" t="s">
        <v>50</v>
      </c>
      <c s="34" t="s">
        <v>406</v>
      </c>
      <c s="34" t="s">
        <v>2313</v>
      </c>
      <c s="35" t="s">
        <v>5</v>
      </c>
      <c s="6" t="s">
        <v>2314</v>
      </c>
      <c s="36" t="s">
        <v>133</v>
      </c>
      <c s="37">
        <v>1</v>
      </c>
      <c s="36">
        <v>0</v>
      </c>
      <c s="36">
        <f>ROUND(G226*H226,6)</f>
      </c>
      <c r="L226" s="38">
        <v>0</v>
      </c>
      <c s="32">
        <f>ROUND(ROUND(L226,2)*ROUND(G226,3),2)</f>
      </c>
      <c s="36" t="s">
        <v>122</v>
      </c>
      <c>
        <f>(M226*21)/100</f>
      </c>
      <c t="s">
        <v>28</v>
      </c>
    </row>
    <row r="227" spans="1:5" ht="12.75">
      <c r="A227" s="35" t="s">
        <v>56</v>
      </c>
      <c r="E227" s="39" t="s">
        <v>2314</v>
      </c>
    </row>
    <row r="228" spans="1:5" ht="12.75">
      <c r="A228" s="35" t="s">
        <v>57</v>
      </c>
      <c r="E228" s="40" t="s">
        <v>5</v>
      </c>
    </row>
    <row r="229" spans="1:5" ht="12.75">
      <c r="A229" t="s">
        <v>58</v>
      </c>
      <c r="E229" s="39" t="s">
        <v>5</v>
      </c>
    </row>
    <row r="230" spans="1:16" ht="12.75">
      <c r="A230" t="s">
        <v>50</v>
      </c>
      <c s="34" t="s">
        <v>411</v>
      </c>
      <c s="34" t="s">
        <v>2315</v>
      </c>
      <c s="35" t="s">
        <v>5</v>
      </c>
      <c s="6" t="s">
        <v>2316</v>
      </c>
      <c s="36" t="s">
        <v>133</v>
      </c>
      <c s="37">
        <v>1</v>
      </c>
      <c s="36">
        <v>0</v>
      </c>
      <c s="36">
        <f>ROUND(G230*H230,6)</f>
      </c>
      <c r="L230" s="38">
        <v>0</v>
      </c>
      <c s="32">
        <f>ROUND(ROUND(L230,2)*ROUND(G230,3),2)</f>
      </c>
      <c s="36" t="s">
        <v>122</v>
      </c>
      <c>
        <f>(M230*21)/100</f>
      </c>
      <c t="s">
        <v>28</v>
      </c>
    </row>
    <row r="231" spans="1:5" ht="12.75">
      <c r="A231" s="35" t="s">
        <v>56</v>
      </c>
      <c r="E231" s="39" t="s">
        <v>2316</v>
      </c>
    </row>
    <row r="232" spans="1:5" ht="12.75">
      <c r="A232" s="35" t="s">
        <v>57</v>
      </c>
      <c r="E232" s="40" t="s">
        <v>5</v>
      </c>
    </row>
    <row r="233" spans="1:5" ht="12.75">
      <c r="A233" t="s">
        <v>58</v>
      </c>
      <c r="E233" s="39" t="s">
        <v>5</v>
      </c>
    </row>
    <row r="234" spans="1:16" ht="12.75">
      <c r="A234" t="s">
        <v>50</v>
      </c>
      <c s="34" t="s">
        <v>416</v>
      </c>
      <c s="34" t="s">
        <v>2317</v>
      </c>
      <c s="35" t="s">
        <v>5</v>
      </c>
      <c s="6" t="s">
        <v>2318</v>
      </c>
      <c s="36" t="s">
        <v>133</v>
      </c>
      <c s="37">
        <v>1</v>
      </c>
      <c s="36">
        <v>0</v>
      </c>
      <c s="36">
        <f>ROUND(G234*H234,6)</f>
      </c>
      <c r="L234" s="38">
        <v>0</v>
      </c>
      <c s="32">
        <f>ROUND(ROUND(L234,2)*ROUND(G234,3),2)</f>
      </c>
      <c s="36" t="s">
        <v>122</v>
      </c>
      <c>
        <f>(M234*21)/100</f>
      </c>
      <c t="s">
        <v>28</v>
      </c>
    </row>
    <row r="235" spans="1:5" ht="12.75">
      <c r="A235" s="35" t="s">
        <v>56</v>
      </c>
      <c r="E235" s="39" t="s">
        <v>2318</v>
      </c>
    </row>
    <row r="236" spans="1:5" ht="12.75">
      <c r="A236" s="35" t="s">
        <v>57</v>
      </c>
      <c r="E236" s="40" t="s">
        <v>5</v>
      </c>
    </row>
    <row r="237" spans="1:5" ht="12.75">
      <c r="A237" t="s">
        <v>58</v>
      </c>
      <c r="E237" s="39" t="s">
        <v>5</v>
      </c>
    </row>
    <row r="238" spans="1:13" ht="12.75">
      <c r="A238" t="s">
        <v>47</v>
      </c>
      <c r="C238" s="31" t="s">
        <v>2319</v>
      </c>
      <c r="E238" s="33" t="s">
        <v>2320</v>
      </c>
      <c r="J238" s="32">
        <f>0</f>
      </c>
      <c s="32">
        <f>0</f>
      </c>
      <c s="32">
        <f>0+L239+L243+L247+L251+L255+L259+L263+L267+L271+L275+L279</f>
      </c>
      <c s="32">
        <f>0+M239+M243+M247+M251+M255+M259+M263+M267+M271+M275+M279</f>
      </c>
    </row>
    <row r="239" spans="1:16" ht="12.75">
      <c r="A239" t="s">
        <v>50</v>
      </c>
      <c s="34" t="s">
        <v>421</v>
      </c>
      <c s="34" t="s">
        <v>2321</v>
      </c>
      <c s="35" t="s">
        <v>5</v>
      </c>
      <c s="6" t="s">
        <v>2322</v>
      </c>
      <c s="36" t="s">
        <v>133</v>
      </c>
      <c s="37">
        <v>25</v>
      </c>
      <c s="36">
        <v>0</v>
      </c>
      <c s="36">
        <f>ROUND(G239*H239,6)</f>
      </c>
      <c r="L239" s="38">
        <v>0</v>
      </c>
      <c s="32">
        <f>ROUND(ROUND(L239,2)*ROUND(G239,3),2)</f>
      </c>
      <c s="36" t="s">
        <v>122</v>
      </c>
      <c>
        <f>(M239*21)/100</f>
      </c>
      <c t="s">
        <v>28</v>
      </c>
    </row>
    <row r="240" spans="1:5" ht="12.75">
      <c r="A240" s="35" t="s">
        <v>56</v>
      </c>
      <c r="E240" s="39" t="s">
        <v>2322</v>
      </c>
    </row>
    <row r="241" spans="1:5" ht="12.75">
      <c r="A241" s="35" t="s">
        <v>57</v>
      </c>
      <c r="E241" s="40" t="s">
        <v>5</v>
      </c>
    </row>
    <row r="242" spans="1:5" ht="12.75">
      <c r="A242" t="s">
        <v>58</v>
      </c>
      <c r="E242" s="39" t="s">
        <v>5</v>
      </c>
    </row>
    <row r="243" spans="1:16" ht="12.75">
      <c r="A243" t="s">
        <v>50</v>
      </c>
      <c s="34" t="s">
        <v>424</v>
      </c>
      <c s="34" t="s">
        <v>2323</v>
      </c>
      <c s="35" t="s">
        <v>5</v>
      </c>
      <c s="6" t="s">
        <v>2324</v>
      </c>
      <c s="36" t="s">
        <v>54</v>
      </c>
      <c s="37">
        <v>1</v>
      </c>
      <c s="36">
        <v>0</v>
      </c>
      <c s="36">
        <f>ROUND(G243*H243,6)</f>
      </c>
      <c r="L243" s="38">
        <v>0</v>
      </c>
      <c s="32">
        <f>ROUND(ROUND(L243,2)*ROUND(G243,3),2)</f>
      </c>
      <c s="36" t="s">
        <v>122</v>
      </c>
      <c>
        <f>(M243*21)/100</f>
      </c>
      <c t="s">
        <v>28</v>
      </c>
    </row>
    <row r="244" spans="1:5" ht="12.75">
      <c r="A244" s="35" t="s">
        <v>56</v>
      </c>
      <c r="E244" s="39" t="s">
        <v>2324</v>
      </c>
    </row>
    <row r="245" spans="1:5" ht="12.75">
      <c r="A245" s="35" t="s">
        <v>57</v>
      </c>
      <c r="E245" s="40" t="s">
        <v>5</v>
      </c>
    </row>
    <row r="246" spans="1:5" ht="12.75">
      <c r="A246" t="s">
        <v>58</v>
      </c>
      <c r="E246" s="39" t="s">
        <v>5</v>
      </c>
    </row>
    <row r="247" spans="1:16" ht="12.75">
      <c r="A247" t="s">
        <v>50</v>
      </c>
      <c s="34" t="s">
        <v>429</v>
      </c>
      <c s="34" t="s">
        <v>2325</v>
      </c>
      <c s="35" t="s">
        <v>5</v>
      </c>
      <c s="6" t="s">
        <v>2326</v>
      </c>
      <c s="36" t="s">
        <v>54</v>
      </c>
      <c s="37">
        <v>1</v>
      </c>
      <c s="36">
        <v>0</v>
      </c>
      <c s="36">
        <f>ROUND(G247*H247,6)</f>
      </c>
      <c r="L247" s="38">
        <v>0</v>
      </c>
      <c s="32">
        <f>ROUND(ROUND(L247,2)*ROUND(G247,3),2)</f>
      </c>
      <c s="36" t="s">
        <v>122</v>
      </c>
      <c>
        <f>(M247*21)/100</f>
      </c>
      <c t="s">
        <v>28</v>
      </c>
    </row>
    <row r="248" spans="1:5" ht="12.75">
      <c r="A248" s="35" t="s">
        <v>56</v>
      </c>
      <c r="E248" s="39" t="s">
        <v>2326</v>
      </c>
    </row>
    <row r="249" spans="1:5" ht="12.75">
      <c r="A249" s="35" t="s">
        <v>57</v>
      </c>
      <c r="E249" s="40" t="s">
        <v>5</v>
      </c>
    </row>
    <row r="250" spans="1:5" ht="12.75">
      <c r="A250" t="s">
        <v>58</v>
      </c>
      <c r="E250" s="39" t="s">
        <v>5</v>
      </c>
    </row>
    <row r="251" spans="1:16" ht="12.75">
      <c r="A251" t="s">
        <v>50</v>
      </c>
      <c s="34" t="s">
        <v>432</v>
      </c>
      <c s="34" t="s">
        <v>2327</v>
      </c>
      <c s="35" t="s">
        <v>5</v>
      </c>
      <c s="6" t="s">
        <v>2328</v>
      </c>
      <c s="36" t="s">
        <v>54</v>
      </c>
      <c s="37">
        <v>1</v>
      </c>
      <c s="36">
        <v>0</v>
      </c>
      <c s="36">
        <f>ROUND(G251*H251,6)</f>
      </c>
      <c r="L251" s="38">
        <v>0</v>
      </c>
      <c s="32">
        <f>ROUND(ROUND(L251,2)*ROUND(G251,3),2)</f>
      </c>
      <c s="36" t="s">
        <v>122</v>
      </c>
      <c>
        <f>(M251*21)/100</f>
      </c>
      <c t="s">
        <v>28</v>
      </c>
    </row>
    <row r="252" spans="1:5" ht="12.75">
      <c r="A252" s="35" t="s">
        <v>56</v>
      </c>
      <c r="E252" s="39" t="s">
        <v>2328</v>
      </c>
    </row>
    <row r="253" spans="1:5" ht="12.75">
      <c r="A253" s="35" t="s">
        <v>57</v>
      </c>
      <c r="E253" s="40" t="s">
        <v>5</v>
      </c>
    </row>
    <row r="254" spans="1:5" ht="12.75">
      <c r="A254" t="s">
        <v>58</v>
      </c>
      <c r="E254" s="39" t="s">
        <v>5</v>
      </c>
    </row>
    <row r="255" spans="1:16" ht="12.75">
      <c r="A255" t="s">
        <v>50</v>
      </c>
      <c s="34" t="s">
        <v>436</v>
      </c>
      <c s="34" t="s">
        <v>2329</v>
      </c>
      <c s="35" t="s">
        <v>5</v>
      </c>
      <c s="6" t="s">
        <v>2330</v>
      </c>
      <c s="36" t="s">
        <v>54</v>
      </c>
      <c s="37">
        <v>1</v>
      </c>
      <c s="36">
        <v>0</v>
      </c>
      <c s="36">
        <f>ROUND(G255*H255,6)</f>
      </c>
      <c r="L255" s="38">
        <v>0</v>
      </c>
      <c s="32">
        <f>ROUND(ROUND(L255,2)*ROUND(G255,3),2)</f>
      </c>
      <c s="36" t="s">
        <v>122</v>
      </c>
      <c>
        <f>(M255*21)/100</f>
      </c>
      <c t="s">
        <v>28</v>
      </c>
    </row>
    <row r="256" spans="1:5" ht="12.75">
      <c r="A256" s="35" t="s">
        <v>56</v>
      </c>
      <c r="E256" s="39" t="s">
        <v>2330</v>
      </c>
    </row>
    <row r="257" spans="1:5" ht="12.75">
      <c r="A257" s="35" t="s">
        <v>57</v>
      </c>
      <c r="E257" s="40" t="s">
        <v>5</v>
      </c>
    </row>
    <row r="258" spans="1:5" ht="12.75">
      <c r="A258" t="s">
        <v>58</v>
      </c>
      <c r="E258" s="39" t="s">
        <v>5</v>
      </c>
    </row>
    <row r="259" spans="1:16" ht="12.75">
      <c r="A259" t="s">
        <v>50</v>
      </c>
      <c s="34" t="s">
        <v>442</v>
      </c>
      <c s="34" t="s">
        <v>2331</v>
      </c>
      <c s="35" t="s">
        <v>5</v>
      </c>
      <c s="6" t="s">
        <v>2332</v>
      </c>
      <c s="36" t="s">
        <v>54</v>
      </c>
      <c s="37">
        <v>1</v>
      </c>
      <c s="36">
        <v>0</v>
      </c>
      <c s="36">
        <f>ROUND(G259*H259,6)</f>
      </c>
      <c r="L259" s="38">
        <v>0</v>
      </c>
      <c s="32">
        <f>ROUND(ROUND(L259,2)*ROUND(G259,3),2)</f>
      </c>
      <c s="36" t="s">
        <v>122</v>
      </c>
      <c>
        <f>(M259*21)/100</f>
      </c>
      <c t="s">
        <v>28</v>
      </c>
    </row>
    <row r="260" spans="1:5" ht="12.75">
      <c r="A260" s="35" t="s">
        <v>56</v>
      </c>
      <c r="E260" s="39" t="s">
        <v>2332</v>
      </c>
    </row>
    <row r="261" spans="1:5" ht="12.75">
      <c r="A261" s="35" t="s">
        <v>57</v>
      </c>
      <c r="E261" s="40" t="s">
        <v>5</v>
      </c>
    </row>
    <row r="262" spans="1:5" ht="12.75">
      <c r="A262" t="s">
        <v>58</v>
      </c>
      <c r="E262" s="39" t="s">
        <v>5</v>
      </c>
    </row>
    <row r="263" spans="1:16" ht="12.75">
      <c r="A263" t="s">
        <v>50</v>
      </c>
      <c s="34" t="s">
        <v>446</v>
      </c>
      <c s="34" t="s">
        <v>2333</v>
      </c>
      <c s="35" t="s">
        <v>5</v>
      </c>
      <c s="6" t="s">
        <v>2334</v>
      </c>
      <c s="36" t="s">
        <v>54</v>
      </c>
      <c s="37">
        <v>1</v>
      </c>
      <c s="36">
        <v>0</v>
      </c>
      <c s="36">
        <f>ROUND(G263*H263,6)</f>
      </c>
      <c r="L263" s="38">
        <v>0</v>
      </c>
      <c s="32">
        <f>ROUND(ROUND(L263,2)*ROUND(G263,3),2)</f>
      </c>
      <c s="36" t="s">
        <v>122</v>
      </c>
      <c>
        <f>(M263*21)/100</f>
      </c>
      <c t="s">
        <v>28</v>
      </c>
    </row>
    <row r="264" spans="1:5" ht="12.75">
      <c r="A264" s="35" t="s">
        <v>56</v>
      </c>
      <c r="E264" s="39" t="s">
        <v>2334</v>
      </c>
    </row>
    <row r="265" spans="1:5" ht="12.75">
      <c r="A265" s="35" t="s">
        <v>57</v>
      </c>
      <c r="E265" s="40" t="s">
        <v>5</v>
      </c>
    </row>
    <row r="266" spans="1:5" ht="12.75">
      <c r="A266" t="s">
        <v>58</v>
      </c>
      <c r="E266" s="39" t="s">
        <v>5</v>
      </c>
    </row>
    <row r="267" spans="1:16" ht="12.75">
      <c r="A267" t="s">
        <v>50</v>
      </c>
      <c s="34" t="s">
        <v>450</v>
      </c>
      <c s="34" t="s">
        <v>2335</v>
      </c>
      <c s="35" t="s">
        <v>5</v>
      </c>
      <c s="6" t="s">
        <v>2336</v>
      </c>
      <c s="36" t="s">
        <v>54</v>
      </c>
      <c s="37">
        <v>1</v>
      </c>
      <c s="36">
        <v>0</v>
      </c>
      <c s="36">
        <f>ROUND(G267*H267,6)</f>
      </c>
      <c r="L267" s="38">
        <v>0</v>
      </c>
      <c s="32">
        <f>ROUND(ROUND(L267,2)*ROUND(G267,3),2)</f>
      </c>
      <c s="36" t="s">
        <v>122</v>
      </c>
      <c>
        <f>(M267*21)/100</f>
      </c>
      <c t="s">
        <v>28</v>
      </c>
    </row>
    <row r="268" spans="1:5" ht="12.75">
      <c r="A268" s="35" t="s">
        <v>56</v>
      </c>
      <c r="E268" s="39" t="s">
        <v>2336</v>
      </c>
    </row>
    <row r="269" spans="1:5" ht="12.75">
      <c r="A269" s="35" t="s">
        <v>57</v>
      </c>
      <c r="E269" s="40" t="s">
        <v>5</v>
      </c>
    </row>
    <row r="270" spans="1:5" ht="12.75">
      <c r="A270" t="s">
        <v>58</v>
      </c>
      <c r="E270" s="39" t="s">
        <v>5</v>
      </c>
    </row>
    <row r="271" spans="1:16" ht="12.75">
      <c r="A271" t="s">
        <v>50</v>
      </c>
      <c s="34" t="s">
        <v>453</v>
      </c>
      <c s="34" t="s">
        <v>2337</v>
      </c>
      <c s="35" t="s">
        <v>5</v>
      </c>
      <c s="6" t="s">
        <v>2338</v>
      </c>
      <c s="36" t="s">
        <v>54</v>
      </c>
      <c s="37">
        <v>1</v>
      </c>
      <c s="36">
        <v>0</v>
      </c>
      <c s="36">
        <f>ROUND(G271*H271,6)</f>
      </c>
      <c r="L271" s="38">
        <v>0</v>
      </c>
      <c s="32">
        <f>ROUND(ROUND(L271,2)*ROUND(G271,3),2)</f>
      </c>
      <c s="36" t="s">
        <v>122</v>
      </c>
      <c>
        <f>(M271*21)/100</f>
      </c>
      <c t="s">
        <v>28</v>
      </c>
    </row>
    <row r="272" spans="1:5" ht="12.75">
      <c r="A272" s="35" t="s">
        <v>56</v>
      </c>
      <c r="E272" s="39" t="s">
        <v>2338</v>
      </c>
    </row>
    <row r="273" spans="1:5" ht="12.75">
      <c r="A273" s="35" t="s">
        <v>57</v>
      </c>
      <c r="E273" s="40" t="s">
        <v>5</v>
      </c>
    </row>
    <row r="274" spans="1:5" ht="12.75">
      <c r="A274" t="s">
        <v>58</v>
      </c>
      <c r="E274" s="39" t="s">
        <v>5</v>
      </c>
    </row>
    <row r="275" spans="1:16" ht="12.75">
      <c r="A275" t="s">
        <v>50</v>
      </c>
      <c s="34" t="s">
        <v>457</v>
      </c>
      <c s="34" t="s">
        <v>2339</v>
      </c>
      <c s="35" t="s">
        <v>5</v>
      </c>
      <c s="6" t="s">
        <v>2340</v>
      </c>
      <c s="36" t="s">
        <v>54</v>
      </c>
      <c s="37">
        <v>1</v>
      </c>
      <c s="36">
        <v>0</v>
      </c>
      <c s="36">
        <f>ROUND(G275*H275,6)</f>
      </c>
      <c r="L275" s="38">
        <v>0</v>
      </c>
      <c s="32">
        <f>ROUND(ROUND(L275,2)*ROUND(G275,3),2)</f>
      </c>
      <c s="36" t="s">
        <v>122</v>
      </c>
      <c>
        <f>(M275*21)/100</f>
      </c>
      <c t="s">
        <v>28</v>
      </c>
    </row>
    <row r="276" spans="1:5" ht="12.75">
      <c r="A276" s="35" t="s">
        <v>56</v>
      </c>
      <c r="E276" s="39" t="s">
        <v>2340</v>
      </c>
    </row>
    <row r="277" spans="1:5" ht="12.75">
      <c r="A277" s="35" t="s">
        <v>57</v>
      </c>
      <c r="E277" s="40" t="s">
        <v>5</v>
      </c>
    </row>
    <row r="278" spans="1:5" ht="12.75">
      <c r="A278" t="s">
        <v>58</v>
      </c>
      <c r="E278" s="39" t="s">
        <v>5</v>
      </c>
    </row>
    <row r="279" spans="1:16" ht="12.75">
      <c r="A279" t="s">
        <v>50</v>
      </c>
      <c s="34" t="s">
        <v>461</v>
      </c>
      <c s="34" t="s">
        <v>2341</v>
      </c>
      <c s="35" t="s">
        <v>5</v>
      </c>
      <c s="6" t="s">
        <v>2342</v>
      </c>
      <c s="36" t="s">
        <v>54</v>
      </c>
      <c s="37">
        <v>1</v>
      </c>
      <c s="36">
        <v>0</v>
      </c>
      <c s="36">
        <f>ROUND(G279*H279,6)</f>
      </c>
      <c r="L279" s="38">
        <v>0</v>
      </c>
      <c s="32">
        <f>ROUND(ROUND(L279,2)*ROUND(G279,3),2)</f>
      </c>
      <c s="36" t="s">
        <v>122</v>
      </c>
      <c>
        <f>(M279*21)/100</f>
      </c>
      <c t="s">
        <v>28</v>
      </c>
    </row>
    <row r="280" spans="1:5" ht="12.75">
      <c r="A280" s="35" t="s">
        <v>56</v>
      </c>
      <c r="E280" s="39" t="s">
        <v>2342</v>
      </c>
    </row>
    <row r="281" spans="1:5" ht="12.75">
      <c r="A281" s="35" t="s">
        <v>57</v>
      </c>
      <c r="E281" s="40" t="s">
        <v>5</v>
      </c>
    </row>
    <row r="282" spans="1:5" ht="12.75">
      <c r="A282" t="s">
        <v>58</v>
      </c>
      <c r="E282" s="39" t="s">
        <v>5</v>
      </c>
    </row>
    <row r="283" spans="1:13" ht="12.75">
      <c r="A283" t="s">
        <v>47</v>
      </c>
      <c r="C283" s="31" t="s">
        <v>2343</v>
      </c>
      <c r="E283" s="33" t="s">
        <v>2344</v>
      </c>
      <c r="J283" s="32">
        <f>0</f>
      </c>
      <c s="32">
        <f>0</f>
      </c>
      <c s="32">
        <f>0+L284+L288</f>
      </c>
      <c s="32">
        <f>0+M284+M288</f>
      </c>
    </row>
    <row r="284" spans="1:16" ht="12.75">
      <c r="A284" t="s">
        <v>50</v>
      </c>
      <c s="34" t="s">
        <v>464</v>
      </c>
      <c s="34" t="s">
        <v>2345</v>
      </c>
      <c s="35" t="s">
        <v>5</v>
      </c>
      <c s="6" t="s">
        <v>2346</v>
      </c>
      <c s="36" t="s">
        <v>54</v>
      </c>
      <c s="37">
        <v>1</v>
      </c>
      <c s="36">
        <v>0</v>
      </c>
      <c s="36">
        <f>ROUND(G284*H284,6)</f>
      </c>
      <c r="L284" s="38">
        <v>0</v>
      </c>
      <c s="32">
        <f>ROUND(ROUND(L284,2)*ROUND(G284,3),2)</f>
      </c>
      <c s="36" t="s">
        <v>122</v>
      </c>
      <c>
        <f>(M284*21)/100</f>
      </c>
      <c t="s">
        <v>28</v>
      </c>
    </row>
    <row r="285" spans="1:5" ht="12.75">
      <c r="A285" s="35" t="s">
        <v>56</v>
      </c>
      <c r="E285" s="39" t="s">
        <v>2346</v>
      </c>
    </row>
    <row r="286" spans="1:5" ht="12.75">
      <c r="A286" s="35" t="s">
        <v>57</v>
      </c>
      <c r="E286" s="40" t="s">
        <v>5</v>
      </c>
    </row>
    <row r="287" spans="1:5" ht="12.75">
      <c r="A287" t="s">
        <v>58</v>
      </c>
      <c r="E287" s="39" t="s">
        <v>5</v>
      </c>
    </row>
    <row r="288" spans="1:16" ht="12.75">
      <c r="A288" t="s">
        <v>50</v>
      </c>
      <c s="34" t="s">
        <v>468</v>
      </c>
      <c s="34" t="s">
        <v>2347</v>
      </c>
      <c s="35" t="s">
        <v>5</v>
      </c>
      <c s="6" t="s">
        <v>2348</v>
      </c>
      <c s="36" t="s">
        <v>54</v>
      </c>
      <c s="37">
        <v>1</v>
      </c>
      <c s="36">
        <v>0</v>
      </c>
      <c s="36">
        <f>ROUND(G288*H288,6)</f>
      </c>
      <c r="L288" s="38">
        <v>0</v>
      </c>
      <c s="32">
        <f>ROUND(ROUND(L288,2)*ROUND(G288,3),2)</f>
      </c>
      <c s="36" t="s">
        <v>122</v>
      </c>
      <c>
        <f>(M288*21)/100</f>
      </c>
      <c t="s">
        <v>28</v>
      </c>
    </row>
    <row r="289" spans="1:5" ht="12.75">
      <c r="A289" s="35" t="s">
        <v>56</v>
      </c>
      <c r="E289" s="39" t="s">
        <v>2348</v>
      </c>
    </row>
    <row r="290" spans="1:5" ht="12.75">
      <c r="A290" s="35" t="s">
        <v>57</v>
      </c>
      <c r="E290" s="40" t="s">
        <v>5</v>
      </c>
    </row>
    <row r="291" spans="1:5" ht="12.75">
      <c r="A291" t="s">
        <v>58</v>
      </c>
      <c r="E29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COUNTIFS(L8:L312,"=0",A8:A312,"P")+COUNTIFS(L8:L312,"",A8:A312,"P")+SUM(Q8:Q312)</f>
      </c>
    </row>
    <row r="8" spans="1:13" ht="12.75">
      <c r="A8" t="s">
        <v>45</v>
      </c>
      <c r="C8" s="28" t="s">
        <v>2351</v>
      </c>
      <c r="E8" s="30" t="s">
        <v>2350</v>
      </c>
      <c r="J8" s="29">
        <f>0+J9+J54+J59+J64+J73+J78+J87+J128+J157+J190+J247+J260+J269+J274+J283</f>
      </c>
      <c s="29">
        <f>0+K9+K54+K59+K64+K73+K78+K87+K128+K157+K190+K247+K260+K269+K274+K283</f>
      </c>
      <c s="29">
        <f>0+L9+L54+L59+L64+L73+L78+L87+L128+L157+L190+L247+L260+L269+L274+L283</f>
      </c>
      <c s="29">
        <f>0+M9+M54+M59+M64+M73+M78+M87+M128+M157+M190+M247+M260+M269+M274+M283</f>
      </c>
    </row>
    <row r="9" spans="1:13" ht="12.75">
      <c r="A9" t="s">
        <v>47</v>
      </c>
      <c r="C9" s="31" t="s">
        <v>51</v>
      </c>
      <c r="E9" s="33" t="s">
        <v>81</v>
      </c>
      <c r="J9" s="32">
        <f>0</f>
      </c>
      <c s="32">
        <f>0</f>
      </c>
      <c s="32">
        <f>0+L10+L14+L18+L22+L26+L30+L34+L38+L42+L46+L50</f>
      </c>
      <c s="32">
        <f>0+M10+M14+M18+M22+M26+M30+M34+M38+M42+M46+M50</f>
      </c>
    </row>
    <row r="10" spans="1:16" ht="25.5">
      <c r="A10" t="s">
        <v>50</v>
      </c>
      <c s="34" t="s">
        <v>51</v>
      </c>
      <c s="34" t="s">
        <v>2352</v>
      </c>
      <c s="35" t="s">
        <v>5</v>
      </c>
      <c s="6" t="s">
        <v>2353</v>
      </c>
      <c s="36" t="s">
        <v>92</v>
      </c>
      <c s="37">
        <v>1.92</v>
      </c>
      <c s="36">
        <v>0</v>
      </c>
      <c s="36">
        <f>ROUND(G10*H10,6)</f>
      </c>
      <c r="L10" s="38">
        <v>0</v>
      </c>
      <c s="32">
        <f>ROUND(ROUND(L10,2)*ROUND(G10,3),2)</f>
      </c>
      <c s="36" t="s">
        <v>55</v>
      </c>
      <c>
        <f>(M10*21)/100</f>
      </c>
      <c t="s">
        <v>28</v>
      </c>
    </row>
    <row r="11" spans="1:5" ht="25.5">
      <c r="A11" s="35" t="s">
        <v>56</v>
      </c>
      <c r="E11" s="39" t="s">
        <v>2353</v>
      </c>
    </row>
    <row r="12" spans="1:5" ht="51">
      <c r="A12" s="35" t="s">
        <v>57</v>
      </c>
      <c r="E12" s="42" t="s">
        <v>2354</v>
      </c>
    </row>
    <row r="13" spans="1:5" ht="12.75">
      <c r="A13" t="s">
        <v>58</v>
      </c>
      <c r="E13" s="39" t="s">
        <v>5</v>
      </c>
    </row>
    <row r="14" spans="1:16" ht="12.75">
      <c r="A14" t="s">
        <v>50</v>
      </c>
      <c s="34" t="s">
        <v>28</v>
      </c>
      <c s="34" t="s">
        <v>249</v>
      </c>
      <c s="35" t="s">
        <v>5</v>
      </c>
      <c s="6" t="s">
        <v>2355</v>
      </c>
      <c s="36" t="s">
        <v>92</v>
      </c>
      <c s="37">
        <v>0.384</v>
      </c>
      <c s="36">
        <v>0</v>
      </c>
      <c s="36">
        <f>ROUND(G14*H14,6)</f>
      </c>
      <c r="L14" s="38">
        <v>0</v>
      </c>
      <c s="32">
        <f>ROUND(ROUND(L14,2)*ROUND(G14,3),2)</f>
      </c>
      <c s="36" t="s">
        <v>55</v>
      </c>
      <c>
        <f>(M14*21)/100</f>
      </c>
      <c t="s">
        <v>28</v>
      </c>
    </row>
    <row r="15" spans="1:5" ht="12.75">
      <c r="A15" s="35" t="s">
        <v>56</v>
      </c>
      <c r="E15" s="39" t="s">
        <v>2355</v>
      </c>
    </row>
    <row r="16" spans="1:5" ht="51">
      <c r="A16" s="35" t="s">
        <v>57</v>
      </c>
      <c r="E16" s="42" t="s">
        <v>2356</v>
      </c>
    </row>
    <row r="17" spans="1:5" ht="12.75">
      <c r="A17" t="s">
        <v>58</v>
      </c>
      <c r="E17" s="39" t="s">
        <v>5</v>
      </c>
    </row>
    <row r="18" spans="1:16" ht="12.75">
      <c r="A18" t="s">
        <v>50</v>
      </c>
      <c s="34" t="s">
        <v>26</v>
      </c>
      <c s="34" t="s">
        <v>1632</v>
      </c>
      <c s="35" t="s">
        <v>5</v>
      </c>
      <c s="6" t="s">
        <v>2357</v>
      </c>
      <c s="36" t="s">
        <v>84</v>
      </c>
      <c s="37">
        <v>4.8</v>
      </c>
      <c s="36">
        <v>0.00084</v>
      </c>
      <c s="36">
        <f>ROUND(G18*H18,6)</f>
      </c>
      <c r="L18" s="38">
        <v>0</v>
      </c>
      <c s="32">
        <f>ROUND(ROUND(L18,2)*ROUND(G18,3),2)</f>
      </c>
      <c s="36" t="s">
        <v>55</v>
      </c>
      <c>
        <f>(M18*21)/100</f>
      </c>
      <c t="s">
        <v>28</v>
      </c>
    </row>
    <row r="19" spans="1:5" ht="12.75">
      <c r="A19" s="35" t="s">
        <v>56</v>
      </c>
      <c r="E19" s="39" t="s">
        <v>2357</v>
      </c>
    </row>
    <row r="20" spans="1:5" ht="51">
      <c r="A20" s="35" t="s">
        <v>57</v>
      </c>
      <c r="E20" s="42" t="s">
        <v>2358</v>
      </c>
    </row>
    <row r="21" spans="1:5" ht="12.75">
      <c r="A21" t="s">
        <v>58</v>
      </c>
      <c r="E21" s="39" t="s">
        <v>5</v>
      </c>
    </row>
    <row r="22" spans="1:16" ht="12.75">
      <c r="A22" t="s">
        <v>50</v>
      </c>
      <c s="34" t="s">
        <v>66</v>
      </c>
      <c s="34" t="s">
        <v>1635</v>
      </c>
      <c s="35" t="s">
        <v>5</v>
      </c>
      <c s="6" t="s">
        <v>2359</v>
      </c>
      <c s="36" t="s">
        <v>84</v>
      </c>
      <c s="37">
        <v>4.8</v>
      </c>
      <c s="36">
        <v>0</v>
      </c>
      <c s="36">
        <f>ROUND(G22*H22,6)</f>
      </c>
      <c r="L22" s="38">
        <v>0</v>
      </c>
      <c s="32">
        <f>ROUND(ROUND(L22,2)*ROUND(G22,3),2)</f>
      </c>
      <c s="36" t="s">
        <v>55</v>
      </c>
      <c>
        <f>(M22*21)/100</f>
      </c>
      <c t="s">
        <v>28</v>
      </c>
    </row>
    <row r="23" spans="1:5" ht="12.75">
      <c r="A23" s="35" t="s">
        <v>56</v>
      </c>
      <c r="E23" s="39" t="s">
        <v>2359</v>
      </c>
    </row>
    <row r="24" spans="1:5" ht="51">
      <c r="A24" s="35" t="s">
        <v>57</v>
      </c>
      <c r="E24" s="42" t="s">
        <v>2358</v>
      </c>
    </row>
    <row r="25" spans="1:5" ht="12.75">
      <c r="A25" t="s">
        <v>58</v>
      </c>
      <c r="E25" s="39" t="s">
        <v>5</v>
      </c>
    </row>
    <row r="26" spans="1:16" ht="25.5">
      <c r="A26" t="s">
        <v>50</v>
      </c>
      <c s="34" t="s">
        <v>71</v>
      </c>
      <c s="34" t="s">
        <v>1638</v>
      </c>
      <c s="35" t="s">
        <v>5</v>
      </c>
      <c s="6" t="s">
        <v>2360</v>
      </c>
      <c s="36" t="s">
        <v>92</v>
      </c>
      <c s="37">
        <v>1.2</v>
      </c>
      <c s="36">
        <v>0</v>
      </c>
      <c s="36">
        <f>ROUND(G26*H26,6)</f>
      </c>
      <c r="L26" s="38">
        <v>0</v>
      </c>
      <c s="32">
        <f>ROUND(ROUND(L26,2)*ROUND(G26,3),2)</f>
      </c>
      <c s="36" t="s">
        <v>55</v>
      </c>
      <c>
        <f>(M26*21)/100</f>
      </c>
      <c t="s">
        <v>28</v>
      </c>
    </row>
    <row r="27" spans="1:5" ht="25.5">
      <c r="A27" s="35" t="s">
        <v>56</v>
      </c>
      <c r="E27" s="39" t="s">
        <v>2360</v>
      </c>
    </row>
    <row r="28" spans="1:5" ht="51">
      <c r="A28" s="35" t="s">
        <v>57</v>
      </c>
      <c r="E28" s="42" t="s">
        <v>2361</v>
      </c>
    </row>
    <row r="29" spans="1:5" ht="12.75">
      <c r="A29" t="s">
        <v>58</v>
      </c>
      <c r="E29" s="39" t="s">
        <v>5</v>
      </c>
    </row>
    <row r="30" spans="1:16" ht="12.75">
      <c r="A30" t="s">
        <v>50</v>
      </c>
      <c s="34" t="s">
        <v>27</v>
      </c>
      <c s="34" t="s">
        <v>104</v>
      </c>
      <c s="35" t="s">
        <v>5</v>
      </c>
      <c s="6" t="s">
        <v>2362</v>
      </c>
      <c s="36" t="s">
        <v>92</v>
      </c>
      <c s="37">
        <v>1.2</v>
      </c>
      <c s="36">
        <v>0</v>
      </c>
      <c s="36">
        <f>ROUND(G30*H30,6)</f>
      </c>
      <c r="L30" s="38">
        <v>0</v>
      </c>
      <c s="32">
        <f>ROUND(ROUND(L30,2)*ROUND(G30,3),2)</f>
      </c>
      <c s="36" t="s">
        <v>55</v>
      </c>
      <c>
        <f>(M30*21)/100</f>
      </c>
      <c t="s">
        <v>28</v>
      </c>
    </row>
    <row r="31" spans="1:5" ht="12.75">
      <c r="A31" s="35" t="s">
        <v>56</v>
      </c>
      <c r="E31" s="39" t="s">
        <v>2362</v>
      </c>
    </row>
    <row r="32" spans="1:5" ht="114.75">
      <c r="A32" s="35" t="s">
        <v>57</v>
      </c>
      <c r="E32" s="42" t="s">
        <v>2363</v>
      </c>
    </row>
    <row r="33" spans="1:5" ht="12.75">
      <c r="A33" t="s">
        <v>58</v>
      </c>
      <c r="E33" s="39" t="s">
        <v>5</v>
      </c>
    </row>
    <row r="34" spans="1:16" ht="12.75">
      <c r="A34" t="s">
        <v>50</v>
      </c>
      <c s="34" t="s">
        <v>108</v>
      </c>
      <c s="34" t="s">
        <v>114</v>
      </c>
      <c s="35" t="s">
        <v>5</v>
      </c>
      <c s="6" t="s">
        <v>2364</v>
      </c>
      <c s="36" t="s">
        <v>92</v>
      </c>
      <c s="37">
        <v>1.2</v>
      </c>
      <c s="36">
        <v>0</v>
      </c>
      <c s="36">
        <f>ROUND(G34*H34,6)</f>
      </c>
      <c r="L34" s="38">
        <v>0</v>
      </c>
      <c s="32">
        <f>ROUND(ROUND(L34,2)*ROUND(G34,3),2)</f>
      </c>
      <c s="36" t="s">
        <v>55</v>
      </c>
      <c>
        <f>(M34*21)/100</f>
      </c>
      <c t="s">
        <v>28</v>
      </c>
    </row>
    <row r="35" spans="1:5" ht="12.75">
      <c r="A35" s="35" t="s">
        <v>56</v>
      </c>
      <c r="E35" s="39" t="s">
        <v>2364</v>
      </c>
    </row>
    <row r="36" spans="1:5" ht="114.75">
      <c r="A36" s="35" t="s">
        <v>57</v>
      </c>
      <c r="E36" s="42" t="s">
        <v>2363</v>
      </c>
    </row>
    <row r="37" spans="1:5" ht="12.75">
      <c r="A37" t="s">
        <v>58</v>
      </c>
      <c r="E37" s="39" t="s">
        <v>5</v>
      </c>
    </row>
    <row r="38" spans="1:16" ht="25.5">
      <c r="A38" t="s">
        <v>50</v>
      </c>
      <c s="34" t="s">
        <v>113</v>
      </c>
      <c s="34" t="s">
        <v>253</v>
      </c>
      <c s="35" t="s">
        <v>254</v>
      </c>
      <c s="6" t="s">
        <v>255</v>
      </c>
      <c s="36" t="s">
        <v>121</v>
      </c>
      <c s="37">
        <v>1.296</v>
      </c>
      <c s="36">
        <v>0</v>
      </c>
      <c s="36">
        <f>ROUND(G38*H38,6)</f>
      </c>
      <c r="L38" s="38">
        <v>0</v>
      </c>
      <c s="32">
        <f>ROUND(ROUND(L38,2)*ROUND(G38,3),2)</f>
      </c>
      <c s="36" t="s">
        <v>122</v>
      </c>
      <c>
        <f>(M38*21)/100</f>
      </c>
      <c t="s">
        <v>28</v>
      </c>
    </row>
    <row r="39" spans="1:5" ht="51">
      <c r="A39" s="35" t="s">
        <v>56</v>
      </c>
      <c r="E39" s="39" t="s">
        <v>256</v>
      </c>
    </row>
    <row r="40" spans="1:5" ht="102">
      <c r="A40" s="35" t="s">
        <v>57</v>
      </c>
      <c r="E40" s="42" t="s">
        <v>2365</v>
      </c>
    </row>
    <row r="41" spans="1:5" ht="409.5">
      <c r="A41" t="s">
        <v>58</v>
      </c>
      <c r="E41" s="39" t="s">
        <v>211</v>
      </c>
    </row>
    <row r="42" spans="1:16" ht="12.75">
      <c r="A42" t="s">
        <v>50</v>
      </c>
      <c s="34" t="s">
        <v>118</v>
      </c>
      <c s="34" t="s">
        <v>1644</v>
      </c>
      <c s="35" t="s">
        <v>5</v>
      </c>
      <c s="6" t="s">
        <v>2366</v>
      </c>
      <c s="36" t="s">
        <v>92</v>
      </c>
      <c s="37">
        <v>0.56</v>
      </c>
      <c s="36">
        <v>0</v>
      </c>
      <c s="36">
        <f>ROUND(G42*H42,6)</f>
      </c>
      <c r="L42" s="38">
        <v>0</v>
      </c>
      <c s="32">
        <f>ROUND(ROUND(L42,2)*ROUND(G42,3),2)</f>
      </c>
      <c s="36" t="s">
        <v>55</v>
      </c>
      <c>
        <f>(M42*21)/100</f>
      </c>
      <c t="s">
        <v>28</v>
      </c>
    </row>
    <row r="43" spans="1:5" ht="12.75">
      <c r="A43" s="35" t="s">
        <v>56</v>
      </c>
      <c r="E43" s="39" t="s">
        <v>2366</v>
      </c>
    </row>
    <row r="44" spans="1:5" ht="51">
      <c r="A44" s="35" t="s">
        <v>57</v>
      </c>
      <c r="E44" s="42" t="s">
        <v>2367</v>
      </c>
    </row>
    <row r="45" spans="1:5" ht="12.75">
      <c r="A45" t="s">
        <v>58</v>
      </c>
      <c r="E45" s="39" t="s">
        <v>5</v>
      </c>
    </row>
    <row r="46" spans="1:16" ht="12.75">
      <c r="A46" t="s">
        <v>50</v>
      </c>
      <c s="34" t="s">
        <v>142</v>
      </c>
      <c s="34" t="s">
        <v>1648</v>
      </c>
      <c s="35" t="s">
        <v>5</v>
      </c>
      <c s="6" t="s">
        <v>1649</v>
      </c>
      <c s="36" t="s">
        <v>121</v>
      </c>
      <c s="37">
        <v>1.176</v>
      </c>
      <c s="36">
        <v>1</v>
      </c>
      <c s="36">
        <f>ROUND(G46*H46,6)</f>
      </c>
      <c r="L46" s="38">
        <v>0</v>
      </c>
      <c s="32">
        <f>ROUND(ROUND(L46,2)*ROUND(G46,3),2)</f>
      </c>
      <c s="36" t="s">
        <v>55</v>
      </c>
      <c>
        <f>(M46*21)/100</f>
      </c>
      <c t="s">
        <v>28</v>
      </c>
    </row>
    <row r="47" spans="1:5" ht="12.75">
      <c r="A47" s="35" t="s">
        <v>56</v>
      </c>
      <c r="E47" s="39" t="s">
        <v>1649</v>
      </c>
    </row>
    <row r="48" spans="1:5" ht="63.75">
      <c r="A48" s="35" t="s">
        <v>57</v>
      </c>
      <c r="E48" s="42" t="s">
        <v>2368</v>
      </c>
    </row>
    <row r="49" spans="1:5" ht="12.75">
      <c r="A49" t="s">
        <v>58</v>
      </c>
      <c r="E49" s="39" t="s">
        <v>5</v>
      </c>
    </row>
    <row r="50" spans="1:16" ht="12.75">
      <c r="A50" t="s">
        <v>50</v>
      </c>
      <c s="34" t="s">
        <v>147</v>
      </c>
      <c s="34" t="s">
        <v>1651</v>
      </c>
      <c s="35" t="s">
        <v>5</v>
      </c>
      <c s="6" t="s">
        <v>2369</v>
      </c>
      <c s="36" t="s">
        <v>84</v>
      </c>
      <c s="37">
        <v>1.6</v>
      </c>
      <c s="36">
        <v>0</v>
      </c>
      <c s="36">
        <f>ROUND(G50*H50,6)</f>
      </c>
      <c r="L50" s="38">
        <v>0</v>
      </c>
      <c s="32">
        <f>ROUND(ROUND(L50,2)*ROUND(G50,3),2)</f>
      </c>
      <c s="36" t="s">
        <v>55</v>
      </c>
      <c>
        <f>(M50*21)/100</f>
      </c>
      <c t="s">
        <v>28</v>
      </c>
    </row>
    <row r="51" spans="1:5" ht="12.75">
      <c r="A51" s="35" t="s">
        <v>56</v>
      </c>
      <c r="E51" s="39" t="s">
        <v>2369</v>
      </c>
    </row>
    <row r="52" spans="1:5" ht="51">
      <c r="A52" s="35" t="s">
        <v>57</v>
      </c>
      <c r="E52" s="42" t="s">
        <v>2370</v>
      </c>
    </row>
    <row r="53" spans="1:5" ht="12.75">
      <c r="A53" t="s">
        <v>58</v>
      </c>
      <c r="E53" s="39" t="s">
        <v>5</v>
      </c>
    </row>
    <row r="54" spans="1:13" ht="12.75">
      <c r="A54" t="s">
        <v>47</v>
      </c>
      <c r="C54" s="31" t="s">
        <v>66</v>
      </c>
      <c r="E54" s="33" t="s">
        <v>405</v>
      </c>
      <c r="J54" s="32">
        <f>0</f>
      </c>
      <c s="32">
        <f>0</f>
      </c>
      <c s="32">
        <f>0+L55</f>
      </c>
      <c s="32">
        <f>0+M55</f>
      </c>
    </row>
    <row r="55" spans="1:16" ht="12.75">
      <c r="A55" t="s">
        <v>50</v>
      </c>
      <c s="34" t="s">
        <v>150</v>
      </c>
      <c s="34" t="s">
        <v>1657</v>
      </c>
      <c s="35" t="s">
        <v>5</v>
      </c>
      <c s="6" t="s">
        <v>2371</v>
      </c>
      <c s="36" t="s">
        <v>92</v>
      </c>
      <c s="37">
        <v>0.16</v>
      </c>
      <c s="36">
        <v>1.89077</v>
      </c>
      <c s="36">
        <f>ROUND(G55*H55,6)</f>
      </c>
      <c r="L55" s="38">
        <v>0</v>
      </c>
      <c s="32">
        <f>ROUND(ROUND(L55,2)*ROUND(G55,3),2)</f>
      </c>
      <c s="36" t="s">
        <v>55</v>
      </c>
      <c>
        <f>(M55*21)/100</f>
      </c>
      <c t="s">
        <v>28</v>
      </c>
    </row>
    <row r="56" spans="1:5" ht="12.75">
      <c r="A56" s="35" t="s">
        <v>56</v>
      </c>
      <c r="E56" s="39" t="s">
        <v>2371</v>
      </c>
    </row>
    <row r="57" spans="1:5" ht="51">
      <c r="A57" s="35" t="s">
        <v>57</v>
      </c>
      <c r="E57" s="42" t="s">
        <v>2372</v>
      </c>
    </row>
    <row r="58" spans="1:5" ht="12.75">
      <c r="A58" t="s">
        <v>58</v>
      </c>
      <c r="E58" s="39" t="s">
        <v>5</v>
      </c>
    </row>
    <row r="59" spans="1:13" ht="12.75">
      <c r="A59" t="s">
        <v>47</v>
      </c>
      <c r="C59" s="31" t="s">
        <v>1666</v>
      </c>
      <c r="E59" s="33" t="s">
        <v>1667</v>
      </c>
      <c r="J59" s="32">
        <f>0</f>
      </c>
      <c s="32">
        <f>0</f>
      </c>
      <c s="32">
        <f>0+L60</f>
      </c>
      <c s="32">
        <f>0+M60</f>
      </c>
    </row>
    <row r="60" spans="1:16" ht="12.75">
      <c r="A60" t="s">
        <v>50</v>
      </c>
      <c s="34" t="s">
        <v>155</v>
      </c>
      <c s="34" t="s">
        <v>1668</v>
      </c>
      <c s="35" t="s">
        <v>5</v>
      </c>
      <c s="6" t="s">
        <v>2373</v>
      </c>
      <c s="36" t="s">
        <v>1670</v>
      </c>
      <c s="37">
        <v>0.002</v>
      </c>
      <c s="36">
        <v>0.0099</v>
      </c>
      <c s="36">
        <f>ROUND(G60*H60,6)</f>
      </c>
      <c r="L60" s="38">
        <v>0</v>
      </c>
      <c s="32">
        <f>ROUND(ROUND(L60,2)*ROUND(G60,3),2)</f>
      </c>
      <c s="36" t="s">
        <v>55</v>
      </c>
      <c>
        <f>(M60*21)/100</f>
      </c>
      <c t="s">
        <v>28</v>
      </c>
    </row>
    <row r="61" spans="1:5" ht="12.75">
      <c r="A61" s="35" t="s">
        <v>56</v>
      </c>
      <c r="E61" s="39" t="s">
        <v>2373</v>
      </c>
    </row>
    <row r="62" spans="1:5" ht="38.25">
      <c r="A62" s="35" t="s">
        <v>57</v>
      </c>
      <c r="E62" s="42" t="s">
        <v>2374</v>
      </c>
    </row>
    <row r="63" spans="1:5" ht="12.75">
      <c r="A63" t="s">
        <v>58</v>
      </c>
      <c r="E63" s="39" t="s">
        <v>5</v>
      </c>
    </row>
    <row r="64" spans="1:13" ht="12.75">
      <c r="A64" t="s">
        <v>47</v>
      </c>
      <c r="C64" s="31" t="s">
        <v>2375</v>
      </c>
      <c r="E64" s="33" t="s">
        <v>2376</v>
      </c>
      <c r="J64" s="32">
        <f>0</f>
      </c>
      <c s="32">
        <f>0</f>
      </c>
      <c s="32">
        <f>0+L65+L69</f>
      </c>
      <c s="32">
        <f>0+M65+M69</f>
      </c>
    </row>
    <row r="65" spans="1:16" ht="12.75">
      <c r="A65" t="s">
        <v>50</v>
      </c>
      <c s="34" t="s">
        <v>159</v>
      </c>
      <c s="34" t="s">
        <v>2377</v>
      </c>
      <c s="35" t="s">
        <v>5</v>
      </c>
      <c s="6" t="s">
        <v>2378</v>
      </c>
      <c s="36" t="s">
        <v>162</v>
      </c>
      <c s="37">
        <v>1</v>
      </c>
      <c s="36">
        <v>0.00468</v>
      </c>
      <c s="36">
        <f>ROUND(G65*H65,6)</f>
      </c>
      <c r="L65" s="38">
        <v>0</v>
      </c>
      <c s="32">
        <f>ROUND(ROUND(L65,2)*ROUND(G65,3),2)</f>
      </c>
      <c s="36" t="s">
        <v>55</v>
      </c>
      <c>
        <f>(M65*21)/100</f>
      </c>
      <c t="s">
        <v>28</v>
      </c>
    </row>
    <row r="66" spans="1:5" ht="12.75">
      <c r="A66" s="35" t="s">
        <v>56</v>
      </c>
      <c r="E66" s="39" t="s">
        <v>2378</v>
      </c>
    </row>
    <row r="67" spans="1:5" ht="38.25">
      <c r="A67" s="35" t="s">
        <v>57</v>
      </c>
      <c r="E67" s="42" t="s">
        <v>2379</v>
      </c>
    </row>
    <row r="68" spans="1:5" ht="12.75">
      <c r="A68" t="s">
        <v>58</v>
      </c>
      <c r="E68" s="39" t="s">
        <v>5</v>
      </c>
    </row>
    <row r="69" spans="1:16" ht="12.75">
      <c r="A69" t="s">
        <v>50</v>
      </c>
      <c s="34" t="s">
        <v>165</v>
      </c>
      <c s="34" t="s">
        <v>2380</v>
      </c>
      <c s="35" t="s">
        <v>5</v>
      </c>
      <c s="6" t="s">
        <v>2381</v>
      </c>
      <c s="36" t="s">
        <v>121</v>
      </c>
      <c s="37">
        <v>0.005</v>
      </c>
      <c s="36">
        <v>0</v>
      </c>
      <c s="36">
        <f>ROUND(G69*H69,6)</f>
      </c>
      <c r="L69" s="38">
        <v>0</v>
      </c>
      <c s="32">
        <f>ROUND(ROUND(L69,2)*ROUND(G69,3),2)</f>
      </c>
      <c s="36" t="s">
        <v>55</v>
      </c>
      <c>
        <f>(M69*21)/100</f>
      </c>
      <c t="s">
        <v>28</v>
      </c>
    </row>
    <row r="70" spans="1:5" ht="12.75">
      <c r="A70" s="35" t="s">
        <v>56</v>
      </c>
      <c r="E70" s="39" t="s">
        <v>2381</v>
      </c>
    </row>
    <row r="71" spans="1:5" ht="12.75">
      <c r="A71" s="35" t="s">
        <v>57</v>
      </c>
      <c r="E71" s="40" t="s">
        <v>5</v>
      </c>
    </row>
    <row r="72" spans="1:5" ht="12.75">
      <c r="A72" t="s">
        <v>58</v>
      </c>
      <c r="E72" s="39" t="s">
        <v>5</v>
      </c>
    </row>
    <row r="73" spans="1:13" ht="12.75">
      <c r="A73" t="s">
        <v>47</v>
      </c>
      <c r="C73" s="31" t="s">
        <v>2382</v>
      </c>
      <c r="E73" s="33" t="s">
        <v>2383</v>
      </c>
      <c r="J73" s="32">
        <f>0</f>
      </c>
      <c s="32">
        <f>0</f>
      </c>
      <c s="32">
        <f>0+L74</f>
      </c>
      <c s="32">
        <f>0+M74</f>
      </c>
    </row>
    <row r="74" spans="1:16" ht="25.5">
      <c r="A74" t="s">
        <v>50</v>
      </c>
      <c s="34" t="s">
        <v>173</v>
      </c>
      <c s="34" t="s">
        <v>2384</v>
      </c>
      <c s="35" t="s">
        <v>5</v>
      </c>
      <c s="6" t="s">
        <v>2385</v>
      </c>
      <c s="36" t="s">
        <v>139</v>
      </c>
      <c s="37">
        <v>4</v>
      </c>
      <c s="36">
        <v>0.00016</v>
      </c>
      <c s="36">
        <f>ROUND(G74*H74,6)</f>
      </c>
      <c r="L74" s="38">
        <v>0</v>
      </c>
      <c s="32">
        <f>ROUND(ROUND(L74,2)*ROUND(G74,3),2)</f>
      </c>
      <c s="36" t="s">
        <v>55</v>
      </c>
      <c>
        <f>(M74*21)/100</f>
      </c>
      <c t="s">
        <v>28</v>
      </c>
    </row>
    <row r="75" spans="1:5" ht="25.5">
      <c r="A75" s="35" t="s">
        <v>56</v>
      </c>
      <c r="E75" s="39" t="s">
        <v>2385</v>
      </c>
    </row>
    <row r="76" spans="1:5" ht="38.25">
      <c r="A76" s="35" t="s">
        <v>57</v>
      </c>
      <c r="E76" s="42" t="s">
        <v>2386</v>
      </c>
    </row>
    <row r="77" spans="1:5" ht="12.75">
      <c r="A77" t="s">
        <v>58</v>
      </c>
      <c r="E77" s="39" t="s">
        <v>5</v>
      </c>
    </row>
    <row r="78" spans="1:13" ht="12.75">
      <c r="A78" t="s">
        <v>47</v>
      </c>
      <c r="C78" s="31" t="s">
        <v>2387</v>
      </c>
      <c r="E78" s="33" t="s">
        <v>2388</v>
      </c>
      <c r="J78" s="32">
        <f>0</f>
      </c>
      <c s="32">
        <f>0</f>
      </c>
      <c s="32">
        <f>0+L79+L83</f>
      </c>
      <c s="32">
        <f>0+M79+M83</f>
      </c>
    </row>
    <row r="79" spans="1:16" ht="12.75">
      <c r="A79" t="s">
        <v>50</v>
      </c>
      <c s="34" t="s">
        <v>178</v>
      </c>
      <c s="34" t="s">
        <v>2389</v>
      </c>
      <c s="35" t="s">
        <v>5</v>
      </c>
      <c s="6" t="s">
        <v>2390</v>
      </c>
      <c s="36" t="s">
        <v>1211</v>
      </c>
      <c s="37">
        <v>1</v>
      </c>
      <c s="36">
        <v>0.02765</v>
      </c>
      <c s="36">
        <f>ROUND(G79*H79,6)</f>
      </c>
      <c r="L79" s="38">
        <v>0</v>
      </c>
      <c s="32">
        <f>ROUND(ROUND(L79,2)*ROUND(G79,3),2)</f>
      </c>
      <c s="36" t="s">
        <v>55</v>
      </c>
      <c>
        <f>(M79*21)/100</f>
      </c>
      <c t="s">
        <v>28</v>
      </c>
    </row>
    <row r="80" spans="1:5" ht="12.75">
      <c r="A80" s="35" t="s">
        <v>56</v>
      </c>
      <c r="E80" s="39" t="s">
        <v>2390</v>
      </c>
    </row>
    <row r="81" spans="1:5" ht="38.25">
      <c r="A81" s="35" t="s">
        <v>57</v>
      </c>
      <c r="E81" s="42" t="s">
        <v>2379</v>
      </c>
    </row>
    <row r="82" spans="1:5" ht="12.75">
      <c r="A82" t="s">
        <v>58</v>
      </c>
      <c r="E82" s="39" t="s">
        <v>5</v>
      </c>
    </row>
    <row r="83" spans="1:16" ht="12.75">
      <c r="A83" t="s">
        <v>50</v>
      </c>
      <c s="34" t="s">
        <v>181</v>
      </c>
      <c s="34" t="s">
        <v>2391</v>
      </c>
      <c s="35" t="s">
        <v>5</v>
      </c>
      <c s="6" t="s">
        <v>2392</v>
      </c>
      <c s="36" t="s">
        <v>121</v>
      </c>
      <c s="37">
        <v>0.028</v>
      </c>
      <c s="36">
        <v>0</v>
      </c>
      <c s="36">
        <f>ROUND(G83*H83,6)</f>
      </c>
      <c r="L83" s="38">
        <v>0</v>
      </c>
      <c s="32">
        <f>ROUND(ROUND(L83,2)*ROUND(G83,3),2)</f>
      </c>
      <c s="36" t="s">
        <v>55</v>
      </c>
      <c>
        <f>(M83*21)/100</f>
      </c>
      <c t="s">
        <v>28</v>
      </c>
    </row>
    <row r="84" spans="1:5" ht="12.75">
      <c r="A84" s="35" t="s">
        <v>56</v>
      </c>
      <c r="E84" s="39" t="s">
        <v>2392</v>
      </c>
    </row>
    <row r="85" spans="1:5" ht="12.75">
      <c r="A85" s="35" t="s">
        <v>57</v>
      </c>
      <c r="E85" s="40" t="s">
        <v>5</v>
      </c>
    </row>
    <row r="86" spans="1:5" ht="12.75">
      <c r="A86" t="s">
        <v>58</v>
      </c>
      <c r="E86" s="39" t="s">
        <v>5</v>
      </c>
    </row>
    <row r="87" spans="1:13" ht="12.75">
      <c r="A87" t="s">
        <v>47</v>
      </c>
      <c r="C87" s="31" t="s">
        <v>2393</v>
      </c>
      <c r="E87" s="33" t="s">
        <v>2394</v>
      </c>
      <c r="J87" s="32">
        <f>0</f>
      </c>
      <c s="32">
        <f>0</f>
      </c>
      <c s="32">
        <f>0+L88+L92+L96+L100+L104+L108+L112+L116+L120+L124</f>
      </c>
      <c s="32">
        <f>0+M88+M92+M96+M100+M104+M108+M112+M116+M120+M124</f>
      </c>
    </row>
    <row r="88" spans="1:16" ht="12.75">
      <c r="A88" t="s">
        <v>50</v>
      </c>
      <c s="34" t="s">
        <v>184</v>
      </c>
      <c s="34" t="s">
        <v>2395</v>
      </c>
      <c s="35" t="s">
        <v>5</v>
      </c>
      <c s="6" t="s">
        <v>2396</v>
      </c>
      <c s="36" t="s">
        <v>1211</v>
      </c>
      <c s="37">
        <v>11</v>
      </c>
      <c s="36">
        <v>0.00112</v>
      </c>
      <c s="36">
        <f>ROUND(G88*H88,6)</f>
      </c>
      <c r="L88" s="38">
        <v>0</v>
      </c>
      <c s="32">
        <f>ROUND(ROUND(L88,2)*ROUND(G88,3),2)</f>
      </c>
      <c s="36" t="s">
        <v>55</v>
      </c>
      <c>
        <f>(M88*21)/100</f>
      </c>
      <c t="s">
        <v>28</v>
      </c>
    </row>
    <row r="89" spans="1:5" ht="12.75">
      <c r="A89" s="35" t="s">
        <v>56</v>
      </c>
      <c r="E89" s="39" t="s">
        <v>2396</v>
      </c>
    </row>
    <row r="90" spans="1:5" ht="38.25">
      <c r="A90" s="35" t="s">
        <v>57</v>
      </c>
      <c r="E90" s="42" t="s">
        <v>2397</v>
      </c>
    </row>
    <row r="91" spans="1:5" ht="12.75">
      <c r="A91" t="s">
        <v>58</v>
      </c>
      <c r="E91" s="39" t="s">
        <v>5</v>
      </c>
    </row>
    <row r="92" spans="1:16" ht="12.75">
      <c r="A92" t="s">
        <v>50</v>
      </c>
      <c s="34" t="s">
        <v>191</v>
      </c>
      <c s="34" t="s">
        <v>2398</v>
      </c>
      <c s="35" t="s">
        <v>5</v>
      </c>
      <c s="6" t="s">
        <v>2399</v>
      </c>
      <c s="36" t="s">
        <v>139</v>
      </c>
      <c s="37">
        <v>11</v>
      </c>
      <c s="36">
        <v>0</v>
      </c>
      <c s="36">
        <f>ROUND(G92*H92,6)</f>
      </c>
      <c r="L92" s="38">
        <v>0</v>
      </c>
      <c s="32">
        <f>ROUND(ROUND(L92,2)*ROUND(G92,3),2)</f>
      </c>
      <c s="36" t="s">
        <v>122</v>
      </c>
      <c>
        <f>(M92*21)/100</f>
      </c>
      <c t="s">
        <v>28</v>
      </c>
    </row>
    <row r="93" spans="1:5" ht="12.75">
      <c r="A93" s="35" t="s">
        <v>56</v>
      </c>
      <c r="E93" s="39" t="s">
        <v>2399</v>
      </c>
    </row>
    <row r="94" spans="1:5" ht="38.25">
      <c r="A94" s="35" t="s">
        <v>57</v>
      </c>
      <c r="E94" s="42" t="s">
        <v>2397</v>
      </c>
    </row>
    <row r="95" spans="1:5" ht="12.75">
      <c r="A95" t="s">
        <v>58</v>
      </c>
      <c r="E95" s="39" t="s">
        <v>5</v>
      </c>
    </row>
    <row r="96" spans="1:16" ht="25.5">
      <c r="A96" t="s">
        <v>50</v>
      </c>
      <c s="34" t="s">
        <v>196</v>
      </c>
      <c s="34" t="s">
        <v>2400</v>
      </c>
      <c s="35" t="s">
        <v>5</v>
      </c>
      <c s="6" t="s">
        <v>2401</v>
      </c>
      <c s="36" t="s">
        <v>1211</v>
      </c>
      <c s="37">
        <v>1</v>
      </c>
      <c s="36">
        <v>0.00342</v>
      </c>
      <c s="36">
        <f>ROUND(G96*H96,6)</f>
      </c>
      <c r="L96" s="38">
        <v>0</v>
      </c>
      <c s="32">
        <f>ROUND(ROUND(L96,2)*ROUND(G96,3),2)</f>
      </c>
      <c s="36" t="s">
        <v>55</v>
      </c>
      <c>
        <f>(M96*21)/100</f>
      </c>
      <c t="s">
        <v>28</v>
      </c>
    </row>
    <row r="97" spans="1:5" ht="25.5">
      <c r="A97" s="35" t="s">
        <v>56</v>
      </c>
      <c r="E97" s="39" t="s">
        <v>2401</v>
      </c>
    </row>
    <row r="98" spans="1:5" ht="38.25">
      <c r="A98" s="35" t="s">
        <v>57</v>
      </c>
      <c r="E98" s="42" t="s">
        <v>2379</v>
      </c>
    </row>
    <row r="99" spans="1:5" ht="12.75">
      <c r="A99" t="s">
        <v>58</v>
      </c>
      <c r="E99" s="39" t="s">
        <v>5</v>
      </c>
    </row>
    <row r="100" spans="1:16" ht="25.5">
      <c r="A100" t="s">
        <v>50</v>
      </c>
      <c s="34" t="s">
        <v>201</v>
      </c>
      <c s="34" t="s">
        <v>2402</v>
      </c>
      <c s="35" t="s">
        <v>5</v>
      </c>
      <c s="6" t="s">
        <v>2403</v>
      </c>
      <c s="36" t="s">
        <v>1211</v>
      </c>
      <c s="37">
        <v>1</v>
      </c>
      <c s="36">
        <v>0.00288</v>
      </c>
      <c s="36">
        <f>ROUND(G100*H100,6)</f>
      </c>
      <c r="L100" s="38">
        <v>0</v>
      </c>
      <c s="32">
        <f>ROUND(ROUND(L100,2)*ROUND(G100,3),2)</f>
      </c>
      <c s="36" t="s">
        <v>55</v>
      </c>
      <c>
        <f>(M100*21)/100</f>
      </c>
      <c t="s">
        <v>28</v>
      </c>
    </row>
    <row r="101" spans="1:5" ht="25.5">
      <c r="A101" s="35" t="s">
        <v>56</v>
      </c>
      <c r="E101" s="39" t="s">
        <v>2403</v>
      </c>
    </row>
    <row r="102" spans="1:5" ht="38.25">
      <c r="A102" s="35" t="s">
        <v>57</v>
      </c>
      <c r="E102" s="42" t="s">
        <v>2379</v>
      </c>
    </row>
    <row r="103" spans="1:5" ht="12.75">
      <c r="A103" t="s">
        <v>58</v>
      </c>
      <c r="E103" s="39" t="s">
        <v>5</v>
      </c>
    </row>
    <row r="104" spans="1:16" ht="12.75">
      <c r="A104" t="s">
        <v>50</v>
      </c>
      <c s="34" t="s">
        <v>206</v>
      </c>
      <c s="34" t="s">
        <v>2404</v>
      </c>
      <c s="35" t="s">
        <v>5</v>
      </c>
      <c s="6" t="s">
        <v>2405</v>
      </c>
      <c s="36" t="s">
        <v>1211</v>
      </c>
      <c s="37">
        <v>1</v>
      </c>
      <c s="36">
        <v>0.1419</v>
      </c>
      <c s="36">
        <f>ROUND(G104*H104,6)</f>
      </c>
      <c r="L104" s="38">
        <v>0</v>
      </c>
      <c s="32">
        <f>ROUND(ROUND(L104,2)*ROUND(G104,3),2)</f>
      </c>
      <c s="36" t="s">
        <v>55</v>
      </c>
      <c>
        <f>(M104*21)/100</f>
      </c>
      <c t="s">
        <v>28</v>
      </c>
    </row>
    <row r="105" spans="1:5" ht="12.75">
      <c r="A105" s="35" t="s">
        <v>56</v>
      </c>
      <c r="E105" s="39" t="s">
        <v>2405</v>
      </c>
    </row>
    <row r="106" spans="1:5" ht="38.25">
      <c r="A106" s="35" t="s">
        <v>57</v>
      </c>
      <c r="E106" s="42" t="s">
        <v>2379</v>
      </c>
    </row>
    <row r="107" spans="1:5" ht="12.75">
      <c r="A107" t="s">
        <v>58</v>
      </c>
      <c r="E107" s="39" t="s">
        <v>5</v>
      </c>
    </row>
    <row r="108" spans="1:16" ht="25.5">
      <c r="A108" t="s">
        <v>50</v>
      </c>
      <c s="34" t="s">
        <v>212</v>
      </c>
      <c s="34" t="s">
        <v>2406</v>
      </c>
      <c s="35" t="s">
        <v>5</v>
      </c>
      <c s="6" t="s">
        <v>2407</v>
      </c>
      <c s="36" t="s">
        <v>1211</v>
      </c>
      <c s="37">
        <v>1</v>
      </c>
      <c s="36">
        <v>0</v>
      </c>
      <c s="36">
        <f>ROUND(G108*H108,6)</f>
      </c>
      <c r="L108" s="38">
        <v>0</v>
      </c>
      <c s="32">
        <f>ROUND(ROUND(L108,2)*ROUND(G108,3),2)</f>
      </c>
      <c s="36" t="s">
        <v>122</v>
      </c>
      <c>
        <f>(M108*21)/100</f>
      </c>
      <c t="s">
        <v>28</v>
      </c>
    </row>
    <row r="109" spans="1:5" ht="25.5">
      <c r="A109" s="35" t="s">
        <v>56</v>
      </c>
      <c r="E109" s="39" t="s">
        <v>2407</v>
      </c>
    </row>
    <row r="110" spans="1:5" ht="38.25">
      <c r="A110" s="35" t="s">
        <v>57</v>
      </c>
      <c r="E110" s="42" t="s">
        <v>2379</v>
      </c>
    </row>
    <row r="111" spans="1:5" ht="12.75">
      <c r="A111" t="s">
        <v>58</v>
      </c>
      <c r="E111" s="39" t="s">
        <v>5</v>
      </c>
    </row>
    <row r="112" spans="1:16" ht="12.75">
      <c r="A112" t="s">
        <v>50</v>
      </c>
      <c s="34" t="s">
        <v>218</v>
      </c>
      <c s="34" t="s">
        <v>2408</v>
      </c>
      <c s="35" t="s">
        <v>5</v>
      </c>
      <c s="6" t="s">
        <v>2409</v>
      </c>
      <c s="36" t="s">
        <v>139</v>
      </c>
      <c s="37">
        <v>1</v>
      </c>
      <c s="36">
        <v>0</v>
      </c>
      <c s="36">
        <f>ROUND(G112*H112,6)</f>
      </c>
      <c r="L112" s="38">
        <v>0</v>
      </c>
      <c s="32">
        <f>ROUND(ROUND(L112,2)*ROUND(G112,3),2)</f>
      </c>
      <c s="36" t="s">
        <v>122</v>
      </c>
      <c>
        <f>(M112*21)/100</f>
      </c>
      <c t="s">
        <v>28</v>
      </c>
    </row>
    <row r="113" spans="1:5" ht="12.75">
      <c r="A113" s="35" t="s">
        <v>56</v>
      </c>
      <c r="E113" s="39" t="s">
        <v>2409</v>
      </c>
    </row>
    <row r="114" spans="1:5" ht="38.25">
      <c r="A114" s="35" t="s">
        <v>57</v>
      </c>
      <c r="E114" s="42" t="s">
        <v>2379</v>
      </c>
    </row>
    <row r="115" spans="1:5" ht="12.75">
      <c r="A115" t="s">
        <v>58</v>
      </c>
      <c r="E115" s="39" t="s">
        <v>5</v>
      </c>
    </row>
    <row r="116" spans="1:16" ht="25.5">
      <c r="A116" t="s">
        <v>50</v>
      </c>
      <c s="34" t="s">
        <v>224</v>
      </c>
      <c s="34" t="s">
        <v>2410</v>
      </c>
      <c s="35" t="s">
        <v>5</v>
      </c>
      <c s="6" t="s">
        <v>2411</v>
      </c>
      <c s="36" t="s">
        <v>139</v>
      </c>
      <c s="37">
        <v>1</v>
      </c>
      <c s="36">
        <v>0</v>
      </c>
      <c s="36">
        <f>ROUND(G116*H116,6)</f>
      </c>
      <c r="L116" s="38">
        <v>0</v>
      </c>
      <c s="32">
        <f>ROUND(ROUND(L116,2)*ROUND(G116,3),2)</f>
      </c>
      <c s="36" t="s">
        <v>122</v>
      </c>
      <c>
        <f>(M116*21)/100</f>
      </c>
      <c t="s">
        <v>28</v>
      </c>
    </row>
    <row r="117" spans="1:5" ht="25.5">
      <c r="A117" s="35" t="s">
        <v>56</v>
      </c>
      <c r="E117" s="39" t="s">
        <v>2411</v>
      </c>
    </row>
    <row r="118" spans="1:5" ht="38.25">
      <c r="A118" s="35" t="s">
        <v>57</v>
      </c>
      <c r="E118" s="42" t="s">
        <v>2379</v>
      </c>
    </row>
    <row r="119" spans="1:5" ht="12.75">
      <c r="A119" t="s">
        <v>58</v>
      </c>
      <c r="E119" s="39" t="s">
        <v>5</v>
      </c>
    </row>
    <row r="120" spans="1:16" ht="12.75">
      <c r="A120" t="s">
        <v>50</v>
      </c>
      <c s="34" t="s">
        <v>126</v>
      </c>
      <c s="34" t="s">
        <v>2412</v>
      </c>
      <c s="35" t="s">
        <v>5</v>
      </c>
      <c s="6" t="s">
        <v>2413</v>
      </c>
      <c s="36" t="s">
        <v>1211</v>
      </c>
      <c s="37">
        <v>1</v>
      </c>
      <c s="36">
        <v>0</v>
      </c>
      <c s="36">
        <f>ROUND(G120*H120,6)</f>
      </c>
      <c r="L120" s="38">
        <v>0</v>
      </c>
      <c s="32">
        <f>ROUND(ROUND(L120,2)*ROUND(G120,3),2)</f>
      </c>
      <c s="36" t="s">
        <v>122</v>
      </c>
      <c>
        <f>(M120*21)/100</f>
      </c>
      <c t="s">
        <v>28</v>
      </c>
    </row>
    <row r="121" spans="1:5" ht="12.75">
      <c r="A121" s="35" t="s">
        <v>56</v>
      </c>
      <c r="E121" s="39" t="s">
        <v>2413</v>
      </c>
    </row>
    <row r="122" spans="1:5" ht="38.25">
      <c r="A122" s="35" t="s">
        <v>57</v>
      </c>
      <c r="E122" s="42" t="s">
        <v>2379</v>
      </c>
    </row>
    <row r="123" spans="1:5" ht="12.75">
      <c r="A123" t="s">
        <v>58</v>
      </c>
      <c r="E123" s="39" t="s">
        <v>5</v>
      </c>
    </row>
    <row r="124" spans="1:16" ht="12.75">
      <c r="A124" t="s">
        <v>50</v>
      </c>
      <c s="34" t="s">
        <v>130</v>
      </c>
      <c s="34" t="s">
        <v>2414</v>
      </c>
      <c s="35" t="s">
        <v>5</v>
      </c>
      <c s="6" t="s">
        <v>2415</v>
      </c>
      <c s="36" t="s">
        <v>121</v>
      </c>
      <c s="37">
        <v>0.161</v>
      </c>
      <c s="36">
        <v>0</v>
      </c>
      <c s="36">
        <f>ROUND(G124*H124,6)</f>
      </c>
      <c r="L124" s="38">
        <v>0</v>
      </c>
      <c s="32">
        <f>ROUND(ROUND(L124,2)*ROUND(G124,3),2)</f>
      </c>
      <c s="36" t="s">
        <v>55</v>
      </c>
      <c>
        <f>(M124*21)/100</f>
      </c>
      <c t="s">
        <v>28</v>
      </c>
    </row>
    <row r="125" spans="1:5" ht="12.75">
      <c r="A125" s="35" t="s">
        <v>56</v>
      </c>
      <c r="E125" s="39" t="s">
        <v>2415</v>
      </c>
    </row>
    <row r="126" spans="1:5" ht="12.75">
      <c r="A126" s="35" t="s">
        <v>57</v>
      </c>
      <c r="E126" s="40" t="s">
        <v>5</v>
      </c>
    </row>
    <row r="127" spans="1:5" ht="12.75">
      <c r="A127" t="s">
        <v>58</v>
      </c>
      <c r="E127" s="39" t="s">
        <v>5</v>
      </c>
    </row>
    <row r="128" spans="1:13" ht="12.75">
      <c r="A128" t="s">
        <v>47</v>
      </c>
      <c r="C128" s="31" t="s">
        <v>2416</v>
      </c>
      <c r="E128" s="33" t="s">
        <v>2417</v>
      </c>
      <c r="J128" s="32">
        <f>0</f>
      </c>
      <c s="32">
        <f>0</f>
      </c>
      <c s="32">
        <f>0+L129+L133+L137+L141+L145+L149+L153</f>
      </c>
      <c s="32">
        <f>0+M129+M133+M137+M141+M145+M149+M153</f>
      </c>
    </row>
    <row r="129" spans="1:16" ht="12.75">
      <c r="A129" t="s">
        <v>50</v>
      </c>
      <c s="34" t="s">
        <v>136</v>
      </c>
      <c s="34" t="s">
        <v>2418</v>
      </c>
      <c s="35" t="s">
        <v>5</v>
      </c>
      <c s="6" t="s">
        <v>2419</v>
      </c>
      <c s="36" t="s">
        <v>162</v>
      </c>
      <c s="37">
        <v>21</v>
      </c>
      <c s="36">
        <v>0.00047</v>
      </c>
      <c s="36">
        <f>ROUND(G129*H129,6)</f>
      </c>
      <c r="L129" s="38">
        <v>0</v>
      </c>
      <c s="32">
        <f>ROUND(ROUND(L129,2)*ROUND(G129,3),2)</f>
      </c>
      <c s="36" t="s">
        <v>55</v>
      </c>
      <c>
        <f>(M129*21)/100</f>
      </c>
      <c t="s">
        <v>28</v>
      </c>
    </row>
    <row r="130" spans="1:5" ht="12.75">
      <c r="A130" s="35" t="s">
        <v>56</v>
      </c>
      <c r="E130" s="39" t="s">
        <v>2419</v>
      </c>
    </row>
    <row r="131" spans="1:5" ht="51">
      <c r="A131" s="35" t="s">
        <v>57</v>
      </c>
      <c r="E131" s="42" t="s">
        <v>2420</v>
      </c>
    </row>
    <row r="132" spans="1:5" ht="12.75">
      <c r="A132" t="s">
        <v>58</v>
      </c>
      <c r="E132" s="39" t="s">
        <v>5</v>
      </c>
    </row>
    <row r="133" spans="1:16" ht="12.75">
      <c r="A133" t="s">
        <v>50</v>
      </c>
      <c s="34" t="s">
        <v>322</v>
      </c>
      <c s="34" t="s">
        <v>2421</v>
      </c>
      <c s="35" t="s">
        <v>5</v>
      </c>
      <c s="6" t="s">
        <v>2422</v>
      </c>
      <c s="36" t="s">
        <v>162</v>
      </c>
      <c s="37">
        <v>2</v>
      </c>
      <c s="36">
        <v>0.00127</v>
      </c>
      <c s="36">
        <f>ROUND(G133*H133,6)</f>
      </c>
      <c r="L133" s="38">
        <v>0</v>
      </c>
      <c s="32">
        <f>ROUND(ROUND(L133,2)*ROUND(G133,3),2)</f>
      </c>
      <c s="36" t="s">
        <v>55</v>
      </c>
      <c>
        <f>(M133*21)/100</f>
      </c>
      <c t="s">
        <v>28</v>
      </c>
    </row>
    <row r="134" spans="1:5" ht="12.75">
      <c r="A134" s="35" t="s">
        <v>56</v>
      </c>
      <c r="E134" s="39" t="s">
        <v>2422</v>
      </c>
    </row>
    <row r="135" spans="1:5" ht="38.25">
      <c r="A135" s="35" t="s">
        <v>57</v>
      </c>
      <c r="E135" s="42" t="s">
        <v>2423</v>
      </c>
    </row>
    <row r="136" spans="1:5" ht="12.75">
      <c r="A136" t="s">
        <v>58</v>
      </c>
      <c r="E136" s="39" t="s">
        <v>5</v>
      </c>
    </row>
    <row r="137" spans="1:16" ht="12.75">
      <c r="A137" t="s">
        <v>50</v>
      </c>
      <c s="34" t="s">
        <v>327</v>
      </c>
      <c s="34" t="s">
        <v>2424</v>
      </c>
      <c s="35" t="s">
        <v>5</v>
      </c>
      <c s="6" t="s">
        <v>2425</v>
      </c>
      <c s="36" t="s">
        <v>162</v>
      </c>
      <c s="37">
        <v>21</v>
      </c>
      <c s="36">
        <v>0</v>
      </c>
      <c s="36">
        <f>ROUND(G137*H137,6)</f>
      </c>
      <c r="L137" s="38">
        <v>0</v>
      </c>
      <c s="32">
        <f>ROUND(ROUND(L137,2)*ROUND(G137,3),2)</f>
      </c>
      <c s="36" t="s">
        <v>55</v>
      </c>
      <c>
        <f>(M137*21)/100</f>
      </c>
      <c t="s">
        <v>28</v>
      </c>
    </row>
    <row r="138" spans="1:5" ht="12.75">
      <c r="A138" s="35" t="s">
        <v>56</v>
      </c>
      <c r="E138" s="39" t="s">
        <v>2425</v>
      </c>
    </row>
    <row r="139" spans="1:5" ht="51">
      <c r="A139" s="35" t="s">
        <v>57</v>
      </c>
      <c r="E139" s="42" t="s">
        <v>2420</v>
      </c>
    </row>
    <row r="140" spans="1:5" ht="12.75">
      <c r="A140" t="s">
        <v>58</v>
      </c>
      <c r="E140" s="39" t="s">
        <v>5</v>
      </c>
    </row>
    <row r="141" spans="1:16" ht="25.5">
      <c r="A141" t="s">
        <v>50</v>
      </c>
      <c s="34" t="s">
        <v>331</v>
      </c>
      <c s="34" t="s">
        <v>2426</v>
      </c>
      <c s="35" t="s">
        <v>5</v>
      </c>
      <c s="6" t="s">
        <v>2427</v>
      </c>
      <c s="36" t="s">
        <v>162</v>
      </c>
      <c s="37">
        <v>23</v>
      </c>
      <c s="36">
        <v>0.00018</v>
      </c>
      <c s="36">
        <f>ROUND(G141*H141,6)</f>
      </c>
      <c r="L141" s="38">
        <v>0</v>
      </c>
      <c s="32">
        <f>ROUND(ROUND(L141,2)*ROUND(G141,3),2)</f>
      </c>
      <c s="36" t="s">
        <v>55</v>
      </c>
      <c>
        <f>(M141*21)/100</f>
      </c>
      <c t="s">
        <v>28</v>
      </c>
    </row>
    <row r="142" spans="1:5" ht="25.5">
      <c r="A142" s="35" t="s">
        <v>56</v>
      </c>
      <c r="E142" s="39" t="s">
        <v>2427</v>
      </c>
    </row>
    <row r="143" spans="1:5" ht="51">
      <c r="A143" s="35" t="s">
        <v>57</v>
      </c>
      <c r="E143" s="42" t="s">
        <v>2428</v>
      </c>
    </row>
    <row r="144" spans="1:5" ht="12.75">
      <c r="A144" t="s">
        <v>58</v>
      </c>
      <c r="E144" s="39" t="s">
        <v>5</v>
      </c>
    </row>
    <row r="145" spans="1:16" ht="25.5">
      <c r="A145" t="s">
        <v>50</v>
      </c>
      <c s="34" t="s">
        <v>336</v>
      </c>
      <c s="34" t="s">
        <v>2429</v>
      </c>
      <c s="35" t="s">
        <v>5</v>
      </c>
      <c s="6" t="s">
        <v>2430</v>
      </c>
      <c s="36" t="s">
        <v>162</v>
      </c>
      <c s="37">
        <v>21</v>
      </c>
      <c s="36">
        <v>0.00012</v>
      </c>
      <c s="36">
        <f>ROUND(G145*H145,6)</f>
      </c>
      <c r="L145" s="38">
        <v>0</v>
      </c>
      <c s="32">
        <f>ROUND(ROUND(L145,2)*ROUND(G145,3),2)</f>
      </c>
      <c s="36" t="s">
        <v>55</v>
      </c>
      <c>
        <f>(M145*21)/100</f>
      </c>
      <c t="s">
        <v>28</v>
      </c>
    </row>
    <row r="146" spans="1:5" ht="25.5">
      <c r="A146" s="35" t="s">
        <v>56</v>
      </c>
      <c r="E146" s="39" t="s">
        <v>2430</v>
      </c>
    </row>
    <row r="147" spans="1:5" ht="51">
      <c r="A147" s="35" t="s">
        <v>57</v>
      </c>
      <c r="E147" s="42" t="s">
        <v>2420</v>
      </c>
    </row>
    <row r="148" spans="1:5" ht="12.75">
      <c r="A148" t="s">
        <v>58</v>
      </c>
      <c r="E148" s="39" t="s">
        <v>5</v>
      </c>
    </row>
    <row r="149" spans="1:16" ht="12.75">
      <c r="A149" t="s">
        <v>50</v>
      </c>
      <c s="34" t="s">
        <v>341</v>
      </c>
      <c s="34" t="s">
        <v>2431</v>
      </c>
      <c s="35" t="s">
        <v>5</v>
      </c>
      <c s="6" t="s">
        <v>2432</v>
      </c>
      <c s="36" t="s">
        <v>139</v>
      </c>
      <c s="37">
        <v>2</v>
      </c>
      <c s="36">
        <v>0.00037</v>
      </c>
      <c s="36">
        <f>ROUND(G149*H149,6)</f>
      </c>
      <c r="L149" s="38">
        <v>0</v>
      </c>
      <c s="32">
        <f>ROUND(ROUND(L149,2)*ROUND(G149,3),2)</f>
      </c>
      <c s="36" t="s">
        <v>55</v>
      </c>
      <c>
        <f>(M149*21)/100</f>
      </c>
      <c t="s">
        <v>28</v>
      </c>
    </row>
    <row r="150" spans="1:5" ht="12.75">
      <c r="A150" s="35" t="s">
        <v>56</v>
      </c>
      <c r="E150" s="39" t="s">
        <v>2432</v>
      </c>
    </row>
    <row r="151" spans="1:5" ht="51">
      <c r="A151" s="35" t="s">
        <v>57</v>
      </c>
      <c r="E151" s="42" t="s">
        <v>2433</v>
      </c>
    </row>
    <row r="152" spans="1:5" ht="12.75">
      <c r="A152" t="s">
        <v>58</v>
      </c>
      <c r="E152" s="39" t="s">
        <v>5</v>
      </c>
    </row>
    <row r="153" spans="1:16" ht="12.75">
      <c r="A153" t="s">
        <v>50</v>
      </c>
      <c s="34" t="s">
        <v>344</v>
      </c>
      <c s="34" t="s">
        <v>2434</v>
      </c>
      <c s="35" t="s">
        <v>5</v>
      </c>
      <c s="6" t="s">
        <v>2435</v>
      </c>
      <c s="36" t="s">
        <v>121</v>
      </c>
      <c s="37">
        <v>0.02</v>
      </c>
      <c s="36">
        <v>0</v>
      </c>
      <c s="36">
        <f>ROUND(G153*H153,6)</f>
      </c>
      <c r="L153" s="38">
        <v>0</v>
      </c>
      <c s="32">
        <f>ROUND(ROUND(L153,2)*ROUND(G153,3),2)</f>
      </c>
      <c s="36" t="s">
        <v>55</v>
      </c>
      <c>
        <f>(M153*21)/100</f>
      </c>
      <c t="s">
        <v>28</v>
      </c>
    </row>
    <row r="154" spans="1:5" ht="12.75">
      <c r="A154" s="35" t="s">
        <v>56</v>
      </c>
      <c r="E154" s="39" t="s">
        <v>2435</v>
      </c>
    </row>
    <row r="155" spans="1:5" ht="12.75">
      <c r="A155" s="35" t="s">
        <v>57</v>
      </c>
      <c r="E155" s="40" t="s">
        <v>5</v>
      </c>
    </row>
    <row r="156" spans="1:5" ht="12.75">
      <c r="A156" t="s">
        <v>58</v>
      </c>
      <c r="E156" s="39" t="s">
        <v>5</v>
      </c>
    </row>
    <row r="157" spans="1:13" ht="12.75">
      <c r="A157" t="s">
        <v>47</v>
      </c>
      <c r="C157" s="31" t="s">
        <v>2436</v>
      </c>
      <c r="E157" s="33" t="s">
        <v>2437</v>
      </c>
      <c r="J157" s="32">
        <f>0</f>
      </c>
      <c s="32">
        <f>0</f>
      </c>
      <c s="32">
        <f>0+L158+L162+L166+L170+L174+L178+L182+L186</f>
      </c>
      <c s="32">
        <f>0+M158+M162+M166+M170+M174+M178+M182+M186</f>
      </c>
    </row>
    <row r="158" spans="1:16" ht="12.75">
      <c r="A158" t="s">
        <v>50</v>
      </c>
      <c s="34" t="s">
        <v>348</v>
      </c>
      <c s="34" t="s">
        <v>2438</v>
      </c>
      <c s="35" t="s">
        <v>5</v>
      </c>
      <c s="6" t="s">
        <v>2439</v>
      </c>
      <c s="36" t="s">
        <v>139</v>
      </c>
      <c s="37">
        <v>1</v>
      </c>
      <c s="36">
        <v>0.00024</v>
      </c>
      <c s="36">
        <f>ROUND(G158*H158,6)</f>
      </c>
      <c r="L158" s="38">
        <v>0</v>
      </c>
      <c s="32">
        <f>ROUND(ROUND(L158,2)*ROUND(G158,3),2)</f>
      </c>
      <c s="36" t="s">
        <v>55</v>
      </c>
      <c>
        <f>(M158*21)/100</f>
      </c>
      <c t="s">
        <v>28</v>
      </c>
    </row>
    <row r="159" spans="1:5" ht="12.75">
      <c r="A159" s="35" t="s">
        <v>56</v>
      </c>
      <c r="E159" s="39" t="s">
        <v>2439</v>
      </c>
    </row>
    <row r="160" spans="1:5" ht="38.25">
      <c r="A160" s="35" t="s">
        <v>57</v>
      </c>
      <c r="E160" s="42" t="s">
        <v>2379</v>
      </c>
    </row>
    <row r="161" spans="1:5" ht="12.75">
      <c r="A161" t="s">
        <v>58</v>
      </c>
      <c r="E161" s="39" t="s">
        <v>5</v>
      </c>
    </row>
    <row r="162" spans="1:16" ht="12.75">
      <c r="A162" t="s">
        <v>50</v>
      </c>
      <c s="34" t="s">
        <v>351</v>
      </c>
      <c s="34" t="s">
        <v>2440</v>
      </c>
      <c s="35" t="s">
        <v>5</v>
      </c>
      <c s="6" t="s">
        <v>2441</v>
      </c>
      <c s="36" t="s">
        <v>139</v>
      </c>
      <c s="37">
        <v>2</v>
      </c>
      <c s="36">
        <v>0.00053</v>
      </c>
      <c s="36">
        <f>ROUND(G162*H162,6)</f>
      </c>
      <c r="L162" s="38">
        <v>0</v>
      </c>
      <c s="32">
        <f>ROUND(ROUND(L162,2)*ROUND(G162,3),2)</f>
      </c>
      <c s="36" t="s">
        <v>55</v>
      </c>
      <c>
        <f>(M162*21)/100</f>
      </c>
      <c t="s">
        <v>28</v>
      </c>
    </row>
    <row r="163" spans="1:5" ht="12.75">
      <c r="A163" s="35" t="s">
        <v>56</v>
      </c>
      <c r="E163" s="39" t="s">
        <v>2441</v>
      </c>
    </row>
    <row r="164" spans="1:5" ht="38.25">
      <c r="A164" s="35" t="s">
        <v>57</v>
      </c>
      <c r="E164" s="42" t="s">
        <v>2442</v>
      </c>
    </row>
    <row r="165" spans="1:5" ht="12.75">
      <c r="A165" t="s">
        <v>58</v>
      </c>
      <c r="E165" s="39" t="s">
        <v>5</v>
      </c>
    </row>
    <row r="166" spans="1:16" ht="12.75">
      <c r="A166" t="s">
        <v>50</v>
      </c>
      <c s="34" t="s">
        <v>355</v>
      </c>
      <c s="34" t="s">
        <v>2443</v>
      </c>
      <c s="35" t="s">
        <v>5</v>
      </c>
      <c s="6" t="s">
        <v>2444</v>
      </c>
      <c s="36" t="s">
        <v>139</v>
      </c>
      <c s="37">
        <v>2</v>
      </c>
      <c s="36">
        <v>0.00287</v>
      </c>
      <c s="36">
        <f>ROUND(G166*H166,6)</f>
      </c>
      <c r="L166" s="38">
        <v>0</v>
      </c>
      <c s="32">
        <f>ROUND(ROUND(L166,2)*ROUND(G166,3),2)</f>
      </c>
      <c s="36" t="s">
        <v>55</v>
      </c>
      <c>
        <f>(M166*21)/100</f>
      </c>
      <c t="s">
        <v>28</v>
      </c>
    </row>
    <row r="167" spans="1:5" ht="12.75">
      <c r="A167" s="35" t="s">
        <v>56</v>
      </c>
      <c r="E167" s="39" t="s">
        <v>2444</v>
      </c>
    </row>
    <row r="168" spans="1:5" ht="38.25">
      <c r="A168" s="35" t="s">
        <v>57</v>
      </c>
      <c r="E168" s="42" t="s">
        <v>2442</v>
      </c>
    </row>
    <row r="169" spans="1:5" ht="12.75">
      <c r="A169" t="s">
        <v>58</v>
      </c>
      <c r="E169" s="39" t="s">
        <v>5</v>
      </c>
    </row>
    <row r="170" spans="1:16" ht="12.75">
      <c r="A170" t="s">
        <v>50</v>
      </c>
      <c s="34" t="s">
        <v>360</v>
      </c>
      <c s="34" t="s">
        <v>2445</v>
      </c>
      <c s="35" t="s">
        <v>5</v>
      </c>
      <c s="6" t="s">
        <v>2446</v>
      </c>
      <c s="36" t="s">
        <v>139</v>
      </c>
      <c s="37">
        <v>2</v>
      </c>
      <c s="36">
        <v>0.00073</v>
      </c>
      <c s="36">
        <f>ROUND(G170*H170,6)</f>
      </c>
      <c r="L170" s="38">
        <v>0</v>
      </c>
      <c s="32">
        <f>ROUND(ROUND(L170,2)*ROUND(G170,3),2)</f>
      </c>
      <c s="36" t="s">
        <v>55</v>
      </c>
      <c>
        <f>(M170*21)/100</f>
      </c>
      <c t="s">
        <v>28</v>
      </c>
    </row>
    <row r="171" spans="1:5" ht="12.75">
      <c r="A171" s="35" t="s">
        <v>56</v>
      </c>
      <c r="E171" s="39" t="s">
        <v>2446</v>
      </c>
    </row>
    <row r="172" spans="1:5" ht="38.25">
      <c r="A172" s="35" t="s">
        <v>57</v>
      </c>
      <c r="E172" s="42" t="s">
        <v>2442</v>
      </c>
    </row>
    <row r="173" spans="1:5" ht="12.75">
      <c r="A173" t="s">
        <v>58</v>
      </c>
      <c r="E173" s="39" t="s">
        <v>5</v>
      </c>
    </row>
    <row r="174" spans="1:16" ht="12.75">
      <c r="A174" t="s">
        <v>50</v>
      </c>
      <c s="34" t="s">
        <v>365</v>
      </c>
      <c s="34" t="s">
        <v>2447</v>
      </c>
      <c s="35" t="s">
        <v>5</v>
      </c>
      <c s="6" t="s">
        <v>2448</v>
      </c>
      <c s="36" t="s">
        <v>139</v>
      </c>
      <c s="37">
        <v>2</v>
      </c>
      <c s="36">
        <v>0.00022</v>
      </c>
      <c s="36">
        <f>ROUND(G174*H174,6)</f>
      </c>
      <c r="L174" s="38">
        <v>0</v>
      </c>
      <c s="32">
        <f>ROUND(ROUND(L174,2)*ROUND(G174,3),2)</f>
      </c>
      <c s="36" t="s">
        <v>55</v>
      </c>
      <c>
        <f>(M174*21)/100</f>
      </c>
      <c t="s">
        <v>28</v>
      </c>
    </row>
    <row r="175" spans="1:5" ht="12.75">
      <c r="A175" s="35" t="s">
        <v>56</v>
      </c>
      <c r="E175" s="39" t="s">
        <v>2448</v>
      </c>
    </row>
    <row r="176" spans="1:5" ht="38.25">
      <c r="A176" s="35" t="s">
        <v>57</v>
      </c>
      <c r="E176" s="42" t="s">
        <v>2442</v>
      </c>
    </row>
    <row r="177" spans="1:5" ht="12.75">
      <c r="A177" t="s">
        <v>58</v>
      </c>
      <c r="E177" s="39" t="s">
        <v>5</v>
      </c>
    </row>
    <row r="178" spans="1:16" ht="12.75">
      <c r="A178" t="s">
        <v>50</v>
      </c>
      <c s="34" t="s">
        <v>370</v>
      </c>
      <c s="34" t="s">
        <v>2449</v>
      </c>
      <c s="35" t="s">
        <v>5</v>
      </c>
      <c s="6" t="s">
        <v>2450</v>
      </c>
      <c s="36" t="s">
        <v>139</v>
      </c>
      <c s="37">
        <v>5</v>
      </c>
      <c s="36">
        <v>0.0005</v>
      </c>
      <c s="36">
        <f>ROUND(G178*H178,6)</f>
      </c>
      <c r="L178" s="38">
        <v>0</v>
      </c>
      <c s="32">
        <f>ROUND(ROUND(L178,2)*ROUND(G178,3),2)</f>
      </c>
      <c s="36" t="s">
        <v>55</v>
      </c>
      <c>
        <f>(M178*21)/100</f>
      </c>
      <c t="s">
        <v>28</v>
      </c>
    </row>
    <row r="179" spans="1:5" ht="12.75">
      <c r="A179" s="35" t="s">
        <v>56</v>
      </c>
      <c r="E179" s="39" t="s">
        <v>2450</v>
      </c>
    </row>
    <row r="180" spans="1:5" ht="38.25">
      <c r="A180" s="35" t="s">
        <v>57</v>
      </c>
      <c r="E180" s="42" t="s">
        <v>2451</v>
      </c>
    </row>
    <row r="181" spans="1:5" ht="12.75">
      <c r="A181" t="s">
        <v>58</v>
      </c>
      <c r="E181" s="39" t="s">
        <v>5</v>
      </c>
    </row>
    <row r="182" spans="1:16" ht="12.75">
      <c r="A182" t="s">
        <v>50</v>
      </c>
      <c s="34" t="s">
        <v>374</v>
      </c>
      <c s="34" t="s">
        <v>2452</v>
      </c>
      <c s="35" t="s">
        <v>5</v>
      </c>
      <c s="6" t="s">
        <v>2453</v>
      </c>
      <c s="36" t="s">
        <v>139</v>
      </c>
      <c s="37">
        <v>1</v>
      </c>
      <c s="36">
        <v>0.00057</v>
      </c>
      <c s="36">
        <f>ROUND(G182*H182,6)</f>
      </c>
      <c r="L182" s="38">
        <v>0</v>
      </c>
      <c s="32">
        <f>ROUND(ROUND(L182,2)*ROUND(G182,3),2)</f>
      </c>
      <c s="36" t="s">
        <v>122</v>
      </c>
      <c>
        <f>(M182*21)/100</f>
      </c>
      <c t="s">
        <v>28</v>
      </c>
    </row>
    <row r="183" spans="1:5" ht="12.75">
      <c r="A183" s="35" t="s">
        <v>56</v>
      </c>
      <c r="E183" s="39" t="s">
        <v>2453</v>
      </c>
    </row>
    <row r="184" spans="1:5" ht="38.25">
      <c r="A184" s="35" t="s">
        <v>57</v>
      </c>
      <c r="E184" s="42" t="s">
        <v>2379</v>
      </c>
    </row>
    <row r="185" spans="1:5" ht="12.75">
      <c r="A185" t="s">
        <v>58</v>
      </c>
      <c r="E185" s="39" t="s">
        <v>5</v>
      </c>
    </row>
    <row r="186" spans="1:16" ht="12.75">
      <c r="A186" t="s">
        <v>50</v>
      </c>
      <c s="34" t="s">
        <v>377</v>
      </c>
      <c s="34" t="s">
        <v>2454</v>
      </c>
      <c s="35" t="s">
        <v>5</v>
      </c>
      <c s="6" t="s">
        <v>2455</v>
      </c>
      <c s="36" t="s">
        <v>121</v>
      </c>
      <c s="37">
        <v>0.012</v>
      </c>
      <c s="36">
        <v>0</v>
      </c>
      <c s="36">
        <f>ROUND(G186*H186,6)</f>
      </c>
      <c r="L186" s="38">
        <v>0</v>
      </c>
      <c s="32">
        <f>ROUND(ROUND(L186,2)*ROUND(G186,3),2)</f>
      </c>
      <c s="36" t="s">
        <v>55</v>
      </c>
      <c>
        <f>(M186*21)/100</f>
      </c>
      <c t="s">
        <v>28</v>
      </c>
    </row>
    <row r="187" spans="1:5" ht="12.75">
      <c r="A187" s="35" t="s">
        <v>56</v>
      </c>
      <c r="E187" s="39" t="s">
        <v>2455</v>
      </c>
    </row>
    <row r="188" spans="1:5" ht="12.75">
      <c r="A188" s="35" t="s">
        <v>57</v>
      </c>
      <c r="E188" s="40" t="s">
        <v>5</v>
      </c>
    </row>
    <row r="189" spans="1:5" ht="12.75">
      <c r="A189" t="s">
        <v>58</v>
      </c>
      <c r="E189" s="39" t="s">
        <v>5</v>
      </c>
    </row>
    <row r="190" spans="1:13" ht="12.75">
      <c r="A190" t="s">
        <v>47</v>
      </c>
      <c r="C190" s="31" t="s">
        <v>2456</v>
      </c>
      <c r="E190" s="33" t="s">
        <v>2457</v>
      </c>
      <c r="J190" s="32">
        <f>0</f>
      </c>
      <c s="32">
        <f>0</f>
      </c>
      <c s="32">
        <f>0+L191+L195+L199+L203+L207+L211+L215+L219+L223+L227+L231+L235+L239+L243</f>
      </c>
      <c s="32">
        <f>0+M191+M195+M199+M203+M207+M211+M215+M219+M223+M227+M231+M235+M239+M243</f>
      </c>
    </row>
    <row r="191" spans="1:16" ht="25.5">
      <c r="A191" t="s">
        <v>50</v>
      </c>
      <c s="34" t="s">
        <v>380</v>
      </c>
      <c s="34" t="s">
        <v>2458</v>
      </c>
      <c s="35" t="s">
        <v>5</v>
      </c>
      <c s="6" t="s">
        <v>2459</v>
      </c>
      <c s="36" t="s">
        <v>162</v>
      </c>
      <c s="37">
        <v>657</v>
      </c>
      <c s="36">
        <v>0.00011</v>
      </c>
      <c s="36">
        <f>ROUND(G191*H191,6)</f>
      </c>
      <c r="L191" s="38">
        <v>0</v>
      </c>
      <c s="32">
        <f>ROUND(ROUND(L191,2)*ROUND(G191,3),2)</f>
      </c>
      <c s="36" t="s">
        <v>55</v>
      </c>
      <c>
        <f>(M191*21)/100</f>
      </c>
      <c t="s">
        <v>28</v>
      </c>
    </row>
    <row r="192" spans="1:5" ht="25.5">
      <c r="A192" s="35" t="s">
        <v>56</v>
      </c>
      <c r="E192" s="39" t="s">
        <v>2459</v>
      </c>
    </row>
    <row r="193" spans="1:5" ht="51">
      <c r="A193" s="35" t="s">
        <v>57</v>
      </c>
      <c r="E193" s="42" t="s">
        <v>2460</v>
      </c>
    </row>
    <row r="194" spans="1:5" ht="12.75">
      <c r="A194" t="s">
        <v>58</v>
      </c>
      <c r="E194" s="39" t="s">
        <v>5</v>
      </c>
    </row>
    <row r="195" spans="1:16" ht="25.5">
      <c r="A195" t="s">
        <v>50</v>
      </c>
      <c s="34" t="s">
        <v>385</v>
      </c>
      <c s="34" t="s">
        <v>2461</v>
      </c>
      <c s="35" t="s">
        <v>5</v>
      </c>
      <c s="6" t="s">
        <v>2462</v>
      </c>
      <c s="36" t="s">
        <v>84</v>
      </c>
      <c s="37">
        <v>102.5</v>
      </c>
      <c s="36">
        <v>0.00121</v>
      </c>
      <c s="36">
        <f>ROUND(G195*H195,6)</f>
      </c>
      <c r="L195" s="38">
        <v>0</v>
      </c>
      <c s="32">
        <f>ROUND(ROUND(L195,2)*ROUND(G195,3),2)</f>
      </c>
      <c s="36" t="s">
        <v>55</v>
      </c>
      <c>
        <f>(M195*21)/100</f>
      </c>
      <c t="s">
        <v>28</v>
      </c>
    </row>
    <row r="196" spans="1:5" ht="25.5">
      <c r="A196" s="35" t="s">
        <v>56</v>
      </c>
      <c r="E196" s="39" t="s">
        <v>2462</v>
      </c>
    </row>
    <row r="197" spans="1:5" ht="51">
      <c r="A197" s="35" t="s">
        <v>57</v>
      </c>
      <c r="E197" s="42" t="s">
        <v>2463</v>
      </c>
    </row>
    <row r="198" spans="1:5" ht="12.75">
      <c r="A198" t="s">
        <v>58</v>
      </c>
      <c r="E198" s="39" t="s">
        <v>5</v>
      </c>
    </row>
    <row r="199" spans="1:16" ht="12.75">
      <c r="A199" t="s">
        <v>50</v>
      </c>
      <c s="34" t="s">
        <v>389</v>
      </c>
      <c s="34" t="s">
        <v>2464</v>
      </c>
      <c s="35" t="s">
        <v>5</v>
      </c>
      <c s="6" t="s">
        <v>2465</v>
      </c>
      <c s="36" t="s">
        <v>162</v>
      </c>
      <c s="37">
        <v>130.4</v>
      </c>
      <c s="36">
        <v>6E-05</v>
      </c>
      <c s="36">
        <f>ROUND(G199*H199,6)</f>
      </c>
      <c r="L199" s="38">
        <v>0</v>
      </c>
      <c s="32">
        <f>ROUND(ROUND(L199,2)*ROUND(G199,3),2)</f>
      </c>
      <c s="36" t="s">
        <v>55</v>
      </c>
      <c>
        <f>(M199*21)/100</f>
      </c>
      <c t="s">
        <v>28</v>
      </c>
    </row>
    <row r="200" spans="1:5" ht="12.75">
      <c r="A200" s="35" t="s">
        <v>56</v>
      </c>
      <c r="E200" s="39" t="s">
        <v>2465</v>
      </c>
    </row>
    <row r="201" spans="1:5" ht="89.25">
      <c r="A201" s="35" t="s">
        <v>57</v>
      </c>
      <c r="E201" s="42" t="s">
        <v>2466</v>
      </c>
    </row>
    <row r="202" spans="1:5" ht="12.75">
      <c r="A202" t="s">
        <v>58</v>
      </c>
      <c r="E202" s="39" t="s">
        <v>5</v>
      </c>
    </row>
    <row r="203" spans="1:16" ht="12.75">
      <c r="A203" t="s">
        <v>50</v>
      </c>
      <c s="34" t="s">
        <v>393</v>
      </c>
      <c s="34" t="s">
        <v>2467</v>
      </c>
      <c s="35" t="s">
        <v>5</v>
      </c>
      <c s="6" t="s">
        <v>2468</v>
      </c>
      <c s="36" t="s">
        <v>162</v>
      </c>
      <c s="37">
        <v>11.5</v>
      </c>
      <c s="36">
        <v>0.0001</v>
      </c>
      <c s="36">
        <f>ROUND(G203*H203,6)</f>
      </c>
      <c r="L203" s="38">
        <v>0</v>
      </c>
      <c s="32">
        <f>ROUND(ROUND(L203,2)*ROUND(G203,3),2)</f>
      </c>
      <c s="36" t="s">
        <v>55</v>
      </c>
      <c>
        <f>(M203*21)/100</f>
      </c>
      <c t="s">
        <v>28</v>
      </c>
    </row>
    <row r="204" spans="1:5" ht="12.75">
      <c r="A204" s="35" t="s">
        <v>56</v>
      </c>
      <c r="E204" s="39" t="s">
        <v>2468</v>
      </c>
    </row>
    <row r="205" spans="1:5" ht="51">
      <c r="A205" s="35" t="s">
        <v>57</v>
      </c>
      <c r="E205" s="42" t="s">
        <v>2469</v>
      </c>
    </row>
    <row r="206" spans="1:5" ht="12.75">
      <c r="A206" t="s">
        <v>58</v>
      </c>
      <c r="E206" s="39" t="s">
        <v>5</v>
      </c>
    </row>
    <row r="207" spans="1:16" ht="12.75">
      <c r="A207" t="s">
        <v>50</v>
      </c>
      <c s="34" t="s">
        <v>395</v>
      </c>
      <c s="34" t="s">
        <v>2470</v>
      </c>
      <c s="35" t="s">
        <v>5</v>
      </c>
      <c s="6" t="s">
        <v>2471</v>
      </c>
      <c s="36" t="s">
        <v>162</v>
      </c>
      <c s="37">
        <v>16.1</v>
      </c>
      <c s="36">
        <v>6E-05</v>
      </c>
      <c s="36">
        <f>ROUND(G207*H207,6)</f>
      </c>
      <c r="L207" s="38">
        <v>0</v>
      </c>
      <c s="32">
        <f>ROUND(ROUND(L207,2)*ROUND(G207,3),2)</f>
      </c>
      <c s="36" t="s">
        <v>55</v>
      </c>
      <c>
        <f>(M207*21)/100</f>
      </c>
      <c t="s">
        <v>28</v>
      </c>
    </row>
    <row r="208" spans="1:5" ht="12.75">
      <c r="A208" s="35" t="s">
        <v>56</v>
      </c>
      <c r="E208" s="39" t="s">
        <v>2471</v>
      </c>
    </row>
    <row r="209" spans="1:5" ht="51">
      <c r="A209" s="35" t="s">
        <v>57</v>
      </c>
      <c r="E209" s="42" t="s">
        <v>2472</v>
      </c>
    </row>
    <row r="210" spans="1:5" ht="12.75">
      <c r="A210" t="s">
        <v>58</v>
      </c>
      <c r="E210" s="39" t="s">
        <v>5</v>
      </c>
    </row>
    <row r="211" spans="1:16" ht="12.75">
      <c r="A211" t="s">
        <v>50</v>
      </c>
      <c s="34" t="s">
        <v>396</v>
      </c>
      <c s="34" t="s">
        <v>2473</v>
      </c>
      <c s="35" t="s">
        <v>5</v>
      </c>
      <c s="6" t="s">
        <v>2474</v>
      </c>
      <c s="36" t="s">
        <v>139</v>
      </c>
      <c s="37">
        <v>1</v>
      </c>
      <c s="36">
        <v>0.00712</v>
      </c>
      <c s="36">
        <f>ROUND(G211*H211,6)</f>
      </c>
      <c r="L211" s="38">
        <v>0</v>
      </c>
      <c s="32">
        <f>ROUND(ROUND(L211,2)*ROUND(G211,3),2)</f>
      </c>
      <c s="36" t="s">
        <v>55</v>
      </c>
      <c>
        <f>(M211*21)/100</f>
      </c>
      <c t="s">
        <v>28</v>
      </c>
    </row>
    <row r="212" spans="1:5" ht="12.75">
      <c r="A212" s="35" t="s">
        <v>56</v>
      </c>
      <c r="E212" s="39" t="s">
        <v>2474</v>
      </c>
    </row>
    <row r="213" spans="1:5" ht="51">
      <c r="A213" s="35" t="s">
        <v>57</v>
      </c>
      <c r="E213" s="42" t="s">
        <v>2475</v>
      </c>
    </row>
    <row r="214" spans="1:5" ht="12.75">
      <c r="A214" t="s">
        <v>58</v>
      </c>
      <c r="E214" s="39" t="s">
        <v>5</v>
      </c>
    </row>
    <row r="215" spans="1:16" ht="12.75">
      <c r="A215" t="s">
        <v>50</v>
      </c>
      <c s="34" t="s">
        <v>397</v>
      </c>
      <c s="34" t="s">
        <v>2476</v>
      </c>
      <c s="35" t="s">
        <v>5</v>
      </c>
      <c s="6" t="s">
        <v>2477</v>
      </c>
      <c s="36" t="s">
        <v>139</v>
      </c>
      <c s="37">
        <v>1</v>
      </c>
      <c s="36">
        <v>0.0141</v>
      </c>
      <c s="36">
        <f>ROUND(G215*H215,6)</f>
      </c>
      <c r="L215" s="38">
        <v>0</v>
      </c>
      <c s="32">
        <f>ROUND(ROUND(L215,2)*ROUND(G215,3),2)</f>
      </c>
      <c s="36" t="s">
        <v>55</v>
      </c>
      <c>
        <f>(M215*21)/100</f>
      </c>
      <c t="s">
        <v>28</v>
      </c>
    </row>
    <row r="216" spans="1:5" ht="12.75">
      <c r="A216" s="35" t="s">
        <v>56</v>
      </c>
      <c r="E216" s="39" t="s">
        <v>2477</v>
      </c>
    </row>
    <row r="217" spans="1:5" ht="51">
      <c r="A217" s="35" t="s">
        <v>57</v>
      </c>
      <c r="E217" s="42" t="s">
        <v>2475</v>
      </c>
    </row>
    <row r="218" spans="1:5" ht="12.75">
      <c r="A218" t="s">
        <v>58</v>
      </c>
      <c r="E218" s="39" t="s">
        <v>5</v>
      </c>
    </row>
    <row r="219" spans="1:16" ht="12.75">
      <c r="A219" t="s">
        <v>50</v>
      </c>
      <c s="34" t="s">
        <v>401</v>
      </c>
      <c s="34" t="s">
        <v>2478</v>
      </c>
      <c s="35" t="s">
        <v>5</v>
      </c>
      <c s="6" t="s">
        <v>2479</v>
      </c>
      <c s="36" t="s">
        <v>139</v>
      </c>
      <c s="37">
        <v>5</v>
      </c>
      <c s="36">
        <v>0.0021</v>
      </c>
      <c s="36">
        <f>ROUND(G219*H219,6)</f>
      </c>
      <c r="L219" s="38">
        <v>0</v>
      </c>
      <c s="32">
        <f>ROUND(ROUND(L219,2)*ROUND(G219,3),2)</f>
      </c>
      <c s="36" t="s">
        <v>55</v>
      </c>
      <c>
        <f>(M219*21)/100</f>
      </c>
      <c t="s">
        <v>28</v>
      </c>
    </row>
    <row r="220" spans="1:5" ht="12.75">
      <c r="A220" s="35" t="s">
        <v>56</v>
      </c>
      <c r="E220" s="39" t="s">
        <v>2479</v>
      </c>
    </row>
    <row r="221" spans="1:5" ht="51">
      <c r="A221" s="35" t="s">
        <v>57</v>
      </c>
      <c r="E221" s="42" t="s">
        <v>2480</v>
      </c>
    </row>
    <row r="222" spans="1:5" ht="12.75">
      <c r="A222" t="s">
        <v>58</v>
      </c>
      <c r="E222" s="39" t="s">
        <v>5</v>
      </c>
    </row>
    <row r="223" spans="1:16" ht="25.5">
      <c r="A223" t="s">
        <v>50</v>
      </c>
      <c s="34" t="s">
        <v>1755</v>
      </c>
      <c s="34" t="s">
        <v>2481</v>
      </c>
      <c s="35" t="s">
        <v>5</v>
      </c>
      <c s="6" t="s">
        <v>2482</v>
      </c>
      <c s="36" t="s">
        <v>139</v>
      </c>
      <c s="37">
        <v>22</v>
      </c>
      <c s="36">
        <v>7E-05</v>
      </c>
      <c s="36">
        <f>ROUND(G223*H223,6)</f>
      </c>
      <c r="L223" s="38">
        <v>0</v>
      </c>
      <c s="32">
        <f>ROUND(ROUND(L223,2)*ROUND(G223,3),2)</f>
      </c>
      <c s="36" t="s">
        <v>55</v>
      </c>
      <c>
        <f>(M223*21)/100</f>
      </c>
      <c t="s">
        <v>28</v>
      </c>
    </row>
    <row r="224" spans="1:5" ht="25.5">
      <c r="A224" s="35" t="s">
        <v>56</v>
      </c>
      <c r="E224" s="39" t="s">
        <v>2482</v>
      </c>
    </row>
    <row r="225" spans="1:5" ht="51">
      <c r="A225" s="35" t="s">
        <v>57</v>
      </c>
      <c r="E225" s="42" t="s">
        <v>2483</v>
      </c>
    </row>
    <row r="226" spans="1:5" ht="12.75">
      <c r="A226" t="s">
        <v>58</v>
      </c>
      <c r="E226" s="39" t="s">
        <v>5</v>
      </c>
    </row>
    <row r="227" spans="1:16" ht="12.75">
      <c r="A227" t="s">
        <v>50</v>
      </c>
      <c s="34" t="s">
        <v>1758</v>
      </c>
      <c s="34" t="s">
        <v>2484</v>
      </c>
      <c s="35" t="s">
        <v>5</v>
      </c>
      <c s="6" t="s">
        <v>2485</v>
      </c>
      <c s="36" t="s">
        <v>139</v>
      </c>
      <c s="37">
        <v>3</v>
      </c>
      <c s="36">
        <v>0.0001</v>
      </c>
      <c s="36">
        <f>ROUND(G227*H227,6)</f>
      </c>
      <c r="L227" s="38">
        <v>0</v>
      </c>
      <c s="32">
        <f>ROUND(ROUND(L227,2)*ROUND(G227,3),2)</f>
      </c>
      <c s="36" t="s">
        <v>55</v>
      </c>
      <c>
        <f>(M227*21)/100</f>
      </c>
      <c t="s">
        <v>28</v>
      </c>
    </row>
    <row r="228" spans="1:5" ht="12.75">
      <c r="A228" s="35" t="s">
        <v>56</v>
      </c>
      <c r="E228" s="39" t="s">
        <v>2485</v>
      </c>
    </row>
    <row r="229" spans="1:5" ht="51">
      <c r="A229" s="35" t="s">
        <v>57</v>
      </c>
      <c r="E229" s="42" t="s">
        <v>2486</v>
      </c>
    </row>
    <row r="230" spans="1:5" ht="12.75">
      <c r="A230" t="s">
        <v>58</v>
      </c>
      <c r="E230" s="39" t="s">
        <v>5</v>
      </c>
    </row>
    <row r="231" spans="1:16" ht="12.75">
      <c r="A231" t="s">
        <v>50</v>
      </c>
      <c s="34" t="s">
        <v>406</v>
      </c>
      <c s="34" t="s">
        <v>2487</v>
      </c>
      <c s="35" t="s">
        <v>5</v>
      </c>
      <c s="6" t="s">
        <v>2488</v>
      </c>
      <c s="36" t="s">
        <v>139</v>
      </c>
      <c s="37">
        <v>2</v>
      </c>
      <c s="36">
        <v>0.00015</v>
      </c>
      <c s="36">
        <f>ROUND(G231*H231,6)</f>
      </c>
      <c r="L231" s="38">
        <v>0</v>
      </c>
      <c s="32">
        <f>ROUND(ROUND(L231,2)*ROUND(G231,3),2)</f>
      </c>
      <c s="36" t="s">
        <v>55</v>
      </c>
      <c>
        <f>(M231*21)/100</f>
      </c>
      <c t="s">
        <v>28</v>
      </c>
    </row>
    <row r="232" spans="1:5" ht="12.75">
      <c r="A232" s="35" t="s">
        <v>56</v>
      </c>
      <c r="E232" s="39" t="s">
        <v>2488</v>
      </c>
    </row>
    <row r="233" spans="1:5" ht="51">
      <c r="A233" s="35" t="s">
        <v>57</v>
      </c>
      <c r="E233" s="42" t="s">
        <v>2489</v>
      </c>
    </row>
    <row r="234" spans="1:5" ht="12.75">
      <c r="A234" t="s">
        <v>58</v>
      </c>
      <c r="E234" s="39" t="s">
        <v>5</v>
      </c>
    </row>
    <row r="235" spans="1:16" ht="12.75">
      <c r="A235" t="s">
        <v>50</v>
      </c>
      <c s="34" t="s">
        <v>411</v>
      </c>
      <c s="34" t="s">
        <v>2490</v>
      </c>
      <c s="35" t="s">
        <v>5</v>
      </c>
      <c s="6" t="s">
        <v>2491</v>
      </c>
      <c s="36" t="s">
        <v>139</v>
      </c>
      <c s="37">
        <v>11</v>
      </c>
      <c s="36">
        <v>0.00012</v>
      </c>
      <c s="36">
        <f>ROUND(G235*H235,6)</f>
      </c>
      <c r="L235" s="38">
        <v>0</v>
      </c>
      <c s="32">
        <f>ROUND(ROUND(L235,2)*ROUND(G235,3),2)</f>
      </c>
      <c s="36" t="s">
        <v>55</v>
      </c>
      <c>
        <f>(M235*21)/100</f>
      </c>
      <c t="s">
        <v>28</v>
      </c>
    </row>
    <row r="236" spans="1:5" ht="12.75">
      <c r="A236" s="35" t="s">
        <v>56</v>
      </c>
      <c r="E236" s="39" t="s">
        <v>2491</v>
      </c>
    </row>
    <row r="237" spans="1:5" ht="51">
      <c r="A237" s="35" t="s">
        <v>57</v>
      </c>
      <c r="E237" s="42" t="s">
        <v>2492</v>
      </c>
    </row>
    <row r="238" spans="1:5" ht="12.75">
      <c r="A238" t="s">
        <v>58</v>
      </c>
      <c r="E238" s="39" t="s">
        <v>5</v>
      </c>
    </row>
    <row r="239" spans="1:16" ht="25.5">
      <c r="A239" t="s">
        <v>50</v>
      </c>
      <c s="34" t="s">
        <v>416</v>
      </c>
      <c s="34" t="s">
        <v>2493</v>
      </c>
      <c s="35" t="s">
        <v>5</v>
      </c>
      <c s="6" t="s">
        <v>2494</v>
      </c>
      <c s="36" t="s">
        <v>139</v>
      </c>
      <c s="37">
        <v>1</v>
      </c>
      <c s="36">
        <v>0.0004</v>
      </c>
      <c s="36">
        <f>ROUND(G239*H239,6)</f>
      </c>
      <c r="L239" s="38">
        <v>0</v>
      </c>
      <c s="32">
        <f>ROUND(ROUND(L239,2)*ROUND(G239,3),2)</f>
      </c>
      <c s="36" t="s">
        <v>55</v>
      </c>
      <c>
        <f>(M239*21)/100</f>
      </c>
      <c t="s">
        <v>28</v>
      </c>
    </row>
    <row r="240" spans="1:5" ht="25.5">
      <c r="A240" s="35" t="s">
        <v>56</v>
      </c>
      <c r="E240" s="39" t="s">
        <v>2494</v>
      </c>
    </row>
    <row r="241" spans="1:5" ht="51">
      <c r="A241" s="35" t="s">
        <v>57</v>
      </c>
      <c r="E241" s="42" t="s">
        <v>2475</v>
      </c>
    </row>
    <row r="242" spans="1:5" ht="12.75">
      <c r="A242" t="s">
        <v>58</v>
      </c>
      <c r="E242" s="39" t="s">
        <v>5</v>
      </c>
    </row>
    <row r="243" spans="1:16" ht="12.75">
      <c r="A243" t="s">
        <v>50</v>
      </c>
      <c s="34" t="s">
        <v>421</v>
      </c>
      <c s="34" t="s">
        <v>2495</v>
      </c>
      <c s="35" t="s">
        <v>5</v>
      </c>
      <c s="6" t="s">
        <v>2496</v>
      </c>
      <c s="36" t="s">
        <v>121</v>
      </c>
      <c s="37">
        <v>0.267</v>
      </c>
      <c s="36">
        <v>0</v>
      </c>
      <c s="36">
        <f>ROUND(G243*H243,6)</f>
      </c>
      <c r="L243" s="38">
        <v>0</v>
      </c>
      <c s="32">
        <f>ROUND(ROUND(L243,2)*ROUND(G243,3),2)</f>
      </c>
      <c s="36" t="s">
        <v>55</v>
      </c>
      <c>
        <f>(M243*21)/100</f>
      </c>
      <c t="s">
        <v>28</v>
      </c>
    </row>
    <row r="244" spans="1:5" ht="12.75">
      <c r="A244" s="35" t="s">
        <v>56</v>
      </c>
      <c r="E244" s="39" t="s">
        <v>2496</v>
      </c>
    </row>
    <row r="245" spans="1:5" ht="12.75">
      <c r="A245" s="35" t="s">
        <v>57</v>
      </c>
      <c r="E245" s="40" t="s">
        <v>5</v>
      </c>
    </row>
    <row r="246" spans="1:5" ht="12.75">
      <c r="A246" t="s">
        <v>58</v>
      </c>
      <c r="E246" s="39" t="s">
        <v>5</v>
      </c>
    </row>
    <row r="247" spans="1:13" ht="12.75">
      <c r="A247" t="s">
        <v>47</v>
      </c>
      <c r="C247" s="31" t="s">
        <v>113</v>
      </c>
      <c r="E247" s="33" t="s">
        <v>1390</v>
      </c>
      <c r="J247" s="32">
        <f>0</f>
      </c>
      <c s="32">
        <f>0</f>
      </c>
      <c s="32">
        <f>0+L248+L252+L256</f>
      </c>
      <c s="32">
        <f>0+M248+M252+M256</f>
      </c>
    </row>
    <row r="248" spans="1:16" ht="12.75">
      <c r="A248" t="s">
        <v>50</v>
      </c>
      <c s="34" t="s">
        <v>424</v>
      </c>
      <c s="34" t="s">
        <v>1872</v>
      </c>
      <c s="35" t="s">
        <v>5</v>
      </c>
      <c s="6" t="s">
        <v>2497</v>
      </c>
      <c s="36" t="s">
        <v>162</v>
      </c>
      <c s="37">
        <v>2</v>
      </c>
      <c s="36">
        <v>0.00019</v>
      </c>
      <c s="36">
        <f>ROUND(G248*H248,6)</f>
      </c>
      <c r="L248" s="38">
        <v>0</v>
      </c>
      <c s="32">
        <f>ROUND(ROUND(L248,2)*ROUND(G248,3),2)</f>
      </c>
      <c s="36" t="s">
        <v>55</v>
      </c>
      <c>
        <f>(M248*21)/100</f>
      </c>
      <c t="s">
        <v>28</v>
      </c>
    </row>
    <row r="249" spans="1:5" ht="12.75">
      <c r="A249" s="35" t="s">
        <v>56</v>
      </c>
      <c r="E249" s="39" t="s">
        <v>2497</v>
      </c>
    </row>
    <row r="250" spans="1:5" ht="51">
      <c r="A250" s="35" t="s">
        <v>57</v>
      </c>
      <c r="E250" s="42" t="s">
        <v>2498</v>
      </c>
    </row>
    <row r="251" spans="1:5" ht="12.75">
      <c r="A251" t="s">
        <v>58</v>
      </c>
      <c r="E251" s="39" t="s">
        <v>5</v>
      </c>
    </row>
    <row r="252" spans="1:16" ht="12.75">
      <c r="A252" t="s">
        <v>50</v>
      </c>
      <c s="34" t="s">
        <v>429</v>
      </c>
      <c s="34" t="s">
        <v>1874</v>
      </c>
      <c s="35" t="s">
        <v>5</v>
      </c>
      <c s="6" t="s">
        <v>2499</v>
      </c>
      <c s="36" t="s">
        <v>162</v>
      </c>
      <c s="37">
        <v>2</v>
      </c>
      <c s="36">
        <v>0.00013</v>
      </c>
      <c s="36">
        <f>ROUND(G252*H252,6)</f>
      </c>
      <c r="L252" s="38">
        <v>0</v>
      </c>
      <c s="32">
        <f>ROUND(ROUND(L252,2)*ROUND(G252,3),2)</f>
      </c>
      <c s="36" t="s">
        <v>55</v>
      </c>
      <c>
        <f>(M252*21)/100</f>
      </c>
      <c t="s">
        <v>28</v>
      </c>
    </row>
    <row r="253" spans="1:5" ht="12.75">
      <c r="A253" s="35" t="s">
        <v>56</v>
      </c>
      <c r="E253" s="39" t="s">
        <v>2499</v>
      </c>
    </row>
    <row r="254" spans="1:5" ht="51">
      <c r="A254" s="35" t="s">
        <v>57</v>
      </c>
      <c r="E254" s="42" t="s">
        <v>2498</v>
      </c>
    </row>
    <row r="255" spans="1:5" ht="12.75">
      <c r="A255" t="s">
        <v>58</v>
      </c>
      <c r="E255" s="39" t="s">
        <v>5</v>
      </c>
    </row>
    <row r="256" spans="1:16" ht="12.75">
      <c r="A256" t="s">
        <v>50</v>
      </c>
      <c s="34" t="s">
        <v>432</v>
      </c>
      <c s="34" t="s">
        <v>2500</v>
      </c>
      <c s="35" t="s">
        <v>5</v>
      </c>
      <c s="6" t="s">
        <v>2501</v>
      </c>
      <c s="36" t="s">
        <v>139</v>
      </c>
      <c s="37">
        <v>2</v>
      </c>
      <c s="36">
        <v>8E-05</v>
      </c>
      <c s="36">
        <f>ROUND(G256*H256,6)</f>
      </c>
      <c r="L256" s="38">
        <v>0</v>
      </c>
      <c s="32">
        <f>ROUND(ROUND(L256,2)*ROUND(G256,3),2)</f>
      </c>
      <c s="36" t="s">
        <v>55</v>
      </c>
      <c>
        <f>(M256*21)/100</f>
      </c>
      <c t="s">
        <v>28</v>
      </c>
    </row>
    <row r="257" spans="1:5" ht="12.75">
      <c r="A257" s="35" t="s">
        <v>56</v>
      </c>
      <c r="E257" s="39" t="s">
        <v>2501</v>
      </c>
    </row>
    <row r="258" spans="1:5" ht="38.25">
      <c r="A258" s="35" t="s">
        <v>57</v>
      </c>
      <c r="E258" s="42" t="s">
        <v>2442</v>
      </c>
    </row>
    <row r="259" spans="1:5" ht="12.75">
      <c r="A259" t="s">
        <v>58</v>
      </c>
      <c r="E259" s="39" t="s">
        <v>5</v>
      </c>
    </row>
    <row r="260" spans="1:13" ht="12.75">
      <c r="A260" t="s">
        <v>47</v>
      </c>
      <c r="C260" s="31" t="s">
        <v>118</v>
      </c>
      <c r="E260" s="33" t="s">
        <v>158</v>
      </c>
      <c r="J260" s="32">
        <f>0</f>
      </c>
      <c s="32">
        <f>0</f>
      </c>
      <c s="32">
        <f>0+L261+L265</f>
      </c>
      <c s="32">
        <f>0+M261+M265</f>
      </c>
    </row>
    <row r="261" spans="1:16" ht="12.75">
      <c r="A261" t="s">
        <v>50</v>
      </c>
      <c s="34" t="s">
        <v>436</v>
      </c>
      <c s="34" t="s">
        <v>2502</v>
      </c>
      <c s="35" t="s">
        <v>5</v>
      </c>
      <c s="6" t="s">
        <v>2503</v>
      </c>
      <c s="36" t="s">
        <v>1211</v>
      </c>
      <c s="37">
        <v>1</v>
      </c>
      <c s="36">
        <v>0.00234</v>
      </c>
      <c s="36">
        <f>ROUND(G261*H261,6)</f>
      </c>
      <c r="L261" s="38">
        <v>0</v>
      </c>
      <c s="32">
        <f>ROUND(ROUND(L261,2)*ROUND(G261,3),2)</f>
      </c>
      <c s="36" t="s">
        <v>122</v>
      </c>
      <c>
        <f>(M261*21)/100</f>
      </c>
      <c t="s">
        <v>28</v>
      </c>
    </row>
    <row r="262" spans="1:5" ht="12.75">
      <c r="A262" s="35" t="s">
        <v>56</v>
      </c>
      <c r="E262" s="39" t="s">
        <v>2503</v>
      </c>
    </row>
    <row r="263" spans="1:5" ht="51">
      <c r="A263" s="35" t="s">
        <v>57</v>
      </c>
      <c r="E263" s="42" t="s">
        <v>2504</v>
      </c>
    </row>
    <row r="264" spans="1:5" ht="12.75">
      <c r="A264" t="s">
        <v>58</v>
      </c>
      <c r="E264" s="39" t="s">
        <v>5</v>
      </c>
    </row>
    <row r="265" spans="1:16" ht="12.75">
      <c r="A265" t="s">
        <v>50</v>
      </c>
      <c s="34" t="s">
        <v>442</v>
      </c>
      <c s="34" t="s">
        <v>2505</v>
      </c>
      <c s="35" t="s">
        <v>5</v>
      </c>
      <c s="6" t="s">
        <v>2506</v>
      </c>
      <c s="36" t="s">
        <v>1211</v>
      </c>
      <c s="37">
        <v>1</v>
      </c>
      <c s="36">
        <v>0.00232</v>
      </c>
      <c s="36">
        <f>ROUND(G265*H265,6)</f>
      </c>
      <c r="L265" s="38">
        <v>0</v>
      </c>
      <c s="32">
        <f>ROUND(ROUND(L265,2)*ROUND(G265,3),2)</f>
      </c>
      <c s="36" t="s">
        <v>122</v>
      </c>
      <c>
        <f>(M265*21)/100</f>
      </c>
      <c t="s">
        <v>28</v>
      </c>
    </row>
    <row r="266" spans="1:5" ht="12.75">
      <c r="A266" s="35" t="s">
        <v>56</v>
      </c>
      <c r="E266" s="39" t="s">
        <v>2506</v>
      </c>
    </row>
    <row r="267" spans="1:5" ht="51">
      <c r="A267" s="35" t="s">
        <v>57</v>
      </c>
      <c r="E267" s="42" t="s">
        <v>2507</v>
      </c>
    </row>
    <row r="268" spans="1:5" ht="12.75">
      <c r="A268" t="s">
        <v>58</v>
      </c>
      <c r="E268" s="39" t="s">
        <v>5</v>
      </c>
    </row>
    <row r="269" spans="1:13" ht="12.75">
      <c r="A269" t="s">
        <v>47</v>
      </c>
      <c r="C269" s="31" t="s">
        <v>1531</v>
      </c>
      <c r="E269" s="33" t="s">
        <v>1532</v>
      </c>
      <c r="J269" s="32">
        <f>0</f>
      </c>
      <c s="32">
        <f>0</f>
      </c>
      <c s="32">
        <f>0+L270</f>
      </c>
      <c s="32">
        <f>0+M270</f>
      </c>
    </row>
    <row r="270" spans="1:16" ht="12.75">
      <c r="A270" t="s">
        <v>50</v>
      </c>
      <c s="34" t="s">
        <v>446</v>
      </c>
      <c s="34" t="s">
        <v>1878</v>
      </c>
      <c s="35" t="s">
        <v>5</v>
      </c>
      <c s="6" t="s">
        <v>2508</v>
      </c>
      <c s="36" t="s">
        <v>121</v>
      </c>
      <c s="37">
        <v>0.009</v>
      </c>
      <c s="36">
        <v>0</v>
      </c>
      <c s="36">
        <f>ROUND(G270*H270,6)</f>
      </c>
      <c r="L270" s="38">
        <v>0</v>
      </c>
      <c s="32">
        <f>ROUND(ROUND(L270,2)*ROUND(G270,3),2)</f>
      </c>
      <c s="36" t="s">
        <v>55</v>
      </c>
      <c>
        <f>(M270*21)/100</f>
      </c>
      <c t="s">
        <v>28</v>
      </c>
    </row>
    <row r="271" spans="1:5" ht="12.75">
      <c r="A271" s="35" t="s">
        <v>56</v>
      </c>
      <c r="E271" s="39" t="s">
        <v>2508</v>
      </c>
    </row>
    <row r="272" spans="1:5" ht="12.75">
      <c r="A272" s="35" t="s">
        <v>57</v>
      </c>
      <c r="E272" s="40" t="s">
        <v>5</v>
      </c>
    </row>
    <row r="273" spans="1:5" ht="12.75">
      <c r="A273" t="s">
        <v>58</v>
      </c>
      <c r="E273" s="39" t="s">
        <v>5</v>
      </c>
    </row>
    <row r="274" spans="1:13" ht="12.75">
      <c r="A274" t="s">
        <v>47</v>
      </c>
      <c r="C274" s="31" t="s">
        <v>1881</v>
      </c>
      <c r="E274" s="33" t="s">
        <v>1882</v>
      </c>
      <c r="J274" s="32">
        <f>0</f>
      </c>
      <c s="32">
        <f>0</f>
      </c>
      <c s="32">
        <f>0+L275+L279</f>
      </c>
      <c s="32">
        <f>0+M275+M279</f>
      </c>
    </row>
    <row r="275" spans="1:16" ht="12.75">
      <c r="A275" t="s">
        <v>50</v>
      </c>
      <c s="34" t="s">
        <v>450</v>
      </c>
      <c s="34" t="s">
        <v>2192</v>
      </c>
      <c s="35" t="s">
        <v>5</v>
      </c>
      <c s="6" t="s">
        <v>2509</v>
      </c>
      <c s="36" t="s">
        <v>1616</v>
      </c>
      <c s="37">
        <v>25</v>
      </c>
      <c s="36">
        <v>0</v>
      </c>
      <c s="36">
        <f>ROUND(G275*H275,6)</f>
      </c>
      <c r="L275" s="38">
        <v>0</v>
      </c>
      <c s="32">
        <f>ROUND(ROUND(L275,2)*ROUND(G275,3),2)</f>
      </c>
      <c s="36" t="s">
        <v>55</v>
      </c>
      <c>
        <f>(M275*21)/100</f>
      </c>
      <c t="s">
        <v>28</v>
      </c>
    </row>
    <row r="276" spans="1:5" ht="12.75">
      <c r="A276" s="35" t="s">
        <v>56</v>
      </c>
      <c r="E276" s="39" t="s">
        <v>2509</v>
      </c>
    </row>
    <row r="277" spans="1:5" ht="51">
      <c r="A277" s="35" t="s">
        <v>57</v>
      </c>
      <c r="E277" s="42" t="s">
        <v>2510</v>
      </c>
    </row>
    <row r="278" spans="1:5" ht="12.75">
      <c r="A278" t="s">
        <v>58</v>
      </c>
      <c r="E278" s="39" t="s">
        <v>5</v>
      </c>
    </row>
    <row r="279" spans="1:16" ht="12.75">
      <c r="A279" t="s">
        <v>50</v>
      </c>
      <c s="34" t="s">
        <v>453</v>
      </c>
      <c s="34" t="s">
        <v>1883</v>
      </c>
      <c s="35" t="s">
        <v>5</v>
      </c>
      <c s="6" t="s">
        <v>2511</v>
      </c>
      <c s="36" t="s">
        <v>1616</v>
      </c>
      <c s="37">
        <v>25</v>
      </c>
      <c s="36">
        <v>0</v>
      </c>
      <c s="36">
        <f>ROUND(G279*H279,6)</f>
      </c>
      <c r="L279" s="38">
        <v>0</v>
      </c>
      <c s="32">
        <f>ROUND(ROUND(L279,2)*ROUND(G279,3),2)</f>
      </c>
      <c s="36" t="s">
        <v>55</v>
      </c>
      <c>
        <f>(M279*21)/100</f>
      </c>
      <c t="s">
        <v>28</v>
      </c>
    </row>
    <row r="280" spans="1:5" ht="12.75">
      <c r="A280" s="35" t="s">
        <v>56</v>
      </c>
      <c r="E280" s="39" t="s">
        <v>2511</v>
      </c>
    </row>
    <row r="281" spans="1:5" ht="51">
      <c r="A281" s="35" t="s">
        <v>57</v>
      </c>
      <c r="E281" s="42" t="s">
        <v>2510</v>
      </c>
    </row>
    <row r="282" spans="1:5" ht="12.75">
      <c r="A282" t="s">
        <v>58</v>
      </c>
      <c r="E282" s="39" t="s">
        <v>5</v>
      </c>
    </row>
    <row r="283" spans="1:13" ht="12.75">
      <c r="A283" t="s">
        <v>47</v>
      </c>
      <c r="C283" s="31" t="s">
        <v>46</v>
      </c>
      <c r="E283" s="33" t="s">
        <v>2512</v>
      </c>
      <c r="J283" s="32">
        <f>0</f>
      </c>
      <c s="32">
        <f>0</f>
      </c>
      <c s="32">
        <f>0+L284+L288+L292+L296+L300+L304+L308+L312</f>
      </c>
      <c s="32">
        <f>0+M284+M288+M292+M296+M300+M304+M308+M312</f>
      </c>
    </row>
    <row r="284" spans="1:16" ht="12.75">
      <c r="A284" t="s">
        <v>50</v>
      </c>
      <c s="34" t="s">
        <v>457</v>
      </c>
      <c s="34" t="s">
        <v>2513</v>
      </c>
      <c s="35" t="s">
        <v>5</v>
      </c>
      <c s="6" t="s">
        <v>2514</v>
      </c>
      <c s="36" t="s">
        <v>1211</v>
      </c>
      <c s="37">
        <v>1</v>
      </c>
      <c s="36">
        <v>0</v>
      </c>
      <c s="36">
        <f>ROUND(G284*H284,6)</f>
      </c>
      <c r="L284" s="38">
        <v>0</v>
      </c>
      <c s="32">
        <f>ROUND(ROUND(L284,2)*ROUND(G284,3),2)</f>
      </c>
      <c s="36" t="s">
        <v>122</v>
      </c>
      <c>
        <f>(M284*21)/100</f>
      </c>
      <c t="s">
        <v>28</v>
      </c>
    </row>
    <row r="285" spans="1:5" ht="12.75">
      <c r="A285" s="35" t="s">
        <v>56</v>
      </c>
      <c r="E285" s="39" t="s">
        <v>2514</v>
      </c>
    </row>
    <row r="286" spans="1:5" ht="38.25">
      <c r="A286" s="35" t="s">
        <v>57</v>
      </c>
      <c r="E286" s="42" t="s">
        <v>2379</v>
      </c>
    </row>
    <row r="287" spans="1:5" ht="12.75">
      <c r="A287" t="s">
        <v>58</v>
      </c>
      <c r="E287" s="39" t="s">
        <v>5</v>
      </c>
    </row>
    <row r="288" spans="1:16" ht="12.75">
      <c r="A288" t="s">
        <v>50</v>
      </c>
      <c s="34" t="s">
        <v>461</v>
      </c>
      <c s="34" t="s">
        <v>2515</v>
      </c>
      <c s="35" t="s">
        <v>5</v>
      </c>
      <c s="6" t="s">
        <v>2516</v>
      </c>
      <c s="36" t="s">
        <v>1211</v>
      </c>
      <c s="37">
        <v>1</v>
      </c>
      <c s="36">
        <v>0</v>
      </c>
      <c s="36">
        <f>ROUND(G288*H288,6)</f>
      </c>
      <c r="L288" s="38">
        <v>0</v>
      </c>
      <c s="32">
        <f>ROUND(ROUND(L288,2)*ROUND(G288,3),2)</f>
      </c>
      <c s="36" t="s">
        <v>122</v>
      </c>
      <c>
        <f>(M288*21)/100</f>
      </c>
      <c t="s">
        <v>28</v>
      </c>
    </row>
    <row r="289" spans="1:5" ht="12.75">
      <c r="A289" s="35" t="s">
        <v>56</v>
      </c>
      <c r="E289" s="39" t="s">
        <v>2516</v>
      </c>
    </row>
    <row r="290" spans="1:5" ht="38.25">
      <c r="A290" s="35" t="s">
        <v>57</v>
      </c>
      <c r="E290" s="42" t="s">
        <v>2379</v>
      </c>
    </row>
    <row r="291" spans="1:5" ht="12.75">
      <c r="A291" t="s">
        <v>58</v>
      </c>
      <c r="E291" s="39" t="s">
        <v>5</v>
      </c>
    </row>
    <row r="292" spans="1:16" ht="12.75">
      <c r="A292" t="s">
        <v>50</v>
      </c>
      <c s="34" t="s">
        <v>464</v>
      </c>
      <c s="34" t="s">
        <v>2517</v>
      </c>
      <c s="35" t="s">
        <v>5</v>
      </c>
      <c s="6" t="s">
        <v>2518</v>
      </c>
      <c s="36" t="s">
        <v>1211</v>
      </c>
      <c s="37">
        <v>1</v>
      </c>
      <c s="36">
        <v>0</v>
      </c>
      <c s="36">
        <f>ROUND(G292*H292,6)</f>
      </c>
      <c r="L292" s="38">
        <v>0</v>
      </c>
      <c s="32">
        <f>ROUND(ROUND(L292,2)*ROUND(G292,3),2)</f>
      </c>
      <c s="36" t="s">
        <v>55</v>
      </c>
      <c>
        <f>(M292*21)/100</f>
      </c>
      <c t="s">
        <v>28</v>
      </c>
    </row>
    <row r="293" spans="1:5" ht="12.75">
      <c r="A293" s="35" t="s">
        <v>56</v>
      </c>
      <c r="E293" s="39" t="s">
        <v>2518</v>
      </c>
    </row>
    <row r="294" spans="1:5" ht="38.25">
      <c r="A294" s="35" t="s">
        <v>57</v>
      </c>
      <c r="E294" s="42" t="s">
        <v>2379</v>
      </c>
    </row>
    <row r="295" spans="1:5" ht="12.75">
      <c r="A295" t="s">
        <v>58</v>
      </c>
      <c r="E295" s="39" t="s">
        <v>5</v>
      </c>
    </row>
    <row r="296" spans="1:16" ht="12.75">
      <c r="A296" t="s">
        <v>50</v>
      </c>
      <c s="34" t="s">
        <v>468</v>
      </c>
      <c s="34" t="s">
        <v>2519</v>
      </c>
      <c s="35" t="s">
        <v>5</v>
      </c>
      <c s="6" t="s">
        <v>2332</v>
      </c>
      <c s="36" t="s">
        <v>1211</v>
      </c>
      <c s="37">
        <v>1</v>
      </c>
      <c s="36">
        <v>0</v>
      </c>
      <c s="36">
        <f>ROUND(G296*H296,6)</f>
      </c>
      <c r="L296" s="38">
        <v>0</v>
      </c>
      <c s="32">
        <f>ROUND(ROUND(L296,2)*ROUND(G296,3),2)</f>
      </c>
      <c s="36" t="s">
        <v>122</v>
      </c>
      <c>
        <f>(M296*21)/100</f>
      </c>
      <c t="s">
        <v>28</v>
      </c>
    </row>
    <row r="297" spans="1:5" ht="12.75">
      <c r="A297" s="35" t="s">
        <v>56</v>
      </c>
      <c r="E297" s="39" t="s">
        <v>2332</v>
      </c>
    </row>
    <row r="298" spans="1:5" ht="38.25">
      <c r="A298" s="35" t="s">
        <v>57</v>
      </c>
      <c r="E298" s="42" t="s">
        <v>2379</v>
      </c>
    </row>
    <row r="299" spans="1:5" ht="12.75">
      <c r="A299" t="s">
        <v>58</v>
      </c>
      <c r="E299" s="39" t="s">
        <v>5</v>
      </c>
    </row>
    <row r="300" spans="1:16" ht="12.75">
      <c r="A300" t="s">
        <v>50</v>
      </c>
      <c s="34" t="s">
        <v>473</v>
      </c>
      <c s="34" t="s">
        <v>2520</v>
      </c>
      <c s="35" t="s">
        <v>5</v>
      </c>
      <c s="6" t="s">
        <v>2521</v>
      </c>
      <c s="36" t="s">
        <v>1211</v>
      </c>
      <c s="37">
        <v>1</v>
      </c>
      <c s="36">
        <v>0</v>
      </c>
      <c s="36">
        <f>ROUND(G300*H300,6)</f>
      </c>
      <c r="L300" s="38">
        <v>0</v>
      </c>
      <c s="32">
        <f>ROUND(ROUND(L300,2)*ROUND(G300,3),2)</f>
      </c>
      <c s="36" t="s">
        <v>122</v>
      </c>
      <c>
        <f>(M300*21)/100</f>
      </c>
      <c t="s">
        <v>28</v>
      </c>
    </row>
    <row r="301" spans="1:5" ht="12.75">
      <c r="A301" s="35" t="s">
        <v>56</v>
      </c>
      <c r="E301" s="39" t="s">
        <v>2521</v>
      </c>
    </row>
    <row r="302" spans="1:5" ht="38.25">
      <c r="A302" s="35" t="s">
        <v>57</v>
      </c>
      <c r="E302" s="42" t="s">
        <v>2379</v>
      </c>
    </row>
    <row r="303" spans="1:5" ht="12.75">
      <c r="A303" t="s">
        <v>58</v>
      </c>
      <c r="E303" s="39" t="s">
        <v>5</v>
      </c>
    </row>
    <row r="304" spans="1:16" ht="12.75">
      <c r="A304" t="s">
        <v>50</v>
      </c>
      <c s="34" t="s">
        <v>478</v>
      </c>
      <c s="34" t="s">
        <v>2522</v>
      </c>
      <c s="35" t="s">
        <v>5</v>
      </c>
      <c s="6" t="s">
        <v>2523</v>
      </c>
      <c s="36" t="s">
        <v>1211</v>
      </c>
      <c s="37">
        <v>1</v>
      </c>
      <c s="36">
        <v>0</v>
      </c>
      <c s="36">
        <f>ROUND(G304*H304,6)</f>
      </c>
      <c r="L304" s="38">
        <v>0</v>
      </c>
      <c s="32">
        <f>ROUND(ROUND(L304,2)*ROUND(G304,3),2)</f>
      </c>
      <c s="36" t="s">
        <v>122</v>
      </c>
      <c>
        <f>(M304*21)/100</f>
      </c>
      <c t="s">
        <v>28</v>
      </c>
    </row>
    <row r="305" spans="1:5" ht="12.75">
      <c r="A305" s="35" t="s">
        <v>56</v>
      </c>
      <c r="E305" s="39" t="s">
        <v>2523</v>
      </c>
    </row>
    <row r="306" spans="1:5" ht="38.25">
      <c r="A306" s="35" t="s">
        <v>57</v>
      </c>
      <c r="E306" s="42" t="s">
        <v>2379</v>
      </c>
    </row>
    <row r="307" spans="1:5" ht="12.75">
      <c r="A307" t="s">
        <v>58</v>
      </c>
      <c r="E307" s="39" t="s">
        <v>5</v>
      </c>
    </row>
    <row r="308" spans="1:16" ht="12.75">
      <c r="A308" t="s">
        <v>50</v>
      </c>
      <c s="34" t="s">
        <v>483</v>
      </c>
      <c s="34" t="s">
        <v>2524</v>
      </c>
      <c s="35" t="s">
        <v>5</v>
      </c>
      <c s="6" t="s">
        <v>2525</v>
      </c>
      <c s="36" t="s">
        <v>1211</v>
      </c>
      <c s="37">
        <v>1</v>
      </c>
      <c s="36">
        <v>0</v>
      </c>
      <c s="36">
        <f>ROUND(G308*H308,6)</f>
      </c>
      <c r="L308" s="38">
        <v>0</v>
      </c>
      <c s="32">
        <f>ROUND(ROUND(L308,2)*ROUND(G308,3),2)</f>
      </c>
      <c s="36" t="s">
        <v>122</v>
      </c>
      <c>
        <f>(M308*21)/100</f>
      </c>
      <c t="s">
        <v>28</v>
      </c>
    </row>
    <row r="309" spans="1:5" ht="12.75">
      <c r="A309" s="35" t="s">
        <v>56</v>
      </c>
      <c r="E309" s="39" t="s">
        <v>2525</v>
      </c>
    </row>
    <row r="310" spans="1:5" ht="38.25">
      <c r="A310" s="35" t="s">
        <v>57</v>
      </c>
      <c r="E310" s="42" t="s">
        <v>2379</v>
      </c>
    </row>
    <row r="311" spans="1:5" ht="12.75">
      <c r="A311" t="s">
        <v>58</v>
      </c>
      <c r="E311" s="39" t="s">
        <v>5</v>
      </c>
    </row>
    <row r="312" spans="1:16" ht="12.75">
      <c r="A312" t="s">
        <v>50</v>
      </c>
      <c s="34" t="s">
        <v>487</v>
      </c>
      <c s="34" t="s">
        <v>2341</v>
      </c>
      <c s="35" t="s">
        <v>5</v>
      </c>
      <c s="6" t="s">
        <v>2342</v>
      </c>
      <c s="36" t="s">
        <v>54</v>
      </c>
      <c s="37">
        <v>1</v>
      </c>
      <c s="36">
        <v>0</v>
      </c>
      <c s="36">
        <f>ROUND(G312*H312,6)</f>
      </c>
      <c r="L312" s="38">
        <v>0</v>
      </c>
      <c s="32">
        <f>ROUND(ROUND(L312,2)*ROUND(G312,3),2)</f>
      </c>
      <c s="36" t="s">
        <v>122</v>
      </c>
      <c>
        <f>(M312*21)/100</f>
      </c>
      <c t="s">
        <v>28</v>
      </c>
    </row>
    <row r="313" spans="1:5" ht="12.75">
      <c r="A313" s="35" t="s">
        <v>56</v>
      </c>
      <c r="E313" s="39" t="s">
        <v>2342</v>
      </c>
    </row>
    <row r="314" spans="1:5" ht="12.75">
      <c r="A314" s="35" t="s">
        <v>57</v>
      </c>
      <c r="E314" s="40" t="s">
        <v>5</v>
      </c>
    </row>
    <row r="315" spans="1:5" ht="12.75">
      <c r="A315" t="s">
        <v>58</v>
      </c>
      <c r="E315"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